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I:\Stavby - Nabídky\Lanškroun oprava fasády čp.8 udělat NABÍDKU, REALIZACE ROK 2026\"/>
    </mc:Choice>
  </mc:AlternateContent>
  <xr:revisionPtr revIDLastSave="0" documentId="13_ncr:1_{DB6A3E91-FA14-459B-B47A-474A31B6B9D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rycí List" sheetId="1" r:id="rId1"/>
    <sheet name="Zakázka" sheetId="4" r:id="rId2"/>
  </sheets>
  <externalReferences>
    <externalReference r:id="rId3"/>
  </externalReferences>
  <definedNames>
    <definedName name="__3FD872C1_8887_4EA3_9FC2_897EF4F3D2C3_FIGURE__">'[1]#REF!'!$B$3:$F$5</definedName>
    <definedName name="__3FD872C1_8887_4EA3_9FC2_897EF4F3D2C3_ITEM__">Zakázka!$A$9:$Q$9</definedName>
    <definedName name="__3FD872C1_8887_4EA3_9FC2_897EF4F3D2C3_ITEM_GROUP1__">Zakázka!$A$6:$Q$61</definedName>
    <definedName name="__3FD872C1_8887_4EA3_9FC2_897EF4F3D2C3_ITEM_GROUP1_RECAP__">#REF!</definedName>
    <definedName name="__3FD872C1_8887_4EA3_9FC2_897EF4F3D2C3_ITEM_GROUP2__">Zakázka!$A$7:$Q$47</definedName>
    <definedName name="__3FD872C1_8887_4EA3_9FC2_897EF4F3D2C3_ITEM_GROUP2_RECAP__">#REF!</definedName>
    <definedName name="__3FD872C1_8887_4EA3_9FC2_897EF4F3D2C3_ITEM_GROUP3__X">Zakázka!$A$8:$Q$12</definedName>
    <definedName name="__3FD872C1_8887_4EA3_9FC2_897EF4F3D2C3_ITEM_GROUP3_RECAP__">#REF!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Zakázka!$B$6:$B$62</definedName>
    <definedName name="ITEM_PRICES">Zakázka!$J$6:$J$62</definedName>
    <definedName name="_xlnm.Print_Titles" localSheetId="1">Zakázka!$4:$5</definedName>
    <definedName name="_xlnm.Print_Area" localSheetId="0">'Krycí List'!$C$1:$H$29</definedName>
    <definedName name="_xlnm.Print_Area" localSheetId="1">Zakázka!$C$1:$Q$62</definedName>
    <definedName name="VAT_RATES">Zakázka!$O$6:$O$62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6" i="4" l="1"/>
  <c r="H11" i="4"/>
  <c r="J11" i="4" s="1"/>
  <c r="H38" i="4" l="1"/>
  <c r="J38" i="4" s="1"/>
  <c r="H37" i="4"/>
  <c r="J37" i="4" s="1"/>
  <c r="H39" i="4" l="1"/>
  <c r="J39" i="4" l="1"/>
  <c r="H40" i="4"/>
  <c r="J40" i="4" l="1"/>
  <c r="H41" i="4"/>
  <c r="H42" i="4" l="1"/>
  <c r="J42" i="4" s="1"/>
  <c r="J41" i="4"/>
  <c r="H25" i="4"/>
  <c r="N25" i="4" s="1"/>
  <c r="H22" i="4"/>
  <c r="L22" i="4" s="1"/>
  <c r="H20" i="4"/>
  <c r="L20" i="4" s="1"/>
  <c r="H16" i="4"/>
  <c r="N16" i="4" s="1"/>
  <c r="H18" i="4"/>
  <c r="J18" i="4" s="1"/>
  <c r="N59" i="4"/>
  <c r="N58" i="4" s="1"/>
  <c r="L59" i="4"/>
  <c r="L58" i="4" s="1"/>
  <c r="J59" i="4"/>
  <c r="J58" i="4" s="1"/>
  <c r="N56" i="4"/>
  <c r="L56" i="4"/>
  <c r="J56" i="4"/>
  <c r="P56" i="4" s="1"/>
  <c r="Q56" i="4" s="1"/>
  <c r="N55" i="4"/>
  <c r="L55" i="4"/>
  <c r="J55" i="4"/>
  <c r="P55" i="4" s="1"/>
  <c r="Q55" i="4" s="1"/>
  <c r="N54" i="4"/>
  <c r="L54" i="4"/>
  <c r="J54" i="4"/>
  <c r="P54" i="4" s="1"/>
  <c r="N53" i="4"/>
  <c r="L53" i="4"/>
  <c r="J53" i="4"/>
  <c r="N52" i="4"/>
  <c r="L52" i="4"/>
  <c r="J52" i="4"/>
  <c r="P52" i="4" s="1"/>
  <c r="Q52" i="4" s="1"/>
  <c r="N51" i="4"/>
  <c r="L51" i="4"/>
  <c r="J51" i="4"/>
  <c r="N50" i="4"/>
  <c r="L50" i="4"/>
  <c r="J50" i="4"/>
  <c r="N45" i="4"/>
  <c r="N44" i="4" s="1"/>
  <c r="L45" i="4"/>
  <c r="L44" i="4" s="1"/>
  <c r="J45" i="4"/>
  <c r="P45" i="4" s="1"/>
  <c r="Q45" i="4" s="1"/>
  <c r="Q44" i="4" s="1"/>
  <c r="N36" i="4"/>
  <c r="L36" i="4"/>
  <c r="J36" i="4"/>
  <c r="P36" i="4" s="1"/>
  <c r="Q36" i="4" s="1"/>
  <c r="N35" i="4"/>
  <c r="L35" i="4"/>
  <c r="J35" i="4"/>
  <c r="N34" i="4"/>
  <c r="L34" i="4"/>
  <c r="J34" i="4"/>
  <c r="N33" i="4"/>
  <c r="L33" i="4"/>
  <c r="J33" i="4"/>
  <c r="P33" i="4" s="1"/>
  <c r="Q33" i="4" s="1"/>
  <c r="N32" i="4"/>
  <c r="L32" i="4"/>
  <c r="J32" i="4"/>
  <c r="N29" i="4"/>
  <c r="L29" i="4"/>
  <c r="J29" i="4"/>
  <c r="P29" i="4" s="1"/>
  <c r="Q29" i="4" s="1"/>
  <c r="N28" i="4"/>
  <c r="L28" i="4"/>
  <c r="J28" i="4"/>
  <c r="P28" i="4" s="1"/>
  <c r="N21" i="4"/>
  <c r="L21" i="4"/>
  <c r="J21" i="4"/>
  <c r="N19" i="4"/>
  <c r="L19" i="4"/>
  <c r="J19" i="4"/>
  <c r="N17" i="4"/>
  <c r="L17" i="4"/>
  <c r="J17" i="4"/>
  <c r="N15" i="4"/>
  <c r="L15" i="4"/>
  <c r="J15" i="4"/>
  <c r="P15" i="4" s="1"/>
  <c r="Q15" i="4" s="1"/>
  <c r="N14" i="4"/>
  <c r="L14" i="4"/>
  <c r="J14" i="4"/>
  <c r="P14" i="4" s="1"/>
  <c r="N10" i="4"/>
  <c r="L10" i="4"/>
  <c r="J10" i="4"/>
  <c r="P10" i="4" s="1"/>
  <c r="Q10" i="4" s="1"/>
  <c r="N9" i="4"/>
  <c r="L9" i="4"/>
  <c r="J9" i="4"/>
  <c r="P9" i="4" s="1"/>
  <c r="F28" i="1"/>
  <c r="F27" i="1"/>
  <c r="L11" i="1"/>
  <c r="L10" i="1"/>
  <c r="L9" i="1"/>
  <c r="L8" i="1"/>
  <c r="A3" i="1" a="1"/>
  <c r="A3" i="1" s="1"/>
  <c r="P32" i="4" l="1"/>
  <c r="J31" i="4"/>
  <c r="N18" i="4"/>
  <c r="L18" i="4"/>
  <c r="J16" i="4"/>
  <c r="P16" i="4" s="1"/>
  <c r="Q16" i="4" s="1"/>
  <c r="J25" i="4"/>
  <c r="P25" i="4" s="1"/>
  <c r="Q25" i="4" s="1"/>
  <c r="L25" i="4"/>
  <c r="N20" i="4"/>
  <c r="L8" i="4"/>
  <c r="J20" i="4"/>
  <c r="P20" i="4" s="1"/>
  <c r="Q20" i="4" s="1"/>
  <c r="J22" i="4"/>
  <c r="P22" i="4" s="1"/>
  <c r="Q22" i="4" s="1"/>
  <c r="H23" i="4"/>
  <c r="L23" i="4" s="1"/>
  <c r="L27" i="4"/>
  <c r="N8" i="4"/>
  <c r="N27" i="4"/>
  <c r="N49" i="4"/>
  <c r="N48" i="4" s="1"/>
  <c r="N31" i="4"/>
  <c r="P18" i="4"/>
  <c r="Q18" i="4" s="1"/>
  <c r="P50" i="4"/>
  <c r="Q50" i="4" s="1"/>
  <c r="J49" i="4"/>
  <c r="J48" i="4" s="1"/>
  <c r="P53" i="4"/>
  <c r="Q53" i="4" s="1"/>
  <c r="H24" i="4"/>
  <c r="Q54" i="4"/>
  <c r="N22" i="4"/>
  <c r="L16" i="4"/>
  <c r="P21" i="4"/>
  <c r="Q21" i="4" s="1"/>
  <c r="J44" i="4"/>
  <c r="L49" i="4"/>
  <c r="L48" i="4" s="1"/>
  <c r="P8" i="4"/>
  <c r="L31" i="4"/>
  <c r="P27" i="4"/>
  <c r="A4" i="1" a="1"/>
  <c r="A4" i="1" s="1"/>
  <c r="A8" i="1" s="1"/>
  <c r="Q14" i="4"/>
  <c r="Q32" i="4"/>
  <c r="J8" i="4"/>
  <c r="P19" i="4"/>
  <c r="Q19" i="4" s="1"/>
  <c r="J27" i="4"/>
  <c r="P44" i="4"/>
  <c r="P34" i="4"/>
  <c r="Q34" i="4" s="1"/>
  <c r="P17" i="4"/>
  <c r="Q17" i="4" s="1"/>
  <c r="P35" i="4"/>
  <c r="Q35" i="4" s="1"/>
  <c r="Q9" i="4"/>
  <c r="Q8" i="4" s="1"/>
  <c r="Q28" i="4"/>
  <c r="Q27" i="4" s="1"/>
  <c r="P51" i="4"/>
  <c r="Q51" i="4" s="1"/>
  <c r="P59" i="4"/>
  <c r="P58" i="4" s="1"/>
  <c r="J23" i="4" l="1"/>
  <c r="P23" i="4" s="1"/>
  <c r="Q23" i="4" s="1"/>
  <c r="N23" i="4"/>
  <c r="P49" i="4"/>
  <c r="P48" i="4" s="1"/>
  <c r="P31" i="4"/>
  <c r="L24" i="4"/>
  <c r="L13" i="4" s="1"/>
  <c r="J24" i="4"/>
  <c r="N24" i="4"/>
  <c r="Q49" i="4"/>
  <c r="Q31" i="4"/>
  <c r="A11" i="1"/>
  <c r="A14" i="1"/>
  <c r="A5" i="1" a="1"/>
  <c r="A5" i="1" s="1"/>
  <c r="A9" i="1" s="1"/>
  <c r="Q59" i="4"/>
  <c r="Q58" i="4" s="1"/>
  <c r="N13" i="4" l="1"/>
  <c r="N7" i="4" s="1"/>
  <c r="N6" i="4" s="1"/>
  <c r="J13" i="4"/>
  <c r="L7" i="4"/>
  <c r="P24" i="4"/>
  <c r="A7" i="1"/>
  <c r="A12" i="1"/>
  <c r="A15" i="1"/>
  <c r="Q48" i="4"/>
  <c r="J61" i="4" l="1"/>
  <c r="E26" i="1" s="1"/>
  <c r="E27" i="1" s="1"/>
  <c r="J7" i="4"/>
  <c r="L6" i="4"/>
  <c r="A10" i="1"/>
  <c r="A13" i="1"/>
  <c r="Q24" i="4"/>
  <c r="Q13" i="4" s="1"/>
  <c r="P13" i="4"/>
  <c r="A6" i="1" l="1"/>
  <c r="P7" i="4"/>
  <c r="Q7" i="4"/>
  <c r="A16" i="1"/>
  <c r="E28" i="1" l="1"/>
  <c r="Q6" i="4"/>
  <c r="P6" i="4"/>
</calcChain>
</file>

<file path=xl/sharedStrings.xml><?xml version="1.0" encoding="utf-8"?>
<sst xmlns="http://schemas.openxmlformats.org/spreadsheetml/2006/main" count="214" uniqueCount="136">
  <si>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</si>
  <si>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</si>
  <si>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</si>
  <si>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</si>
  <si>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</si>
  <si>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</si>
  <si>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</si>
  <si>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</si>
  <si>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</si>
  <si>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</si>
  <si>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</si>
  <si>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</si>
  <si>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</si>
  <si>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</si>
  <si>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</si>
  <si>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CENOVÁ NABÍDKA</t>
  </si>
  <si>
    <t>ZAKÁZKA</t>
  </si>
  <si>
    <t>Set Column width to</t>
  </si>
  <si>
    <t>Číslo:</t>
  </si>
  <si>
    <t>Zakázka:</t>
  </si>
  <si>
    <t>Lanškroun - oprava a nátěr fasády č.p.8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</si>
  <si>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</si>
  <si>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</si>
  <si>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</si>
  <si>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</si>
  <si>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</si>
  <si>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</si>
  <si>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</si>
  <si>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</si>
  <si>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</si>
  <si>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</si>
  <si>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</si>
  <si>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</si>
  <si>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</si>
  <si>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Oprava fasády</t>
  </si>
  <si>
    <t>S/SO 01/006</t>
  </si>
  <si>
    <t>006: Úpravy povrchu</t>
  </si>
  <si>
    <t>S/SO 01/009</t>
  </si>
  <si>
    <t>009: Ostatní konstrukce a práce</t>
  </si>
  <si>
    <t>S/SO 01/099</t>
  </si>
  <si>
    <t>099: Přesun hmot HSV</t>
  </si>
  <si>
    <t>S/SO 01/783</t>
  </si>
  <si>
    <t>783: Nátěry</t>
  </si>
  <si>
    <t>S/SO 01/V03</t>
  </si>
  <si>
    <t>V03: Zařízení staveniště</t>
  </si>
  <si>
    <t>S/SO 02</t>
  </si>
  <si>
    <t>SO 02: Nátěr vstupních a zadních vrat</t>
  </si>
  <si>
    <t>S/SO 02/783</t>
  </si>
  <si>
    <t>S/SO 02/V03</t>
  </si>
  <si>
    <t>Lanškroun - oprava a nátěr fasády č.p.8 - Nabídka</t>
  </si>
  <si>
    <t xml:space="preserve"> </t>
  </si>
  <si>
    <t>Stavba</t>
  </si>
  <si>
    <t>Objekt</t>
  </si>
  <si>
    <t>Oddíl</t>
  </si>
  <si>
    <t>SP</t>
  </si>
  <si>
    <t>62232560X</t>
  </si>
  <si>
    <t>m2</t>
  </si>
  <si>
    <t>629991011</t>
  </si>
  <si>
    <t>Zakrytí výplní otvorů a svislých ploch fólií přilepenou lepící páskou</t>
  </si>
  <si>
    <t>009001</t>
  </si>
  <si>
    <t>Doprava lešení</t>
  </si>
  <si>
    <t>kpl</t>
  </si>
  <si>
    <t>941111121</t>
  </si>
  <si>
    <t>Montáž lešení řadového trubkového lehkého s podlahami zatížení do 200 kg/m2 š od 0,9 do 1,2 m v do 10 m</t>
  </si>
  <si>
    <t>941111221</t>
  </si>
  <si>
    <t>Příplatek k lešení řadovému trubkovému lehkému s podlahami do 200 kg/m2 š od 0,9 do 1,2 m v 10 m za každý den použití</t>
  </si>
  <si>
    <t>941111312</t>
  </si>
  <si>
    <t>Odborná prohlídka lešení řadového trubkového lehkého s podlahami zatížení do 200 kg/m2 š od 0,6 do 1,5 m v do 25 m pl do 500 m2 zakrytého sítí</t>
  </si>
  <si>
    <t>kus</t>
  </si>
  <si>
    <t>941111821</t>
  </si>
  <si>
    <t>Demontáž lešení řadového trubkového lehkého s podlahami zatížení do 200 kg/m2 š od 0,9 do 1,2 m v do 10 m</t>
  </si>
  <si>
    <t>944411111</t>
  </si>
  <si>
    <t>Montáž záchytné sítě třídy A</t>
  </si>
  <si>
    <t>944411211</t>
  </si>
  <si>
    <t>Příplatek k záchytné síti třídy A za každý den použití</t>
  </si>
  <si>
    <t>944411811</t>
  </si>
  <si>
    <t>Demontáž záchytné sítě typu A</t>
  </si>
  <si>
    <t>944511111</t>
  </si>
  <si>
    <t>Montáž ochranné sítě z textilie z umělých vláken</t>
  </si>
  <si>
    <t>944511211</t>
  </si>
  <si>
    <t>Příplatek k ochranné síti za každý den použití</t>
  </si>
  <si>
    <t>944511811</t>
  </si>
  <si>
    <t>Demontáž ochranné sítě z textilie z umělých vláken</t>
  </si>
  <si>
    <t>Otlučení (osekání) vnější vápenné nebo vápenocementové omítky stupně členitosti 3 až 5 v rozsahu přes 30 do 40 %</t>
  </si>
  <si>
    <t>997001</t>
  </si>
  <si>
    <t>Odvoz a likvidace sutě</t>
  </si>
  <si>
    <t>998018001</t>
  </si>
  <si>
    <t>Přesun hmot pro budovy ruční pro budovy v do 6 m</t>
  </si>
  <si>
    <t>t</t>
  </si>
  <si>
    <t>783801203</t>
  </si>
  <si>
    <t>Okartáčování omítek před provedením nátěru</t>
  </si>
  <si>
    <t>783801563</t>
  </si>
  <si>
    <t>Očištění 2x nátěrem biocidním přípravkem a opláchnutím omítek stupně členitosti 5</t>
  </si>
  <si>
    <t>783823183</t>
  </si>
  <si>
    <t>Penetrační silikátový nátěr omítek stupně členitosti 5</t>
  </si>
  <si>
    <t>783827483</t>
  </si>
  <si>
    <t>Krycí dvojnásobný silikátový nátěr omítek stupně členitosti 5</t>
  </si>
  <si>
    <t>783897603</t>
  </si>
  <si>
    <t>Příplatek k cenám dvojnásobného krycího nátěru omítek za provedení styku 2 barev</t>
  </si>
  <si>
    <t>m</t>
  </si>
  <si>
    <t>ON</t>
  </si>
  <si>
    <t>030001000</t>
  </si>
  <si>
    <t>Zařízení staveniště</t>
  </si>
  <si>
    <t>%</t>
  </si>
  <si>
    <t>783000121</t>
  </si>
  <si>
    <t>Ochrana konstrukcí nebo prvků při provádění nátěrů olepením páskou</t>
  </si>
  <si>
    <t>783106801</t>
  </si>
  <si>
    <t>Odstranění nátěrů z truhlářských konstrukcí obroušením</t>
  </si>
  <si>
    <t>783106807</t>
  </si>
  <si>
    <t>Odstranění nátěrů z truhlářských konstrukcí odstraňovačem nátěrů</t>
  </si>
  <si>
    <t>783114101</t>
  </si>
  <si>
    <t>Základní jednonásobný syntetický nátěr truhlářských konstrukcí</t>
  </si>
  <si>
    <t>783117101</t>
  </si>
  <si>
    <t>Krycí jednonásobný syntetický nátěr truhlářských konstrukcí</t>
  </si>
  <si>
    <t>783118201</t>
  </si>
  <si>
    <t>Lakovací jednonásobný syntetický nátěr truhlářských konstrukcí</t>
  </si>
  <si>
    <t>783122101</t>
  </si>
  <si>
    <t>Lokální tmelení truhlářských konstrukcí včetně přebroušení disperzním tmelem plochy do 10%</t>
  </si>
  <si>
    <t>978019351X</t>
  </si>
  <si>
    <t>Oprava vnější vápenné štukové omítky členitosti 5 v rozsahu do 40 % z celkové výměry, jedná se o opravu bosáže</t>
  </si>
  <si>
    <t>78340131X</t>
  </si>
  <si>
    <t>Odmaštění klempířských konstrukcí vodou ředitelným odmašťovačem před provedením nátěru</t>
  </si>
  <si>
    <t>78340210X</t>
  </si>
  <si>
    <t>Provedení tmelení klempířských konstrukcí</t>
  </si>
  <si>
    <t>783404100</t>
  </si>
  <si>
    <t>Provedení základního jednonásobného nátěru klempířských konstrukcí do 10°</t>
  </si>
  <si>
    <t>783405100</t>
  </si>
  <si>
    <t>Provedení jednonásobného mezinátěru nátěru klempířských konstrukcí do 10°</t>
  </si>
  <si>
    <t>783406801</t>
  </si>
  <si>
    <t>Odstranění nátěrů z klempířských konstrukcí obroušením</t>
  </si>
  <si>
    <t>783407100</t>
  </si>
  <si>
    <t>Provedení krycího jednonásobného nátěru klempířských konstrukcí do 10°</t>
  </si>
  <si>
    <t>619991015</t>
  </si>
  <si>
    <t>Zakrytí podlahy absorpční textilií</t>
  </si>
  <si>
    <t>783: Nátěry fasáda čp.8 z náměstí, vč. oblouku ve dvoře, nátěr klempířských prvků mimo parapety</t>
  </si>
  <si>
    <t>Celková 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</si>
</sst>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#,##0\ &quot;Kč&quot;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164" fontId="6" fillId="0" borderId="0" xfId="0" applyNumberFormat="1" applyFont="1"/>
    <xf numFmtId="166" fontId="6" fillId="0" borderId="0" xfId="0" applyNumberFormat="1" applyFont="1"/>
    <xf numFmtId="166" fontId="10" fillId="0" borderId="0" xfId="0" applyNumberFormat="1" applyFont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1" fontId="13" fillId="0" borderId="0" xfId="0" applyNumberFormat="1" applyFont="1" applyAlignment="1">
      <alignment horizontal="center" vertical="top"/>
    </xf>
    <xf numFmtId="49" fontId="13" fillId="0" borderId="0" xfId="0" applyNumberFormat="1" applyFont="1" applyAlignment="1">
      <alignment horizontal="center" vertical="top"/>
    </xf>
    <xf numFmtId="49" fontId="13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 applyAlignment="1">
      <alignment horizontal="right" vertical="top"/>
    </xf>
    <xf numFmtId="165" fontId="13" fillId="0" borderId="0" xfId="0" applyNumberFormat="1" applyFont="1" applyAlignment="1" applyProtection="1">
      <alignment horizontal="right" vertical="top"/>
      <protection locked="0"/>
    </xf>
    <xf numFmtId="164" fontId="13" fillId="0" borderId="0" xfId="0" applyNumberFormat="1" applyFont="1" applyAlignment="1">
      <alignment horizontal="right" vertical="top"/>
    </xf>
    <xf numFmtId="1" fontId="13" fillId="4" borderId="0" xfId="0" applyNumberFormat="1" applyFont="1" applyFill="1" applyAlignment="1">
      <alignment horizontal="center" vertical="top"/>
    </xf>
    <xf numFmtId="49" fontId="13" fillId="4" borderId="0" xfId="0" applyNumberFormat="1" applyFont="1" applyFill="1" applyAlignment="1">
      <alignment horizontal="center" vertical="top"/>
    </xf>
    <xf numFmtId="49" fontId="13" fillId="4" borderId="0" xfId="0" applyNumberFormat="1" applyFont="1" applyFill="1" applyAlignment="1">
      <alignment horizontal="right" vertical="top"/>
    </xf>
    <xf numFmtId="49" fontId="13" fillId="4" borderId="0" xfId="0" applyNumberFormat="1" applyFont="1" applyFill="1" applyAlignment="1">
      <alignment horizontal="left" vertical="top" wrapText="1"/>
    </xf>
    <xf numFmtId="166" fontId="13" fillId="4" borderId="0" xfId="0" applyNumberFormat="1" applyFont="1" applyFill="1" applyAlignment="1">
      <alignment horizontal="right" vertical="top"/>
    </xf>
    <xf numFmtId="165" fontId="13" fillId="4" borderId="0" xfId="0" applyNumberFormat="1" applyFont="1" applyFill="1" applyAlignment="1" applyProtection="1">
      <alignment horizontal="right" vertical="top"/>
      <protection locked="0"/>
    </xf>
    <xf numFmtId="164" fontId="13" fillId="4" borderId="0" xfId="0" applyNumberFormat="1" applyFont="1" applyFill="1" applyAlignment="1">
      <alignment horizontal="right" vertical="top"/>
    </xf>
    <xf numFmtId="167" fontId="12" fillId="0" borderId="0" xfId="0" applyNumberFormat="1" applyFont="1" applyAlignment="1">
      <alignment horizontal="right"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36" sqref="E3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/>
    </row>
    <row r="2" spans="1:12" ht="11.25" x14ac:dyDescent="0.2">
      <c r="A2" s="9">
        <v>0</v>
      </c>
      <c r="C2" s="13"/>
    </row>
    <row r="3" spans="1:12" ht="11.25" customHeight="1" x14ac:dyDescent="0.2">
      <c r="A3" s="9">
        <f t="array" ref="A3">INDEX(VAT_RATES,MATCH(0,COUNTIF($A$1:A2,VAT_RATES),0))</f>
        <v>21</v>
      </c>
      <c r="C3" s="13"/>
      <c r="D3" s="103" t="s">
        <v>15</v>
      </c>
      <c r="E3" s="104"/>
      <c r="F3" s="104"/>
      <c r="G3" s="104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04"/>
      <c r="E4" s="104"/>
      <c r="F4" s="104"/>
      <c r="G4" s="104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9" t="s">
        <v>16</v>
      </c>
      <c r="F7" s="109"/>
      <c r="G7" s="20"/>
      <c r="H7" s="20"/>
      <c r="I7" s="12"/>
      <c r="J7" s="21"/>
      <c r="K7" s="21"/>
      <c r="L7" s="22" t="s">
        <v>17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18</v>
      </c>
      <c r="E9" s="110"/>
      <c r="F9" s="111"/>
      <c r="G9" s="111"/>
      <c r="H9" s="111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19</v>
      </c>
      <c r="E10" s="111" t="s">
        <v>20</v>
      </c>
      <c r="F10" s="111"/>
      <c r="G10" s="111"/>
      <c r="H10" s="111"/>
      <c r="J10" s="26"/>
      <c r="K10" s="26"/>
      <c r="L10" s="25" t="str">
        <f>E10</f>
        <v>Lanškroun - oprava a nátěr fasády č.p.8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21</v>
      </c>
      <c r="E11" s="110"/>
      <c r="F11" s="111"/>
      <c r="G11" s="111"/>
      <c r="H11" s="111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22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23</v>
      </c>
      <c r="E16" s="105" t="s">
        <v>24</v>
      </c>
      <c r="F16" s="106"/>
      <c r="G16" s="106"/>
      <c r="H16" s="106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07" t="s">
        <v>25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23</v>
      </c>
      <c r="E21" s="28" t="s">
        <v>24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07" t="s">
        <v>26</v>
      </c>
      <c r="F24" s="108"/>
      <c r="G24" s="11"/>
      <c r="H24" s="11"/>
      <c r="J24" s="21"/>
      <c r="K24" s="21"/>
    </row>
    <row r="25" spans="1:12" x14ac:dyDescent="0.15">
      <c r="C25" s="18"/>
      <c r="D25" s="30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27</v>
      </c>
      <c r="E26" s="31">
        <f>Zakázka!J61</f>
        <v>0</v>
      </c>
      <c r="F26" s="5" t="s">
        <v>28</v>
      </c>
      <c r="G26" s="1"/>
      <c r="H26" s="1"/>
      <c r="I26" s="32"/>
      <c r="J26" s="26"/>
      <c r="K26" s="26"/>
      <c r="L26" s="26"/>
    </row>
    <row r="27" spans="1:12" customFormat="1" ht="12.75" x14ac:dyDescent="0.2">
      <c r="C27" s="1"/>
      <c r="D27" s="24" t="s">
        <v>29</v>
      </c>
      <c r="E27" s="33">
        <f>E26*21%</f>
        <v>0</v>
      </c>
      <c r="F27" s="1" t="str">
        <f>F26</f>
        <v>Kč</v>
      </c>
      <c r="G27" s="1"/>
      <c r="H27" s="1"/>
      <c r="I27" s="32"/>
      <c r="J27" s="26"/>
      <c r="K27" s="26"/>
      <c r="L27" s="34"/>
    </row>
    <row r="28" spans="1:12" customFormat="1" ht="12.75" x14ac:dyDescent="0.2">
      <c r="C28" s="1"/>
      <c r="D28" s="24" t="s">
        <v>30</v>
      </c>
      <c r="E28" s="33">
        <f>E26+E27</f>
        <v>0</v>
      </c>
      <c r="F28" s="1" t="str">
        <f>F26</f>
        <v>Kč</v>
      </c>
      <c r="G28" s="1"/>
      <c r="H28" s="1"/>
      <c r="I28" s="32"/>
      <c r="J28" s="26"/>
      <c r="K28" s="26"/>
      <c r="L28" s="26"/>
    </row>
    <row r="29" spans="1:12" x14ac:dyDescent="0.15">
      <c r="C29" s="35"/>
      <c r="D29" s="35"/>
      <c r="E29" s="35"/>
      <c r="F29" s="35"/>
      <c r="G29" s="35"/>
      <c r="H29" s="35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61"/>
  <sheetViews>
    <sheetView tabSelected="1" topLeftCell="C1" zoomScale="130" zoomScaleNormal="130" workbookViewId="0">
      <pane ySplit="4" topLeftCell="A5" activePane="bottomLeft" state="frozen"/>
      <selection pane="bottomLeft" activeCell="I16" sqref="I16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49</v>
      </c>
    </row>
    <row r="2" spans="1:22" ht="15.75" x14ac:dyDescent="0.15">
      <c r="B2" s="54"/>
      <c r="C2" s="54"/>
      <c r="D2" s="36"/>
      <c r="E2" s="36"/>
      <c r="F2" s="19" t="s">
        <v>50</v>
      </c>
      <c r="G2" s="36"/>
      <c r="H2" s="38"/>
      <c r="I2" s="57"/>
      <c r="J2" s="37"/>
      <c r="K2" s="38"/>
      <c r="L2" s="38"/>
      <c r="M2" s="38"/>
      <c r="N2" s="38"/>
      <c r="O2" s="37"/>
      <c r="P2" s="37"/>
      <c r="Q2" s="37"/>
      <c r="S2" s="7"/>
      <c r="V2" s="3"/>
    </row>
    <row r="3" spans="1:22" ht="7.5" customHeight="1" x14ac:dyDescent="0.15">
      <c r="A3" s="6"/>
      <c r="B3" s="55"/>
      <c r="C3" s="54"/>
      <c r="D3" s="56"/>
      <c r="E3" s="36"/>
      <c r="F3" s="36"/>
      <c r="G3" s="36"/>
      <c r="H3" s="38"/>
      <c r="I3" s="57"/>
      <c r="J3" s="37"/>
      <c r="K3" s="39"/>
      <c r="L3" s="39"/>
      <c r="M3" s="39"/>
      <c r="N3" s="39"/>
      <c r="O3" s="40"/>
      <c r="P3" s="40"/>
      <c r="Q3" s="40"/>
      <c r="R3" s="8"/>
    </row>
    <row r="4" spans="1:22" ht="11.25" x14ac:dyDescent="0.2">
      <c r="A4" s="4"/>
      <c r="B4" s="58"/>
      <c r="C4" s="58" t="s">
        <v>2</v>
      </c>
      <c r="D4" s="41" t="s">
        <v>3</v>
      </c>
      <c r="E4" s="41" t="s">
        <v>4</v>
      </c>
      <c r="F4" s="41" t="s">
        <v>1</v>
      </c>
      <c r="G4" s="41" t="s">
        <v>5</v>
      </c>
      <c r="H4" s="43" t="s">
        <v>6</v>
      </c>
      <c r="I4" s="59" t="s">
        <v>14</v>
      </c>
      <c r="J4" s="42" t="s">
        <v>7</v>
      </c>
      <c r="K4" s="43" t="s">
        <v>8</v>
      </c>
      <c r="L4" s="43" t="s">
        <v>9</v>
      </c>
      <c r="M4" s="43" t="s">
        <v>10</v>
      </c>
      <c r="N4" s="43" t="s">
        <v>11</v>
      </c>
      <c r="O4" s="42" t="s">
        <v>12</v>
      </c>
      <c r="P4" s="42" t="s">
        <v>0</v>
      </c>
      <c r="Q4" s="42" t="s">
        <v>13</v>
      </c>
      <c r="R4" s="6"/>
      <c r="S4" s="8"/>
    </row>
    <row r="5" spans="1:22" ht="7.5" customHeight="1" x14ac:dyDescent="0.15">
      <c r="B5" s="54"/>
      <c r="C5" s="54"/>
      <c r="D5" s="36"/>
      <c r="E5" s="36"/>
      <c r="F5" s="36"/>
      <c r="G5" s="36"/>
      <c r="H5" s="38"/>
      <c r="I5" s="57"/>
      <c r="J5" s="37"/>
      <c r="K5" s="38"/>
      <c r="L5" s="38"/>
      <c r="M5" s="38"/>
      <c r="N5" s="38"/>
      <c r="O5" s="37"/>
      <c r="P5" s="37"/>
      <c r="Q5" s="37"/>
      <c r="R5" s="8"/>
    </row>
    <row r="6" spans="1:22" ht="12" x14ac:dyDescent="0.2">
      <c r="A6" s="44" t="s">
        <v>31</v>
      </c>
      <c r="B6" s="60">
        <v>1</v>
      </c>
      <c r="C6" s="61"/>
      <c r="D6" s="62" t="s">
        <v>51</v>
      </c>
      <c r="E6" s="62"/>
      <c r="F6" s="45" t="s">
        <v>32</v>
      </c>
      <c r="G6" s="62"/>
      <c r="H6" s="63"/>
      <c r="I6" s="64"/>
      <c r="J6" s="46"/>
      <c r="K6" s="63"/>
      <c r="L6" s="47">
        <f>SUBTOTAL(9,L7:L61)</f>
        <v>1.0783503800000001</v>
      </c>
      <c r="M6" s="63"/>
      <c r="N6" s="47">
        <f>SUBTOTAL(9,N7:N61)</f>
        <v>1.9001304799999998</v>
      </c>
      <c r="O6" s="65"/>
      <c r="P6" s="46">
        <f>SUBTOTAL(9,P7:P61)</f>
        <v>0</v>
      </c>
      <c r="Q6" s="46">
        <f>SUBTOTAL(9,Q7:Q61)</f>
        <v>0</v>
      </c>
      <c r="R6" s="6"/>
      <c r="S6" s="8"/>
      <c r="T6" s="8"/>
    </row>
    <row r="7" spans="1:22" ht="12" outlineLevel="1" x14ac:dyDescent="0.2">
      <c r="A7" s="48" t="s">
        <v>33</v>
      </c>
      <c r="B7" s="66">
        <v>2</v>
      </c>
      <c r="C7" s="67"/>
      <c r="D7" s="68" t="s">
        <v>52</v>
      </c>
      <c r="E7" s="68"/>
      <c r="F7" s="69" t="s">
        <v>34</v>
      </c>
      <c r="G7" s="68"/>
      <c r="H7" s="70"/>
      <c r="I7" s="71"/>
      <c r="J7" s="49">
        <f>SUBTOTAL(9,J8:J47)</f>
        <v>0</v>
      </c>
      <c r="K7" s="70"/>
      <c r="L7" s="50">
        <f>SUBTOTAL(9,L8:L47)</f>
        <v>1.0567311799999999</v>
      </c>
      <c r="M7" s="70"/>
      <c r="N7" s="50">
        <f>SUBTOTAL(9,N8:N47)</f>
        <v>1.8988824799999999</v>
      </c>
      <c r="O7" s="72"/>
      <c r="P7" s="49">
        <f>SUBTOTAL(9,P8:P47)</f>
        <v>0</v>
      </c>
      <c r="Q7" s="49">
        <f>SUBTOTAL(9,Q8:Q47)</f>
        <v>0</v>
      </c>
      <c r="R7" s="6"/>
      <c r="S7" s="8"/>
      <c r="T7" s="8"/>
    </row>
    <row r="8" spans="1:22" ht="11.25" outlineLevel="2" x14ac:dyDescent="0.2">
      <c r="A8" s="51" t="s">
        <v>35</v>
      </c>
      <c r="B8" s="73">
        <v>3</v>
      </c>
      <c r="C8" s="74"/>
      <c r="D8" s="75" t="s">
        <v>53</v>
      </c>
      <c r="E8" s="75"/>
      <c r="F8" s="76" t="s">
        <v>36</v>
      </c>
      <c r="G8" s="75"/>
      <c r="H8" s="77"/>
      <c r="I8" s="78"/>
      <c r="J8" s="52">
        <f>SUBTOTAL(9,J9:J12)</f>
        <v>0</v>
      </c>
      <c r="K8" s="77"/>
      <c r="L8" s="53">
        <f>SUBTOTAL(9,L9:L12)</f>
        <v>0.69401829999999998</v>
      </c>
      <c r="M8" s="77"/>
      <c r="N8" s="53">
        <f>SUBTOTAL(9,N9:N12)</f>
        <v>5.6648000000000007E-4</v>
      </c>
      <c r="O8" s="79"/>
      <c r="P8" s="52">
        <f>SUBTOTAL(9,P9:P12)</f>
        <v>0</v>
      </c>
      <c r="Q8" s="52">
        <f>SUBTOTAL(9,Q9:Q12)</f>
        <v>0</v>
      </c>
      <c r="R8" s="6"/>
      <c r="S8" s="8"/>
      <c r="T8" s="8"/>
    </row>
    <row r="9" spans="1:22" ht="22.5" outlineLevel="3" x14ac:dyDescent="0.2">
      <c r="A9" s="10"/>
      <c r="B9" s="80"/>
      <c r="C9" s="81">
        <v>26</v>
      </c>
      <c r="D9" s="82" t="s">
        <v>54</v>
      </c>
      <c r="E9" s="83" t="s">
        <v>55</v>
      </c>
      <c r="F9" s="84" t="s">
        <v>119</v>
      </c>
      <c r="G9" s="82" t="s">
        <v>56</v>
      </c>
      <c r="H9" s="85">
        <v>67.796999999999997</v>
      </c>
      <c r="I9" s="86"/>
      <c r="J9" s="87">
        <f>H9*I9</f>
        <v>0</v>
      </c>
      <c r="K9" s="85">
        <v>1.022E-2</v>
      </c>
      <c r="L9" s="85">
        <f>H9*K9</f>
        <v>0.69288534000000002</v>
      </c>
      <c r="M9" s="85"/>
      <c r="N9" s="85">
        <f>H9*M9</f>
        <v>0</v>
      </c>
      <c r="O9" s="87">
        <v>21</v>
      </c>
      <c r="P9" s="87">
        <f>J9*(O9/100)</f>
        <v>0</v>
      </c>
      <c r="Q9" s="87">
        <f>J9+P9</f>
        <v>0</v>
      </c>
      <c r="R9" s="8"/>
      <c r="S9" s="8"/>
      <c r="T9" s="8"/>
    </row>
    <row r="10" spans="1:22" ht="11.25" outlineLevel="3" x14ac:dyDescent="0.2">
      <c r="A10" s="10"/>
      <c r="B10" s="80"/>
      <c r="C10" s="81">
        <v>35</v>
      </c>
      <c r="D10" s="82" t="s">
        <v>54</v>
      </c>
      <c r="E10" s="83" t="s">
        <v>57</v>
      </c>
      <c r="F10" s="84" t="s">
        <v>58</v>
      </c>
      <c r="G10" s="82" t="s">
        <v>56</v>
      </c>
      <c r="H10" s="85">
        <v>56.648000000000003</v>
      </c>
      <c r="I10" s="86"/>
      <c r="J10" s="87">
        <f>H10*I10</f>
        <v>0</v>
      </c>
      <c r="K10" s="85">
        <v>2.0000000000000002E-5</v>
      </c>
      <c r="L10" s="85">
        <f>H10*K10</f>
        <v>1.1329600000000001E-3</v>
      </c>
      <c r="M10" s="85">
        <v>1.0000000000000001E-5</v>
      </c>
      <c r="N10" s="85">
        <f>H10*M10</f>
        <v>5.6648000000000007E-4</v>
      </c>
      <c r="O10" s="87">
        <v>21</v>
      </c>
      <c r="P10" s="87">
        <f>J10*(O10/100)</f>
        <v>0</v>
      </c>
      <c r="Q10" s="87">
        <f>J10+P10</f>
        <v>0</v>
      </c>
      <c r="R10" s="8"/>
      <c r="S10" s="8"/>
      <c r="T10" s="8"/>
    </row>
    <row r="11" spans="1:22" ht="11.25" outlineLevel="3" x14ac:dyDescent="0.2">
      <c r="A11" s="10"/>
      <c r="B11" s="80"/>
      <c r="C11" s="81">
        <v>28</v>
      </c>
      <c r="D11" s="82" t="s">
        <v>54</v>
      </c>
      <c r="E11" s="83" t="s">
        <v>132</v>
      </c>
      <c r="F11" s="84" t="s">
        <v>133</v>
      </c>
      <c r="G11" s="82" t="s">
        <v>56</v>
      </c>
      <c r="H11" s="85">
        <f>13.9*1+3</f>
        <v>16.899999999999999</v>
      </c>
      <c r="I11" s="86"/>
      <c r="J11" s="87">
        <f>H11*I11</f>
        <v>0</v>
      </c>
      <c r="K11" s="92"/>
      <c r="L11" s="92"/>
      <c r="M11" s="92"/>
      <c r="N11" s="92"/>
      <c r="O11" s="94"/>
      <c r="P11" s="94"/>
      <c r="Q11" s="94"/>
      <c r="R11" s="8"/>
      <c r="S11" s="8"/>
      <c r="T11" s="8"/>
    </row>
    <row r="12" spans="1:22" outlineLevel="3" x14ac:dyDescent="0.15">
      <c r="B12" s="6"/>
      <c r="C12" s="6"/>
      <c r="D12" s="6"/>
      <c r="E12" s="6"/>
      <c r="F12" s="6"/>
      <c r="G12" s="6"/>
      <c r="H12" s="6"/>
      <c r="I12" s="8"/>
      <c r="J12" s="8"/>
      <c r="K12" s="6"/>
      <c r="L12" s="6"/>
      <c r="M12" s="6"/>
      <c r="N12" s="6"/>
      <c r="O12" s="6"/>
      <c r="P12" s="8"/>
      <c r="Q12" s="8"/>
    </row>
    <row r="13" spans="1:22" ht="11.25" outlineLevel="2" x14ac:dyDescent="0.2">
      <c r="A13" s="51" t="s">
        <v>37</v>
      </c>
      <c r="B13" s="73">
        <v>3</v>
      </c>
      <c r="C13" s="74"/>
      <c r="D13" s="75" t="s">
        <v>53</v>
      </c>
      <c r="E13" s="75"/>
      <c r="F13" s="76" t="s">
        <v>38</v>
      </c>
      <c r="G13" s="75"/>
      <c r="H13" s="77"/>
      <c r="I13" s="78"/>
      <c r="J13" s="52">
        <f>SUBTOTAL(9,J14:J26)</f>
        <v>0</v>
      </c>
      <c r="K13" s="77"/>
      <c r="L13" s="53">
        <f>SUBTOTAL(9,L14:L26)</f>
        <v>0</v>
      </c>
      <c r="M13" s="77"/>
      <c r="N13" s="53">
        <f>SUBTOTAL(9,N14:N26)</f>
        <v>1.8983159999999999</v>
      </c>
      <c r="O13" s="79"/>
      <c r="P13" s="52">
        <f>SUBTOTAL(9,P14:P26)</f>
        <v>0</v>
      </c>
      <c r="Q13" s="52">
        <f>SUBTOTAL(9,Q14:Q26)</f>
        <v>0</v>
      </c>
      <c r="R13" s="6"/>
      <c r="S13" s="8"/>
      <c r="T13" s="8"/>
    </row>
    <row r="14" spans="1:22" ht="11.25" outlineLevel="3" x14ac:dyDescent="0.2">
      <c r="A14" s="10"/>
      <c r="B14" s="80"/>
      <c r="C14" s="81">
        <v>37</v>
      </c>
      <c r="D14" s="82" t="s">
        <v>54</v>
      </c>
      <c r="E14" s="83" t="s">
        <v>59</v>
      </c>
      <c r="F14" s="84" t="s">
        <v>60</v>
      </c>
      <c r="G14" s="82" t="s">
        <v>61</v>
      </c>
      <c r="H14" s="85">
        <v>1</v>
      </c>
      <c r="I14" s="86"/>
      <c r="J14" s="87">
        <f t="shared" ref="J14:J24" si="0">H14*I14</f>
        <v>0</v>
      </c>
      <c r="K14" s="85"/>
      <c r="L14" s="85">
        <f t="shared" ref="L14:L25" si="1">H14*K14</f>
        <v>0</v>
      </c>
      <c r="M14" s="85"/>
      <c r="N14" s="85">
        <f t="shared" ref="N14:N25" si="2">H14*M14</f>
        <v>0</v>
      </c>
      <c r="O14" s="87">
        <v>21</v>
      </c>
      <c r="P14" s="87">
        <f t="shared" ref="P14:P25" si="3">J14*(O14/100)</f>
        <v>0</v>
      </c>
      <c r="Q14" s="87">
        <f t="shared" ref="Q14:Q25" si="4">J14+P14</f>
        <v>0</v>
      </c>
      <c r="R14" s="8"/>
      <c r="S14" s="8"/>
      <c r="T14" s="8"/>
    </row>
    <row r="15" spans="1:22" ht="22.5" outlineLevel="3" x14ac:dyDescent="0.2">
      <c r="A15" s="10"/>
      <c r="B15" s="80"/>
      <c r="C15" s="81">
        <v>16</v>
      </c>
      <c r="D15" s="82" t="s">
        <v>54</v>
      </c>
      <c r="E15" s="83" t="s">
        <v>62</v>
      </c>
      <c r="F15" s="84" t="s">
        <v>63</v>
      </c>
      <c r="G15" s="82" t="s">
        <v>56</v>
      </c>
      <c r="H15" s="85">
        <v>234.89</v>
      </c>
      <c r="I15" s="86"/>
      <c r="J15" s="87">
        <f t="shared" si="0"/>
        <v>0</v>
      </c>
      <c r="K15" s="85"/>
      <c r="L15" s="85">
        <f t="shared" si="1"/>
        <v>0</v>
      </c>
      <c r="M15" s="85"/>
      <c r="N15" s="85">
        <f t="shared" si="2"/>
        <v>0</v>
      </c>
      <c r="O15" s="87">
        <v>21</v>
      </c>
      <c r="P15" s="87">
        <f t="shared" si="3"/>
        <v>0</v>
      </c>
      <c r="Q15" s="87">
        <f t="shared" si="4"/>
        <v>0</v>
      </c>
      <c r="R15" s="8"/>
      <c r="S15" s="8"/>
      <c r="T15" s="8"/>
    </row>
    <row r="16" spans="1:22" ht="22.5" outlineLevel="3" x14ac:dyDescent="0.2">
      <c r="A16" s="10"/>
      <c r="B16" s="80"/>
      <c r="C16" s="81">
        <v>17</v>
      </c>
      <c r="D16" s="82" t="s">
        <v>54</v>
      </c>
      <c r="E16" s="83" t="s">
        <v>64</v>
      </c>
      <c r="F16" s="84" t="s">
        <v>65</v>
      </c>
      <c r="G16" s="82" t="s">
        <v>56</v>
      </c>
      <c r="H16" s="85">
        <f>H15*60</f>
        <v>14093.4</v>
      </c>
      <c r="I16" s="86"/>
      <c r="J16" s="87">
        <f t="shared" si="0"/>
        <v>0</v>
      </c>
      <c r="K16" s="85"/>
      <c r="L16" s="85">
        <f t="shared" si="1"/>
        <v>0</v>
      </c>
      <c r="M16" s="85"/>
      <c r="N16" s="85">
        <f t="shared" si="2"/>
        <v>0</v>
      </c>
      <c r="O16" s="87">
        <v>21</v>
      </c>
      <c r="P16" s="87">
        <f t="shared" si="3"/>
        <v>0</v>
      </c>
      <c r="Q16" s="87">
        <f t="shared" si="4"/>
        <v>0</v>
      </c>
      <c r="R16" s="8"/>
      <c r="S16" s="8"/>
      <c r="T16" s="8"/>
    </row>
    <row r="17" spans="1:20" ht="22.5" outlineLevel="3" x14ac:dyDescent="0.2">
      <c r="A17" s="10"/>
      <c r="B17" s="80"/>
      <c r="C17" s="81">
        <v>18</v>
      </c>
      <c r="D17" s="82" t="s">
        <v>54</v>
      </c>
      <c r="E17" s="83" t="s">
        <v>66</v>
      </c>
      <c r="F17" s="84" t="s">
        <v>67</v>
      </c>
      <c r="G17" s="82" t="s">
        <v>68</v>
      </c>
      <c r="H17" s="85">
        <v>1</v>
      </c>
      <c r="I17" s="86"/>
      <c r="J17" s="87">
        <f t="shared" si="0"/>
        <v>0</v>
      </c>
      <c r="K17" s="85"/>
      <c r="L17" s="85">
        <f t="shared" si="1"/>
        <v>0</v>
      </c>
      <c r="M17" s="85"/>
      <c r="N17" s="85">
        <f t="shared" si="2"/>
        <v>0</v>
      </c>
      <c r="O17" s="87">
        <v>21</v>
      </c>
      <c r="P17" s="87">
        <f t="shared" si="3"/>
        <v>0</v>
      </c>
      <c r="Q17" s="87">
        <f t="shared" si="4"/>
        <v>0</v>
      </c>
      <c r="R17" s="8"/>
      <c r="S17" s="8"/>
      <c r="T17" s="8"/>
    </row>
    <row r="18" spans="1:20" ht="22.5" outlineLevel="3" x14ac:dyDescent="0.2">
      <c r="A18" s="10"/>
      <c r="B18" s="80"/>
      <c r="C18" s="81">
        <v>19</v>
      </c>
      <c r="D18" s="82" t="s">
        <v>54</v>
      </c>
      <c r="E18" s="83" t="s">
        <v>69</v>
      </c>
      <c r="F18" s="84" t="s">
        <v>70</v>
      </c>
      <c r="G18" s="82" t="s">
        <v>56</v>
      </c>
      <c r="H18" s="85">
        <f>H15</f>
        <v>234.89</v>
      </c>
      <c r="I18" s="86"/>
      <c r="J18" s="87">
        <f t="shared" si="0"/>
        <v>0</v>
      </c>
      <c r="K18" s="85"/>
      <c r="L18" s="85">
        <f t="shared" si="1"/>
        <v>0</v>
      </c>
      <c r="M18" s="85"/>
      <c r="N18" s="85">
        <f t="shared" si="2"/>
        <v>0</v>
      </c>
      <c r="O18" s="87">
        <v>21</v>
      </c>
      <c r="P18" s="87">
        <f t="shared" si="3"/>
        <v>0</v>
      </c>
      <c r="Q18" s="87">
        <f t="shared" si="4"/>
        <v>0</v>
      </c>
      <c r="R18" s="8"/>
      <c r="S18" s="8"/>
      <c r="T18" s="8"/>
    </row>
    <row r="19" spans="1:20" ht="11.25" outlineLevel="3" x14ac:dyDescent="0.2">
      <c r="A19" s="10"/>
      <c r="B19" s="80"/>
      <c r="C19" s="81">
        <v>20</v>
      </c>
      <c r="D19" s="82" t="s">
        <v>54</v>
      </c>
      <c r="E19" s="83" t="s">
        <v>71</v>
      </c>
      <c r="F19" s="84" t="s">
        <v>72</v>
      </c>
      <c r="G19" s="82" t="s">
        <v>56</v>
      </c>
      <c r="H19" s="85">
        <v>4</v>
      </c>
      <c r="I19" s="86"/>
      <c r="J19" s="87">
        <f t="shared" si="0"/>
        <v>0</v>
      </c>
      <c r="K19" s="85"/>
      <c r="L19" s="85">
        <f t="shared" si="1"/>
        <v>0</v>
      </c>
      <c r="M19" s="85"/>
      <c r="N19" s="85">
        <f t="shared" si="2"/>
        <v>0</v>
      </c>
      <c r="O19" s="87">
        <v>21</v>
      </c>
      <c r="P19" s="87">
        <f t="shared" si="3"/>
        <v>0</v>
      </c>
      <c r="Q19" s="87">
        <f t="shared" si="4"/>
        <v>0</v>
      </c>
      <c r="R19" s="8"/>
      <c r="S19" s="8"/>
      <c r="T19" s="8"/>
    </row>
    <row r="20" spans="1:20" ht="11.25" outlineLevel="3" x14ac:dyDescent="0.2">
      <c r="A20" s="10"/>
      <c r="B20" s="80"/>
      <c r="C20" s="81">
        <v>21</v>
      </c>
      <c r="D20" s="82" t="s">
        <v>54</v>
      </c>
      <c r="E20" s="83" t="s">
        <v>73</v>
      </c>
      <c r="F20" s="84" t="s">
        <v>74</v>
      </c>
      <c r="G20" s="82" t="s">
        <v>56</v>
      </c>
      <c r="H20" s="85">
        <f>H19*60</f>
        <v>240</v>
      </c>
      <c r="I20" s="86"/>
      <c r="J20" s="87">
        <f t="shared" si="0"/>
        <v>0</v>
      </c>
      <c r="K20" s="85"/>
      <c r="L20" s="85">
        <f t="shared" si="1"/>
        <v>0</v>
      </c>
      <c r="M20" s="85"/>
      <c r="N20" s="85">
        <f t="shared" si="2"/>
        <v>0</v>
      </c>
      <c r="O20" s="87">
        <v>21</v>
      </c>
      <c r="P20" s="87">
        <f t="shared" si="3"/>
        <v>0</v>
      </c>
      <c r="Q20" s="87">
        <f t="shared" si="4"/>
        <v>0</v>
      </c>
      <c r="R20" s="8"/>
      <c r="S20" s="8"/>
      <c r="T20" s="8"/>
    </row>
    <row r="21" spans="1:20" ht="11.25" outlineLevel="3" x14ac:dyDescent="0.2">
      <c r="A21" s="10"/>
      <c r="B21" s="80"/>
      <c r="C21" s="81">
        <v>22</v>
      </c>
      <c r="D21" s="82" t="s">
        <v>54</v>
      </c>
      <c r="E21" s="83" t="s">
        <v>75</v>
      </c>
      <c r="F21" s="84" t="s">
        <v>76</v>
      </c>
      <c r="G21" s="82" t="s">
        <v>56</v>
      </c>
      <c r="H21" s="85">
        <v>4</v>
      </c>
      <c r="I21" s="86"/>
      <c r="J21" s="87">
        <f t="shared" si="0"/>
        <v>0</v>
      </c>
      <c r="K21" s="85"/>
      <c r="L21" s="85">
        <f t="shared" si="1"/>
        <v>0</v>
      </c>
      <c r="M21" s="85"/>
      <c r="N21" s="85">
        <f t="shared" si="2"/>
        <v>0</v>
      </c>
      <c r="O21" s="87">
        <v>21</v>
      </c>
      <c r="P21" s="87">
        <f t="shared" si="3"/>
        <v>0</v>
      </c>
      <c r="Q21" s="87">
        <f t="shared" si="4"/>
        <v>0</v>
      </c>
      <c r="R21" s="8"/>
      <c r="S21" s="8"/>
      <c r="T21" s="8"/>
    </row>
    <row r="22" spans="1:20" ht="11.25" outlineLevel="3" x14ac:dyDescent="0.2">
      <c r="A22" s="10"/>
      <c r="B22" s="80"/>
      <c r="C22" s="81">
        <v>23</v>
      </c>
      <c r="D22" s="82" t="s">
        <v>54</v>
      </c>
      <c r="E22" s="83" t="s">
        <v>77</v>
      </c>
      <c r="F22" s="84" t="s">
        <v>78</v>
      </c>
      <c r="G22" s="82" t="s">
        <v>56</v>
      </c>
      <c r="H22" s="85">
        <f>H15</f>
        <v>234.89</v>
      </c>
      <c r="I22" s="86"/>
      <c r="J22" s="87">
        <f t="shared" si="0"/>
        <v>0</v>
      </c>
      <c r="K22" s="85"/>
      <c r="L22" s="85">
        <f t="shared" si="1"/>
        <v>0</v>
      </c>
      <c r="M22" s="85"/>
      <c r="N22" s="85">
        <f t="shared" si="2"/>
        <v>0</v>
      </c>
      <c r="O22" s="87">
        <v>21</v>
      </c>
      <c r="P22" s="87">
        <f t="shared" si="3"/>
        <v>0</v>
      </c>
      <c r="Q22" s="87">
        <f t="shared" si="4"/>
        <v>0</v>
      </c>
      <c r="R22" s="8"/>
      <c r="S22" s="8"/>
      <c r="T22" s="8"/>
    </row>
    <row r="23" spans="1:20" ht="11.25" outlineLevel="3" x14ac:dyDescent="0.2">
      <c r="A23" s="10"/>
      <c r="B23" s="80"/>
      <c r="C23" s="81">
        <v>24</v>
      </c>
      <c r="D23" s="82" t="s">
        <v>54</v>
      </c>
      <c r="E23" s="83" t="s">
        <v>79</v>
      </c>
      <c r="F23" s="84" t="s">
        <v>80</v>
      </c>
      <c r="G23" s="82" t="s">
        <v>56</v>
      </c>
      <c r="H23" s="85">
        <f>H22*60</f>
        <v>14093.4</v>
      </c>
      <c r="I23" s="86"/>
      <c r="J23" s="87">
        <f t="shared" si="0"/>
        <v>0</v>
      </c>
      <c r="K23" s="85"/>
      <c r="L23" s="85">
        <f t="shared" si="1"/>
        <v>0</v>
      </c>
      <c r="M23" s="85"/>
      <c r="N23" s="85">
        <f t="shared" si="2"/>
        <v>0</v>
      </c>
      <c r="O23" s="87">
        <v>21</v>
      </c>
      <c r="P23" s="87">
        <f t="shared" si="3"/>
        <v>0</v>
      </c>
      <c r="Q23" s="87">
        <f t="shared" si="4"/>
        <v>0</v>
      </c>
      <c r="R23" s="8"/>
      <c r="S23" s="8"/>
      <c r="T23" s="8"/>
    </row>
    <row r="24" spans="1:20" ht="11.25" outlineLevel="3" x14ac:dyDescent="0.2">
      <c r="A24" s="10"/>
      <c r="B24" s="80"/>
      <c r="C24" s="81">
        <v>25</v>
      </c>
      <c r="D24" s="82" t="s">
        <v>54</v>
      </c>
      <c r="E24" s="83" t="s">
        <v>81</v>
      </c>
      <c r="F24" s="84" t="s">
        <v>82</v>
      </c>
      <c r="G24" s="82" t="s">
        <v>56</v>
      </c>
      <c r="H24" s="85">
        <f>H22</f>
        <v>234.89</v>
      </c>
      <c r="I24" s="86"/>
      <c r="J24" s="87">
        <f t="shared" si="0"/>
        <v>0</v>
      </c>
      <c r="K24" s="85"/>
      <c r="L24" s="85">
        <f t="shared" si="1"/>
        <v>0</v>
      </c>
      <c r="M24" s="85"/>
      <c r="N24" s="85">
        <f t="shared" si="2"/>
        <v>0</v>
      </c>
      <c r="O24" s="87">
        <v>21</v>
      </c>
      <c r="P24" s="87">
        <f t="shared" si="3"/>
        <v>0</v>
      </c>
      <c r="Q24" s="87">
        <f t="shared" si="4"/>
        <v>0</v>
      </c>
      <c r="R24" s="8"/>
      <c r="S24" s="8"/>
      <c r="T24" s="8"/>
    </row>
    <row r="25" spans="1:20" ht="22.5" outlineLevel="3" x14ac:dyDescent="0.2">
      <c r="A25" s="10"/>
      <c r="B25" s="80"/>
      <c r="C25" s="81">
        <v>27</v>
      </c>
      <c r="D25" s="82" t="s">
        <v>54</v>
      </c>
      <c r="E25" s="83" t="s">
        <v>118</v>
      </c>
      <c r="F25" s="84" t="s">
        <v>83</v>
      </c>
      <c r="G25" s="82" t="s">
        <v>56</v>
      </c>
      <c r="H25" s="85">
        <f>H9</f>
        <v>67.796999999999997</v>
      </c>
      <c r="I25" s="86"/>
      <c r="J25" s="87">
        <f>I25*H25</f>
        <v>0</v>
      </c>
      <c r="K25" s="85"/>
      <c r="L25" s="85">
        <f t="shared" si="1"/>
        <v>0</v>
      </c>
      <c r="M25" s="85">
        <v>2.8000000000000001E-2</v>
      </c>
      <c r="N25" s="85">
        <f t="shared" si="2"/>
        <v>1.8983159999999999</v>
      </c>
      <c r="O25" s="87">
        <v>21</v>
      </c>
      <c r="P25" s="87">
        <f t="shared" si="3"/>
        <v>0</v>
      </c>
      <c r="Q25" s="87">
        <f t="shared" si="4"/>
        <v>0</v>
      </c>
      <c r="R25" s="8"/>
      <c r="S25" s="8"/>
      <c r="T25" s="8"/>
    </row>
    <row r="26" spans="1:20" outlineLevel="3" x14ac:dyDescent="0.15">
      <c r="B26" s="6"/>
      <c r="C26" s="6"/>
      <c r="D26" s="6"/>
      <c r="E26" s="6"/>
      <c r="F26" s="6"/>
      <c r="G26" s="6"/>
      <c r="H26" s="6"/>
      <c r="I26" s="8"/>
      <c r="J26" s="8"/>
      <c r="K26" s="6"/>
      <c r="L26" s="6"/>
      <c r="M26" s="6"/>
      <c r="N26" s="6"/>
      <c r="O26" s="6"/>
      <c r="P26" s="8"/>
      <c r="Q26" s="8"/>
    </row>
    <row r="27" spans="1:20" ht="11.25" outlineLevel="2" x14ac:dyDescent="0.2">
      <c r="A27" s="51" t="s">
        <v>39</v>
      </c>
      <c r="B27" s="73">
        <v>3</v>
      </c>
      <c r="C27" s="74"/>
      <c r="D27" s="75" t="s">
        <v>53</v>
      </c>
      <c r="E27" s="75"/>
      <c r="F27" s="76" t="s">
        <v>40</v>
      </c>
      <c r="G27" s="75"/>
      <c r="H27" s="77"/>
      <c r="I27" s="78"/>
      <c r="J27" s="52">
        <f>SUBTOTAL(9,J28:J30)</f>
        <v>0</v>
      </c>
      <c r="K27" s="77"/>
      <c r="L27" s="53">
        <f>SUBTOTAL(9,L28:L30)</f>
        <v>0</v>
      </c>
      <c r="M27" s="77"/>
      <c r="N27" s="53">
        <f>SUBTOTAL(9,N28:N30)</f>
        <v>0</v>
      </c>
      <c r="O27" s="79"/>
      <c r="P27" s="52">
        <f>SUBTOTAL(9,P28:P30)</f>
        <v>0</v>
      </c>
      <c r="Q27" s="52">
        <f>SUBTOTAL(9,Q28:Q30)</f>
        <v>0</v>
      </c>
      <c r="R27" s="6"/>
      <c r="S27" s="8"/>
      <c r="T27" s="8"/>
    </row>
    <row r="28" spans="1:20" ht="11.25" outlineLevel="3" x14ac:dyDescent="0.2">
      <c r="A28" s="10"/>
      <c r="B28" s="80"/>
      <c r="C28" s="81">
        <v>33</v>
      </c>
      <c r="D28" s="82" t="s">
        <v>54</v>
      </c>
      <c r="E28" s="83" t="s">
        <v>84</v>
      </c>
      <c r="F28" s="84" t="s">
        <v>85</v>
      </c>
      <c r="G28" s="82" t="s">
        <v>61</v>
      </c>
      <c r="H28" s="85">
        <v>1</v>
      </c>
      <c r="I28" s="86"/>
      <c r="J28" s="87">
        <f>H28*I28</f>
        <v>0</v>
      </c>
      <c r="K28" s="85"/>
      <c r="L28" s="85">
        <f>H28*K28</f>
        <v>0</v>
      </c>
      <c r="M28" s="85"/>
      <c r="N28" s="85">
        <f>H28*M28</f>
        <v>0</v>
      </c>
      <c r="O28" s="87">
        <v>21</v>
      </c>
      <c r="P28" s="87">
        <f>J28*(O28/100)</f>
        <v>0</v>
      </c>
      <c r="Q28" s="87">
        <f>J28+P28</f>
        <v>0</v>
      </c>
      <c r="R28" s="8"/>
      <c r="S28" s="8"/>
      <c r="T28" s="8"/>
    </row>
    <row r="29" spans="1:20" ht="11.25" outlineLevel="3" x14ac:dyDescent="0.2">
      <c r="A29" s="10"/>
      <c r="B29" s="80"/>
      <c r="C29" s="81">
        <v>32</v>
      </c>
      <c r="D29" s="82" t="s">
        <v>54</v>
      </c>
      <c r="E29" s="83" t="s">
        <v>86</v>
      </c>
      <c r="F29" s="84" t="s">
        <v>87</v>
      </c>
      <c r="G29" s="82" t="s">
        <v>88</v>
      </c>
      <c r="H29" s="85">
        <v>0.69401829999999998</v>
      </c>
      <c r="I29" s="86"/>
      <c r="J29" s="87">
        <f>H29*I29</f>
        <v>0</v>
      </c>
      <c r="K29" s="85"/>
      <c r="L29" s="85">
        <f>H29*K29</f>
        <v>0</v>
      </c>
      <c r="M29" s="85"/>
      <c r="N29" s="85">
        <f>H29*M29</f>
        <v>0</v>
      </c>
      <c r="O29" s="87">
        <v>21</v>
      </c>
      <c r="P29" s="87">
        <f>J29*(O29/100)</f>
        <v>0</v>
      </c>
      <c r="Q29" s="87">
        <f>J29+P29</f>
        <v>0</v>
      </c>
      <c r="R29" s="8"/>
      <c r="S29" s="8"/>
      <c r="T29" s="8"/>
    </row>
    <row r="30" spans="1:20" outlineLevel="3" x14ac:dyDescent="0.15">
      <c r="B30" s="6"/>
      <c r="C30" s="6"/>
      <c r="D30" s="6"/>
      <c r="E30" s="6"/>
      <c r="F30" s="6"/>
      <c r="G30" s="6"/>
      <c r="H30" s="6"/>
      <c r="I30" s="8"/>
      <c r="J30" s="8"/>
      <c r="K30" s="6"/>
      <c r="L30" s="6"/>
      <c r="M30" s="6"/>
      <c r="N30" s="6"/>
      <c r="O30" s="6"/>
      <c r="P30" s="8"/>
      <c r="Q30" s="8"/>
    </row>
    <row r="31" spans="1:20" ht="22.5" outlineLevel="2" x14ac:dyDescent="0.2">
      <c r="A31" s="51" t="s">
        <v>41</v>
      </c>
      <c r="B31" s="73">
        <v>3</v>
      </c>
      <c r="C31" s="74"/>
      <c r="D31" s="75" t="s">
        <v>53</v>
      </c>
      <c r="E31" s="75"/>
      <c r="F31" s="76" t="s">
        <v>134</v>
      </c>
      <c r="G31" s="75"/>
      <c r="H31" s="77"/>
      <c r="I31" s="78"/>
      <c r="J31" s="52">
        <f>SUBTOTAL(9,J32:J43)</f>
        <v>0</v>
      </c>
      <c r="K31" s="77"/>
      <c r="L31" s="53">
        <f>SUBTOTAL(9,L32:L43)</f>
        <v>0.36271287999999996</v>
      </c>
      <c r="M31" s="77"/>
      <c r="N31" s="53">
        <f>SUBTOTAL(9,N32:N43)</f>
        <v>0</v>
      </c>
      <c r="O31" s="79"/>
      <c r="P31" s="52">
        <f>SUBTOTAL(9,P32:P43)</f>
        <v>0</v>
      </c>
      <c r="Q31" s="52">
        <f>SUBTOTAL(9,Q32:Q43)</f>
        <v>0</v>
      </c>
      <c r="R31" s="6"/>
      <c r="S31" s="8"/>
      <c r="T31" s="8"/>
    </row>
    <row r="32" spans="1:20" ht="11.25" outlineLevel="3" x14ac:dyDescent="0.2">
      <c r="A32" s="10"/>
      <c r="B32" s="80"/>
      <c r="C32" s="81">
        <v>29</v>
      </c>
      <c r="D32" s="82" t="s">
        <v>54</v>
      </c>
      <c r="E32" s="83" t="s">
        <v>89</v>
      </c>
      <c r="F32" s="84" t="s">
        <v>90</v>
      </c>
      <c r="G32" s="82" t="s">
        <v>56</v>
      </c>
      <c r="H32" s="85">
        <v>196.49199999999999</v>
      </c>
      <c r="I32" s="86"/>
      <c r="J32" s="87">
        <f>H32*I32</f>
        <v>0</v>
      </c>
      <c r="K32" s="85"/>
      <c r="L32" s="85">
        <f>H32*K32</f>
        <v>0</v>
      </c>
      <c r="M32" s="85"/>
      <c r="N32" s="85">
        <f>H32*M32</f>
        <v>0</v>
      </c>
      <c r="O32" s="87">
        <v>21</v>
      </c>
      <c r="P32" s="87">
        <f>J32*(O32/100)</f>
        <v>0</v>
      </c>
      <c r="Q32" s="87">
        <f>J32+P32</f>
        <v>0</v>
      </c>
      <c r="R32" s="8"/>
      <c r="S32" s="8"/>
      <c r="T32" s="8"/>
    </row>
    <row r="33" spans="1:20" ht="11.25" outlineLevel="3" x14ac:dyDescent="0.2">
      <c r="A33" s="10"/>
      <c r="B33" s="80"/>
      <c r="C33" s="81">
        <v>23</v>
      </c>
      <c r="D33" s="82" t="s">
        <v>54</v>
      </c>
      <c r="E33" s="83" t="s">
        <v>91</v>
      </c>
      <c r="F33" s="84" t="s">
        <v>92</v>
      </c>
      <c r="G33" s="82" t="s">
        <v>56</v>
      </c>
      <c r="H33" s="85">
        <v>169.49199999999996</v>
      </c>
      <c r="I33" s="86"/>
      <c r="J33" s="87">
        <f>H33*I33</f>
        <v>0</v>
      </c>
      <c r="K33" s="85">
        <v>9.6000000000000002E-4</v>
      </c>
      <c r="L33" s="85">
        <f>H33*K33</f>
        <v>0.16271231999999997</v>
      </c>
      <c r="M33" s="85"/>
      <c r="N33" s="85">
        <f>H33*M33</f>
        <v>0</v>
      </c>
      <c r="O33" s="87">
        <v>21</v>
      </c>
      <c r="P33" s="87">
        <f>J33*(O33/100)</f>
        <v>0</v>
      </c>
      <c r="Q33" s="87">
        <f>J33+P33</f>
        <v>0</v>
      </c>
      <c r="R33" s="8"/>
      <c r="S33" s="8"/>
      <c r="T33" s="8"/>
    </row>
    <row r="34" spans="1:20" ht="11.25" outlineLevel="3" x14ac:dyDescent="0.2">
      <c r="A34" s="10"/>
      <c r="B34" s="80"/>
      <c r="C34" s="81">
        <v>25</v>
      </c>
      <c r="D34" s="82" t="s">
        <v>54</v>
      </c>
      <c r="E34" s="83" t="s">
        <v>93</v>
      </c>
      <c r="F34" s="84" t="s">
        <v>94</v>
      </c>
      <c r="G34" s="82" t="s">
        <v>56</v>
      </c>
      <c r="H34" s="85">
        <v>169.49199999999999</v>
      </c>
      <c r="I34" s="86"/>
      <c r="J34" s="87">
        <f>H34*I34</f>
        <v>0</v>
      </c>
      <c r="K34" s="85">
        <v>1.4999999999999999E-4</v>
      </c>
      <c r="L34" s="85">
        <f>H34*K34</f>
        <v>2.5423799999999996E-2</v>
      </c>
      <c r="M34" s="85"/>
      <c r="N34" s="85">
        <f>H34*M34</f>
        <v>0</v>
      </c>
      <c r="O34" s="87">
        <v>21</v>
      </c>
      <c r="P34" s="87">
        <f>J34*(O34/100)</f>
        <v>0</v>
      </c>
      <c r="Q34" s="87">
        <f>J34+P34</f>
        <v>0</v>
      </c>
      <c r="R34" s="8"/>
      <c r="S34" s="8"/>
      <c r="T34" s="8"/>
    </row>
    <row r="35" spans="1:20" ht="11.25" outlineLevel="3" x14ac:dyDescent="0.2">
      <c r="A35" s="10"/>
      <c r="B35" s="80"/>
      <c r="C35" s="81">
        <v>26</v>
      </c>
      <c r="D35" s="82" t="s">
        <v>54</v>
      </c>
      <c r="E35" s="83" t="s">
        <v>95</v>
      </c>
      <c r="F35" s="84" t="s">
        <v>96</v>
      </c>
      <c r="G35" s="82" t="s">
        <v>56</v>
      </c>
      <c r="H35" s="85">
        <v>169.49199999999999</v>
      </c>
      <c r="I35" s="86"/>
      <c r="J35" s="87">
        <f>H35*I35</f>
        <v>0</v>
      </c>
      <c r="K35" s="85">
        <v>1.0300000000000001E-3</v>
      </c>
      <c r="L35" s="85">
        <f>H35*K35</f>
        <v>0.17457676</v>
      </c>
      <c r="M35" s="85"/>
      <c r="N35" s="85">
        <f>H35*M35</f>
        <v>0</v>
      </c>
      <c r="O35" s="87">
        <v>21</v>
      </c>
      <c r="P35" s="87">
        <f>J35*(O35/100)</f>
        <v>0</v>
      </c>
      <c r="Q35" s="87">
        <f>J35+P35</f>
        <v>0</v>
      </c>
      <c r="R35" s="8"/>
      <c r="S35" s="8"/>
      <c r="T35" s="8"/>
    </row>
    <row r="36" spans="1:20" ht="11.25" outlineLevel="3" x14ac:dyDescent="0.2">
      <c r="A36" s="10"/>
      <c r="B36" s="80"/>
      <c r="C36" s="81">
        <v>27</v>
      </c>
      <c r="D36" s="82" t="s">
        <v>54</v>
      </c>
      <c r="E36" s="83" t="s">
        <v>97</v>
      </c>
      <c r="F36" s="84" t="s">
        <v>98</v>
      </c>
      <c r="G36" s="82" t="s">
        <v>99</v>
      </c>
      <c r="H36" s="85">
        <f>16*6+13.9*7</f>
        <v>193.3</v>
      </c>
      <c r="I36" s="86"/>
      <c r="J36" s="87">
        <f>H36*I36</f>
        <v>0</v>
      </c>
      <c r="K36" s="85"/>
      <c r="L36" s="85">
        <f>H36*K36</f>
        <v>0</v>
      </c>
      <c r="M36" s="85"/>
      <c r="N36" s="85">
        <f>H36*M36</f>
        <v>0</v>
      </c>
      <c r="O36" s="87">
        <v>21</v>
      </c>
      <c r="P36" s="87">
        <f>J36*(O36/100)</f>
        <v>0</v>
      </c>
      <c r="Q36" s="87">
        <f>J36+P36</f>
        <v>0</v>
      </c>
      <c r="R36" s="8"/>
      <c r="S36" s="8"/>
      <c r="T36" s="8"/>
    </row>
    <row r="37" spans="1:20" ht="11.25" outlineLevel="3" x14ac:dyDescent="0.2">
      <c r="A37" s="10"/>
      <c r="B37" s="80"/>
      <c r="C37" s="81">
        <v>10</v>
      </c>
      <c r="D37" s="82" t="s">
        <v>54</v>
      </c>
      <c r="E37" s="83" t="s">
        <v>120</v>
      </c>
      <c r="F37" s="84" t="s">
        <v>121</v>
      </c>
      <c r="G37" s="82" t="s">
        <v>56</v>
      </c>
      <c r="H37" s="85">
        <f>13.9*4*0.37</f>
        <v>20.571999999999999</v>
      </c>
      <c r="I37" s="86"/>
      <c r="J37" s="87">
        <f t="shared" ref="J37:J42" si="5">H37*I37</f>
        <v>0</v>
      </c>
      <c r="K37" s="92"/>
      <c r="L37" s="92"/>
      <c r="M37" s="92"/>
      <c r="N37" s="92"/>
      <c r="O37" s="94"/>
      <c r="P37" s="94"/>
      <c r="Q37" s="94"/>
      <c r="R37" s="8"/>
      <c r="S37" s="8"/>
      <c r="T37" s="8"/>
    </row>
    <row r="38" spans="1:20" ht="11.25" outlineLevel="3" x14ac:dyDescent="0.2">
      <c r="A38" s="10"/>
      <c r="B38" s="80"/>
      <c r="C38" s="81">
        <v>11</v>
      </c>
      <c r="D38" s="82" t="s">
        <v>54</v>
      </c>
      <c r="E38" s="83" t="s">
        <v>122</v>
      </c>
      <c r="F38" s="84" t="s">
        <v>123</v>
      </c>
      <c r="G38" s="82" t="s">
        <v>99</v>
      </c>
      <c r="H38" s="85">
        <f>13.9*4</f>
        <v>55.6</v>
      </c>
      <c r="I38" s="86"/>
      <c r="J38" s="87">
        <f t="shared" si="5"/>
        <v>0</v>
      </c>
      <c r="K38" s="92"/>
      <c r="L38" s="92"/>
      <c r="M38" s="92"/>
      <c r="N38" s="92"/>
      <c r="O38" s="94"/>
      <c r="P38" s="94"/>
      <c r="Q38" s="94"/>
      <c r="R38" s="8"/>
      <c r="S38" s="8"/>
      <c r="T38" s="8"/>
    </row>
    <row r="39" spans="1:20" ht="11.25" outlineLevel="3" x14ac:dyDescent="0.2">
      <c r="A39" s="10"/>
      <c r="B39" s="80"/>
      <c r="C39" s="81">
        <v>12</v>
      </c>
      <c r="D39" s="82" t="s">
        <v>54</v>
      </c>
      <c r="E39" s="83" t="s">
        <v>124</v>
      </c>
      <c r="F39" s="84" t="s">
        <v>125</v>
      </c>
      <c r="G39" s="82" t="s">
        <v>56</v>
      </c>
      <c r="H39" s="85">
        <f>H37</f>
        <v>20.571999999999999</v>
      </c>
      <c r="I39" s="86"/>
      <c r="J39" s="87">
        <f t="shared" si="5"/>
        <v>0</v>
      </c>
      <c r="K39" s="92"/>
      <c r="L39" s="92"/>
      <c r="M39" s="92"/>
      <c r="N39" s="92"/>
      <c r="O39" s="94"/>
      <c r="P39" s="94"/>
      <c r="Q39" s="94"/>
      <c r="R39" s="8"/>
      <c r="S39" s="8"/>
      <c r="T39" s="8"/>
    </row>
    <row r="40" spans="1:20" ht="11.25" outlineLevel="3" x14ac:dyDescent="0.2">
      <c r="A40" s="10"/>
      <c r="B40" s="80"/>
      <c r="C40" s="81">
        <v>13</v>
      </c>
      <c r="D40" s="82" t="s">
        <v>54</v>
      </c>
      <c r="E40" s="83" t="s">
        <v>126</v>
      </c>
      <c r="F40" s="84" t="s">
        <v>127</v>
      </c>
      <c r="G40" s="82" t="s">
        <v>56</v>
      </c>
      <c r="H40" s="85">
        <f>H39</f>
        <v>20.571999999999999</v>
      </c>
      <c r="I40" s="86"/>
      <c r="J40" s="87">
        <f t="shared" si="5"/>
        <v>0</v>
      </c>
      <c r="K40" s="92"/>
      <c r="L40" s="92"/>
      <c r="M40" s="92"/>
      <c r="N40" s="92"/>
      <c r="O40" s="94"/>
      <c r="P40" s="94"/>
      <c r="Q40" s="94"/>
      <c r="R40" s="8"/>
      <c r="S40" s="8"/>
      <c r="T40" s="8"/>
    </row>
    <row r="41" spans="1:20" ht="11.25" outlineLevel="3" x14ac:dyDescent="0.2">
      <c r="A41" s="10"/>
      <c r="B41" s="80"/>
      <c r="C41" s="81">
        <v>14</v>
      </c>
      <c r="D41" s="82" t="s">
        <v>54</v>
      </c>
      <c r="E41" s="83" t="s">
        <v>128</v>
      </c>
      <c r="F41" s="84" t="s">
        <v>129</v>
      </c>
      <c r="G41" s="82" t="s">
        <v>56</v>
      </c>
      <c r="H41" s="85">
        <f>H40</f>
        <v>20.571999999999999</v>
      </c>
      <c r="I41" s="86"/>
      <c r="J41" s="87">
        <f t="shared" si="5"/>
        <v>0</v>
      </c>
      <c r="K41" s="92"/>
      <c r="L41" s="92"/>
      <c r="M41" s="92"/>
      <c r="N41" s="92"/>
      <c r="O41" s="94"/>
      <c r="P41" s="94"/>
      <c r="Q41" s="94"/>
      <c r="R41" s="8"/>
      <c r="S41" s="8"/>
      <c r="T41" s="8"/>
    </row>
    <row r="42" spans="1:20" ht="11.25" outlineLevel="3" x14ac:dyDescent="0.2">
      <c r="A42" s="10"/>
      <c r="B42" s="80"/>
      <c r="C42" s="81">
        <v>15</v>
      </c>
      <c r="D42" s="82" t="s">
        <v>54</v>
      </c>
      <c r="E42" s="83" t="s">
        <v>130</v>
      </c>
      <c r="F42" s="84" t="s">
        <v>131</v>
      </c>
      <c r="G42" s="82" t="s">
        <v>56</v>
      </c>
      <c r="H42" s="85">
        <f>H41</f>
        <v>20.571999999999999</v>
      </c>
      <c r="I42" s="86"/>
      <c r="J42" s="87">
        <f t="shared" si="5"/>
        <v>0</v>
      </c>
      <c r="K42" s="92"/>
      <c r="L42" s="92"/>
      <c r="M42" s="92"/>
      <c r="N42" s="92"/>
      <c r="O42" s="94"/>
      <c r="P42" s="94"/>
      <c r="Q42" s="94"/>
      <c r="R42" s="8"/>
      <c r="S42" s="8"/>
      <c r="T42" s="8"/>
    </row>
    <row r="43" spans="1:20" ht="11.25" outlineLevel="3" x14ac:dyDescent="0.2">
      <c r="A43" s="10"/>
      <c r="B43" s="80"/>
      <c r="C43" s="88"/>
      <c r="D43" s="89"/>
      <c r="E43" s="90"/>
      <c r="F43" s="91"/>
      <c r="G43" s="89"/>
      <c r="H43" s="92"/>
      <c r="I43" s="93"/>
      <c r="J43" s="94"/>
      <c r="K43" s="92"/>
      <c r="L43" s="92"/>
      <c r="M43" s="92"/>
      <c r="N43" s="92"/>
      <c r="O43" s="94"/>
      <c r="P43" s="94"/>
      <c r="Q43" s="94"/>
      <c r="R43" s="8"/>
      <c r="S43" s="8"/>
      <c r="T43" s="8"/>
    </row>
    <row r="44" spans="1:20" ht="11.25" outlineLevel="2" x14ac:dyDescent="0.2">
      <c r="A44" s="51" t="s">
        <v>43</v>
      </c>
      <c r="B44" s="73">
        <v>3</v>
      </c>
      <c r="C44" s="74"/>
      <c r="D44" s="75" t="s">
        <v>53</v>
      </c>
      <c r="E44" s="75"/>
      <c r="F44" s="76" t="s">
        <v>44</v>
      </c>
      <c r="G44" s="75"/>
      <c r="H44" s="77"/>
      <c r="I44" s="78"/>
      <c r="J44" s="52">
        <f>SUBTOTAL(9,J45:J47)</f>
        <v>0</v>
      </c>
      <c r="K44" s="77"/>
      <c r="L44" s="53">
        <f>SUBTOTAL(9,L45:L47)</f>
        <v>0</v>
      </c>
      <c r="M44" s="77"/>
      <c r="N44" s="53">
        <f>SUBTOTAL(9,N45:N47)</f>
        <v>0</v>
      </c>
      <c r="O44" s="79"/>
      <c r="P44" s="52">
        <f>SUBTOTAL(9,P45:P47)</f>
        <v>0</v>
      </c>
      <c r="Q44" s="52">
        <f>SUBTOTAL(9,Q45:Q47)</f>
        <v>0</v>
      </c>
      <c r="R44" s="6"/>
      <c r="S44" s="8"/>
      <c r="T44" s="8"/>
    </row>
    <row r="45" spans="1:20" ht="11.25" outlineLevel="3" x14ac:dyDescent="0.2">
      <c r="A45" s="10"/>
      <c r="B45" s="80"/>
      <c r="C45" s="81">
        <v>36</v>
      </c>
      <c r="D45" s="82" t="s">
        <v>100</v>
      </c>
      <c r="E45" s="83" t="s">
        <v>101</v>
      </c>
      <c r="F45" s="84" t="s">
        <v>102</v>
      </c>
      <c r="G45" s="82" t="s">
        <v>103</v>
      </c>
      <c r="H45" s="85">
        <v>5</v>
      </c>
      <c r="I45" s="86"/>
      <c r="J45" s="87">
        <f>H45*I45</f>
        <v>0</v>
      </c>
      <c r="K45" s="85"/>
      <c r="L45" s="85">
        <f>H45*K45</f>
        <v>0</v>
      </c>
      <c r="M45" s="85"/>
      <c r="N45" s="85">
        <f>H45*M45</f>
        <v>0</v>
      </c>
      <c r="O45" s="87">
        <v>21</v>
      </c>
      <c r="P45" s="87">
        <f>J45*(O45/100)</f>
        <v>0</v>
      </c>
      <c r="Q45" s="87">
        <f>J45+P45</f>
        <v>0</v>
      </c>
      <c r="R45" s="8"/>
      <c r="S45" s="8"/>
      <c r="T45" s="8"/>
    </row>
    <row r="46" spans="1:20" ht="11.25" outlineLevel="3" x14ac:dyDescent="0.2">
      <c r="A46" s="10"/>
      <c r="B46" s="80"/>
      <c r="C46" s="95"/>
      <c r="D46" s="96"/>
      <c r="E46" s="97"/>
      <c r="F46" s="98"/>
      <c r="G46" s="96"/>
      <c r="H46" s="99"/>
      <c r="I46" s="100"/>
      <c r="J46" s="101"/>
      <c r="K46" s="92"/>
      <c r="L46" s="92"/>
      <c r="M46" s="92"/>
      <c r="N46" s="92"/>
      <c r="O46" s="94"/>
      <c r="P46" s="94"/>
      <c r="Q46" s="94"/>
      <c r="R46" s="8"/>
      <c r="S46" s="8"/>
      <c r="T46" s="8"/>
    </row>
    <row r="47" spans="1:20" outlineLevel="3" x14ac:dyDescent="0.15">
      <c r="B47" s="6"/>
      <c r="C47" s="6"/>
      <c r="D47" s="6"/>
      <c r="E47" s="6"/>
      <c r="F47" s="6"/>
      <c r="G47" s="6"/>
      <c r="H47" s="6"/>
      <c r="I47" s="8"/>
      <c r="J47" s="8"/>
      <c r="K47" s="6"/>
      <c r="L47" s="6"/>
      <c r="M47" s="6"/>
      <c r="N47" s="6"/>
      <c r="O47" s="6"/>
      <c r="P47" s="8"/>
      <c r="Q47" s="8"/>
    </row>
    <row r="48" spans="1:20" ht="12" outlineLevel="1" x14ac:dyDescent="0.2">
      <c r="A48" s="48" t="s">
        <v>45</v>
      </c>
      <c r="B48" s="66">
        <v>2</v>
      </c>
      <c r="C48" s="67"/>
      <c r="D48" s="68" t="s">
        <v>52</v>
      </c>
      <c r="E48" s="68"/>
      <c r="F48" s="69" t="s">
        <v>46</v>
      </c>
      <c r="G48" s="68"/>
      <c r="H48" s="70"/>
      <c r="I48" s="71"/>
      <c r="J48" s="49">
        <f>SUBTOTAL(9,J49:J60)</f>
        <v>0</v>
      </c>
      <c r="K48" s="70"/>
      <c r="L48" s="50">
        <f>SUBTOTAL(9,L49:L60)</f>
        <v>2.1619199999999998E-2</v>
      </c>
      <c r="M48" s="70"/>
      <c r="N48" s="50">
        <f>SUBTOTAL(9,N49:N60)</f>
        <v>1.248E-3</v>
      </c>
      <c r="O48" s="72"/>
      <c r="P48" s="49">
        <f>SUBTOTAL(9,P49:P60)</f>
        <v>0</v>
      </c>
      <c r="Q48" s="49">
        <f>SUBTOTAL(9,Q49:Q60)</f>
        <v>0</v>
      </c>
      <c r="R48" s="6"/>
      <c r="S48" s="8"/>
      <c r="T48" s="8"/>
    </row>
    <row r="49" spans="1:20" ht="11.25" outlineLevel="2" x14ac:dyDescent="0.2">
      <c r="A49" s="51" t="s">
        <v>47</v>
      </c>
      <c r="B49" s="73">
        <v>3</v>
      </c>
      <c r="C49" s="74"/>
      <c r="D49" s="75" t="s">
        <v>53</v>
      </c>
      <c r="E49" s="75"/>
      <c r="F49" s="76" t="s">
        <v>42</v>
      </c>
      <c r="G49" s="75"/>
      <c r="H49" s="77"/>
      <c r="I49" s="78"/>
      <c r="J49" s="52">
        <f>SUBTOTAL(9,J50:J57)</f>
        <v>0</v>
      </c>
      <c r="K49" s="77"/>
      <c r="L49" s="53">
        <f>SUBTOTAL(9,L50:L57)</f>
        <v>2.1619199999999998E-2</v>
      </c>
      <c r="M49" s="77"/>
      <c r="N49" s="53">
        <f>SUBTOTAL(9,N50:N57)</f>
        <v>1.248E-3</v>
      </c>
      <c r="O49" s="79"/>
      <c r="P49" s="52">
        <f>SUBTOTAL(9,P50:P57)</f>
        <v>0</v>
      </c>
      <c r="Q49" s="52">
        <f>SUBTOTAL(9,Q50:Q57)</f>
        <v>0</v>
      </c>
      <c r="R49" s="6"/>
      <c r="S49" s="8"/>
      <c r="T49" s="8"/>
    </row>
    <row r="50" spans="1:20" ht="11.25" outlineLevel="3" x14ac:dyDescent="0.2">
      <c r="A50" s="10"/>
      <c r="B50" s="80"/>
      <c r="C50" s="81">
        <v>1</v>
      </c>
      <c r="D50" s="82" t="s">
        <v>54</v>
      </c>
      <c r="E50" s="83" t="s">
        <v>104</v>
      </c>
      <c r="F50" s="84" t="s">
        <v>105</v>
      </c>
      <c r="G50" s="82" t="s">
        <v>99</v>
      </c>
      <c r="H50" s="85">
        <v>41.6</v>
      </c>
      <c r="I50" s="86"/>
      <c r="J50" s="87">
        <f t="shared" ref="J50:J56" si="6">H50*I50</f>
        <v>0</v>
      </c>
      <c r="K50" s="85"/>
      <c r="L50" s="85">
        <f t="shared" ref="L50:L56" si="7">H50*K50</f>
        <v>0</v>
      </c>
      <c r="M50" s="85">
        <v>3.0000000000000001E-5</v>
      </c>
      <c r="N50" s="85">
        <f t="shared" ref="N50:N56" si="8">H50*M50</f>
        <v>1.248E-3</v>
      </c>
      <c r="O50" s="87">
        <v>21</v>
      </c>
      <c r="P50" s="87">
        <f t="shared" ref="P50:P56" si="9">J50*(O50/100)</f>
        <v>0</v>
      </c>
      <c r="Q50" s="87">
        <f t="shared" ref="Q50:Q56" si="10">J50+P50</f>
        <v>0</v>
      </c>
      <c r="R50" s="8"/>
      <c r="S50" s="8"/>
      <c r="T50" s="8"/>
    </row>
    <row r="51" spans="1:20" ht="11.25" outlineLevel="3" x14ac:dyDescent="0.2">
      <c r="A51" s="10"/>
      <c r="B51" s="80"/>
      <c r="C51" s="81">
        <v>4</v>
      </c>
      <c r="D51" s="82" t="s">
        <v>54</v>
      </c>
      <c r="E51" s="83" t="s">
        <v>106</v>
      </c>
      <c r="F51" s="84" t="s">
        <v>107</v>
      </c>
      <c r="G51" s="82" t="s">
        <v>56</v>
      </c>
      <c r="H51" s="85">
        <v>38.4</v>
      </c>
      <c r="I51" s="86"/>
      <c r="J51" s="87">
        <f t="shared" si="6"/>
        <v>0</v>
      </c>
      <c r="K51" s="85">
        <v>6.0000000000000002E-5</v>
      </c>
      <c r="L51" s="85">
        <f t="shared" si="7"/>
        <v>2.3040000000000001E-3</v>
      </c>
      <c r="M51" s="85"/>
      <c r="N51" s="85">
        <f t="shared" si="8"/>
        <v>0</v>
      </c>
      <c r="O51" s="87">
        <v>21</v>
      </c>
      <c r="P51" s="87">
        <f t="shared" si="9"/>
        <v>0</v>
      </c>
      <c r="Q51" s="87">
        <f t="shared" si="10"/>
        <v>0</v>
      </c>
      <c r="R51" s="8"/>
      <c r="S51" s="8"/>
      <c r="T51" s="8"/>
    </row>
    <row r="52" spans="1:20" ht="11.25" outlineLevel="3" x14ac:dyDescent="0.2">
      <c r="A52" s="10"/>
      <c r="B52" s="80"/>
      <c r="C52" s="81">
        <v>5</v>
      </c>
      <c r="D52" s="82" t="s">
        <v>54</v>
      </c>
      <c r="E52" s="83" t="s">
        <v>108</v>
      </c>
      <c r="F52" s="84" t="s">
        <v>109</v>
      </c>
      <c r="G52" s="82" t="s">
        <v>56</v>
      </c>
      <c r="H52" s="85">
        <v>38.4</v>
      </c>
      <c r="I52" s="86"/>
      <c r="J52" s="87">
        <f t="shared" si="6"/>
        <v>0</v>
      </c>
      <c r="K52" s="85">
        <v>1.1E-4</v>
      </c>
      <c r="L52" s="85">
        <f t="shared" si="7"/>
        <v>4.2240000000000003E-3</v>
      </c>
      <c r="M52" s="85"/>
      <c r="N52" s="85">
        <f t="shared" si="8"/>
        <v>0</v>
      </c>
      <c r="O52" s="87">
        <v>21</v>
      </c>
      <c r="P52" s="87">
        <f t="shared" si="9"/>
        <v>0</v>
      </c>
      <c r="Q52" s="87">
        <f t="shared" si="10"/>
        <v>0</v>
      </c>
      <c r="R52" s="8"/>
      <c r="S52" s="8"/>
      <c r="T52" s="8"/>
    </row>
    <row r="53" spans="1:20" ht="11.25" outlineLevel="3" x14ac:dyDescent="0.2">
      <c r="A53" s="10"/>
      <c r="B53" s="80"/>
      <c r="C53" s="81">
        <v>6</v>
      </c>
      <c r="D53" s="82" t="s">
        <v>54</v>
      </c>
      <c r="E53" s="83" t="s">
        <v>110</v>
      </c>
      <c r="F53" s="84" t="s">
        <v>111</v>
      </c>
      <c r="G53" s="82" t="s">
        <v>56</v>
      </c>
      <c r="H53" s="85">
        <v>38.4</v>
      </c>
      <c r="I53" s="86"/>
      <c r="J53" s="87">
        <f t="shared" si="6"/>
        <v>0</v>
      </c>
      <c r="K53" s="85">
        <v>1.2999999999999999E-4</v>
      </c>
      <c r="L53" s="85">
        <f t="shared" si="7"/>
        <v>4.991999999999999E-3</v>
      </c>
      <c r="M53" s="85"/>
      <c r="N53" s="85">
        <f t="shared" si="8"/>
        <v>0</v>
      </c>
      <c r="O53" s="87">
        <v>21</v>
      </c>
      <c r="P53" s="87">
        <f t="shared" si="9"/>
        <v>0</v>
      </c>
      <c r="Q53" s="87">
        <f t="shared" si="10"/>
        <v>0</v>
      </c>
      <c r="R53" s="8"/>
      <c r="S53" s="8"/>
      <c r="T53" s="8"/>
    </row>
    <row r="54" spans="1:20" ht="11.25" outlineLevel="3" x14ac:dyDescent="0.2">
      <c r="A54" s="10"/>
      <c r="B54" s="80"/>
      <c r="C54" s="81">
        <v>7</v>
      </c>
      <c r="D54" s="82" t="s">
        <v>54</v>
      </c>
      <c r="E54" s="83" t="s">
        <v>112</v>
      </c>
      <c r="F54" s="84" t="s">
        <v>113</v>
      </c>
      <c r="G54" s="82" t="s">
        <v>56</v>
      </c>
      <c r="H54" s="85">
        <v>38.4</v>
      </c>
      <c r="I54" s="86"/>
      <c r="J54" s="87">
        <f t="shared" si="6"/>
        <v>0</v>
      </c>
      <c r="K54" s="85">
        <v>1.2E-4</v>
      </c>
      <c r="L54" s="85">
        <f t="shared" si="7"/>
        <v>4.6080000000000001E-3</v>
      </c>
      <c r="M54" s="85"/>
      <c r="N54" s="85">
        <f t="shared" si="8"/>
        <v>0</v>
      </c>
      <c r="O54" s="87">
        <v>21</v>
      </c>
      <c r="P54" s="87">
        <f t="shared" si="9"/>
        <v>0</v>
      </c>
      <c r="Q54" s="87">
        <f t="shared" si="10"/>
        <v>0</v>
      </c>
      <c r="R54" s="8"/>
      <c r="S54" s="8"/>
      <c r="T54" s="8"/>
    </row>
    <row r="55" spans="1:20" ht="11.25" outlineLevel="3" x14ac:dyDescent="0.2">
      <c r="A55" s="10"/>
      <c r="B55" s="80"/>
      <c r="C55" s="81">
        <v>8</v>
      </c>
      <c r="D55" s="82" t="s">
        <v>54</v>
      </c>
      <c r="E55" s="83" t="s">
        <v>114</v>
      </c>
      <c r="F55" s="84" t="s">
        <v>115</v>
      </c>
      <c r="G55" s="82" t="s">
        <v>56</v>
      </c>
      <c r="H55" s="85">
        <v>38.4</v>
      </c>
      <c r="I55" s="86"/>
      <c r="J55" s="87">
        <f t="shared" si="6"/>
        <v>0</v>
      </c>
      <c r="K55" s="85">
        <v>1.3999999999999999E-4</v>
      </c>
      <c r="L55" s="85">
        <f t="shared" si="7"/>
        <v>5.3759999999999997E-3</v>
      </c>
      <c r="M55" s="85"/>
      <c r="N55" s="85">
        <f t="shared" si="8"/>
        <v>0</v>
      </c>
      <c r="O55" s="87">
        <v>21</v>
      </c>
      <c r="P55" s="87">
        <f t="shared" si="9"/>
        <v>0</v>
      </c>
      <c r="Q55" s="87">
        <f t="shared" si="10"/>
        <v>0</v>
      </c>
      <c r="R55" s="8"/>
      <c r="S55" s="8"/>
      <c r="T55" s="8"/>
    </row>
    <row r="56" spans="1:20" ht="11.25" outlineLevel="3" x14ac:dyDescent="0.2">
      <c r="A56" s="10"/>
      <c r="B56" s="80"/>
      <c r="C56" s="81">
        <v>34</v>
      </c>
      <c r="D56" s="82" t="s">
        <v>54</v>
      </c>
      <c r="E56" s="83" t="s">
        <v>116</v>
      </c>
      <c r="F56" s="84" t="s">
        <v>117</v>
      </c>
      <c r="G56" s="82" t="s">
        <v>56</v>
      </c>
      <c r="H56" s="85">
        <v>3.84</v>
      </c>
      <c r="I56" s="86"/>
      <c r="J56" s="87">
        <f t="shared" si="6"/>
        <v>0</v>
      </c>
      <c r="K56" s="85">
        <v>3.0000000000000001E-5</v>
      </c>
      <c r="L56" s="85">
        <f t="shared" si="7"/>
        <v>1.1519999999999999E-4</v>
      </c>
      <c r="M56" s="85"/>
      <c r="N56" s="85">
        <f t="shared" si="8"/>
        <v>0</v>
      </c>
      <c r="O56" s="87">
        <v>21</v>
      </c>
      <c r="P56" s="87">
        <f t="shared" si="9"/>
        <v>0</v>
      </c>
      <c r="Q56" s="87">
        <f t="shared" si="10"/>
        <v>0</v>
      </c>
      <c r="R56" s="8"/>
      <c r="S56" s="8"/>
      <c r="T56" s="8"/>
    </row>
    <row r="57" spans="1:20" outlineLevel="3" x14ac:dyDescent="0.15">
      <c r="B57" s="6"/>
      <c r="C57" s="6"/>
      <c r="D57" s="6"/>
      <c r="E57" s="6"/>
      <c r="F57" s="6"/>
      <c r="G57" s="6"/>
      <c r="H57" s="6"/>
      <c r="I57" s="8"/>
      <c r="J57" s="8"/>
      <c r="K57" s="6"/>
      <c r="L57" s="6"/>
      <c r="M57" s="6"/>
      <c r="N57" s="6"/>
      <c r="O57" s="6"/>
      <c r="P57" s="8"/>
      <c r="Q57" s="8"/>
    </row>
    <row r="58" spans="1:20" ht="11.25" outlineLevel="2" x14ac:dyDescent="0.2">
      <c r="A58" s="51" t="s">
        <v>48</v>
      </c>
      <c r="B58" s="73">
        <v>3</v>
      </c>
      <c r="C58" s="74"/>
      <c r="D58" s="75" t="s">
        <v>53</v>
      </c>
      <c r="E58" s="75"/>
      <c r="F58" s="76" t="s">
        <v>44</v>
      </c>
      <c r="G58" s="75"/>
      <c r="H58" s="77"/>
      <c r="I58" s="78"/>
      <c r="J58" s="52">
        <f>SUBTOTAL(9,J59:J60)</f>
        <v>0</v>
      </c>
      <c r="K58" s="77"/>
      <c r="L58" s="53">
        <f>SUBTOTAL(9,L59:L60)</f>
        <v>0</v>
      </c>
      <c r="M58" s="77"/>
      <c r="N58" s="53">
        <f>SUBTOTAL(9,N59:N60)</f>
        <v>0</v>
      </c>
      <c r="O58" s="79"/>
      <c r="P58" s="52">
        <f>SUBTOTAL(9,P59:P60)</f>
        <v>0</v>
      </c>
      <c r="Q58" s="52">
        <f>SUBTOTAL(9,Q59:Q60)</f>
        <v>0</v>
      </c>
      <c r="R58" s="6"/>
      <c r="S58" s="8"/>
      <c r="T58" s="8"/>
    </row>
    <row r="59" spans="1:20" ht="11.25" outlineLevel="3" x14ac:dyDescent="0.2">
      <c r="A59" s="10"/>
      <c r="B59" s="80"/>
      <c r="C59" s="81">
        <v>36</v>
      </c>
      <c r="D59" s="82" t="s">
        <v>100</v>
      </c>
      <c r="E59" s="83" t="s">
        <v>101</v>
      </c>
      <c r="F59" s="84" t="s">
        <v>102</v>
      </c>
      <c r="G59" s="82" t="s">
        <v>103</v>
      </c>
      <c r="H59" s="85">
        <v>5</v>
      </c>
      <c r="I59" s="86"/>
      <c r="J59" s="87">
        <f>H59*I59</f>
        <v>0</v>
      </c>
      <c r="K59" s="85"/>
      <c r="L59" s="85">
        <f>H59*K59</f>
        <v>0</v>
      </c>
      <c r="M59" s="85"/>
      <c r="N59" s="85">
        <f>H59*M59</f>
        <v>0</v>
      </c>
      <c r="O59" s="87">
        <v>21</v>
      </c>
      <c r="P59" s="87">
        <f>J59*(O59/100)</f>
        <v>0</v>
      </c>
      <c r="Q59" s="87">
        <f>J59+P59</f>
        <v>0</v>
      </c>
      <c r="R59" s="8"/>
      <c r="S59" s="8"/>
      <c r="T59" s="8"/>
    </row>
    <row r="60" spans="1:20" outlineLevel="3" x14ac:dyDescent="0.15">
      <c r="B60" s="6"/>
      <c r="C60" s="6"/>
      <c r="D60" s="6"/>
      <c r="E60" s="6"/>
      <c r="F60" s="6"/>
      <c r="G60" s="6"/>
      <c r="H60" s="6"/>
      <c r="I60" s="8"/>
      <c r="J60" s="8"/>
      <c r="K60" s="6"/>
      <c r="L60" s="6"/>
      <c r="M60" s="6"/>
      <c r="N60" s="6"/>
      <c r="O60" s="6"/>
      <c r="P60" s="8"/>
      <c r="Q60" s="8"/>
    </row>
    <row r="61" spans="1:20" ht="12" outlineLevel="1" x14ac:dyDescent="0.15">
      <c r="F61" s="45" t="s">
        <v>135</v>
      </c>
      <c r="G61" s="89"/>
      <c r="H61" s="92"/>
      <c r="I61" s="93"/>
      <c r="J61" s="102">
        <f>J8+J13+J27+J31+J44+J49+J58</f>
        <v>0</v>
      </c>
    </row>
  </sheetData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10</vt:i4>
      </vt:variant>
    </vt:vector>
  </HeadingPairs>
  <TitlesOfParts>
    <vt:vector size="12" baseType="lpstr">
      <vt:lpstr>Krycí List</vt:lpstr>
      <vt:lpstr>Zakázka</vt:lpstr>
      <vt:lpstr>__3FD872C1_8887_4EA3_9FC2_897EF4F3D2C3_ITEM__</vt:lpstr>
      <vt:lpstr>__3FD872C1_8887_4EA3_9FC2_897EF4F3D2C3_ITEM_GROUP1__</vt:lpstr>
      <vt:lpstr>__3FD872C1_8887_4EA3_9FC2_897EF4F3D2C3_ITEM_GROUP2__</vt:lpstr>
      <vt:lpstr>__3FD872C1_8887_4EA3_9FC2_897EF4F3D2C3_ITEM_GROUP3__X</vt:lpstr>
      <vt:lpstr>GROUP_ID</vt:lpstr>
      <vt:lpstr>ITEM_PRICES</vt:lpstr>
      <vt:lpstr>Zakázka!Názvy_tisku</vt:lpstr>
      <vt:lpstr>'Krycí List'!Oblast_tisku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Lanškroun - oprava a nátěr fasády č.p.8 - Nabídka</dc:subject>
  <dc:creator>ADMIN</dc:creator>
  <cp:lastModifiedBy>Josef Dvořák ml.</cp:lastModifiedBy>
  <dcterms:created xsi:type="dcterms:W3CDTF">2025-10-10T12:02:13Z</dcterms:created>
  <dcterms:modified xsi:type="dcterms:W3CDTF">2026-02-26T09:49:00Z</dcterms:modified>
</cp:coreProperties>
</file>