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srv-dem\UserProfiles\jaromir.vidensky\Desktop\"/>
    </mc:Choice>
  </mc:AlternateContent>
  <bookViews>
    <workbookView xWindow="0" yWindow="0" windowWidth="25200" windowHeight="12045" activeTab="1"/>
  </bookViews>
  <sheets>
    <sheet name="Rekapitulace" sheetId="3" r:id="rId1"/>
    <sheet name="Zakázka" sheetId="4" r:id="rId2"/>
  </sheets>
  <definedNames>
    <definedName name="__08F21C13_4762_4D33_8AE4_8E20A428EBE8_FIGURE__">#REF!</definedName>
    <definedName name="__08F21C13_4762_4D33_8AE4_8E20A428EBE8_ITEM__">Zakázka!$A$9:$Q$11</definedName>
    <definedName name="__08F21C13_4762_4D33_8AE4_8E20A428EBE8_ITEM_GROUP1__">Zakázka!$A$6:$Q$98</definedName>
    <definedName name="__08F21C13_4762_4D33_8AE4_8E20A428EBE8_ITEM_GROUP1_RECAP__">Rekapitulace!$A$6:$F$8</definedName>
    <definedName name="__08F21C13_4762_4D33_8AE4_8E20A428EBE8_ITEM_GROUP2__">Zakázka!$A$7:$Q$97</definedName>
    <definedName name="__08F21C13_4762_4D33_8AE4_8E20A428EBE8_ITEM_GROUP2_RECAP__">Rekapitulace!$A$7:$F$8</definedName>
    <definedName name="__08F21C13_4762_4D33_8AE4_8E20A428EBE8_ITEM_GROUP3__X">Zakázka!$A$8:$Q$24</definedName>
    <definedName name="__08F21C13_4762_4D33_8AE4_8E20A428EBE8_ITEM_GROUP3_RECAP__">Rekapitulace!$A$8:$F$8</definedName>
    <definedName name="__08F21C13_4762_4D33_8AE4_8E20A428EBE8_QBILL__">Zakázka!$F$10:$H$10</definedName>
    <definedName name="__08F21C13_4762_4D33_8AE4_8E20A428EBE8_QBILLFIG__">#REF!</definedName>
    <definedName name="__08F21C13_4762_4D33_8AE4_8E20A428EBE8_QINDEX__">Zakázka!#REF!</definedName>
    <definedName name="GROUP_ID">Zakázka!$B$6:$B$99</definedName>
    <definedName name="ITEM_PRICES">Zakázka!$J$6:$J$99</definedName>
    <definedName name="_xlnm.Print_Titles" localSheetId="0">Rekapitulace!$4:$5</definedName>
    <definedName name="_xlnm.Print_Titles" localSheetId="1">Zakázka!$4:$5</definedName>
    <definedName name="_xlnm.Print_Area" localSheetId="0">Rekapitulace!$B$1:$F$18</definedName>
    <definedName name="_xlnm.Print_Area" localSheetId="1">Zakázka!$C$1:$Q$99</definedName>
    <definedName name="VAT_RATES">Zakázka!$O$6:$O$99</definedName>
  </definedNames>
  <calcPr calcId="152511"/>
</workbook>
</file>

<file path=xl/calcChain.xml><?xml version="1.0" encoding="utf-8"?>
<calcChain xmlns="http://schemas.openxmlformats.org/spreadsheetml/2006/main">
  <c r="N96" i="4" l="1"/>
  <c r="L96" i="4"/>
  <c r="J96" i="4"/>
  <c r="N95" i="4"/>
  <c r="L95" i="4"/>
  <c r="J95" i="4"/>
  <c r="N94" i="4"/>
  <c r="L94" i="4"/>
  <c r="J94" i="4"/>
  <c r="P93" i="4"/>
  <c r="N93" i="4"/>
  <c r="L93" i="4"/>
  <c r="J93" i="4"/>
  <c r="Q93" i="4" s="1"/>
  <c r="N92" i="4"/>
  <c r="L92" i="4"/>
  <c r="J92" i="4"/>
  <c r="N91" i="4"/>
  <c r="L91" i="4"/>
  <c r="J91" i="4"/>
  <c r="N90" i="4"/>
  <c r="L90" i="4"/>
  <c r="J90" i="4"/>
  <c r="P89" i="4"/>
  <c r="N89" i="4"/>
  <c r="L89" i="4"/>
  <c r="J89" i="4"/>
  <c r="Q89" i="4" s="1"/>
  <c r="N88" i="4"/>
  <c r="L88" i="4"/>
  <c r="J88" i="4"/>
  <c r="N87" i="4"/>
  <c r="L87" i="4"/>
  <c r="J87" i="4"/>
  <c r="N86" i="4"/>
  <c r="L86" i="4"/>
  <c r="J86" i="4"/>
  <c r="P85" i="4"/>
  <c r="N85" i="4"/>
  <c r="L85" i="4"/>
  <c r="J85" i="4"/>
  <c r="Q85" i="4" s="1"/>
  <c r="N84" i="4"/>
  <c r="L84" i="4"/>
  <c r="J84" i="4"/>
  <c r="N83" i="4"/>
  <c r="L83" i="4"/>
  <c r="J83" i="4"/>
  <c r="N82" i="4"/>
  <c r="L82" i="4"/>
  <c r="J82" i="4"/>
  <c r="P81" i="4"/>
  <c r="N81" i="4"/>
  <c r="L81" i="4"/>
  <c r="J81" i="4"/>
  <c r="Q81" i="4" s="1"/>
  <c r="N80" i="4"/>
  <c r="L80" i="4"/>
  <c r="J80" i="4"/>
  <c r="N79" i="4"/>
  <c r="L79" i="4"/>
  <c r="J79" i="4"/>
  <c r="N78" i="4"/>
  <c r="L78" i="4"/>
  <c r="J78" i="4"/>
  <c r="P77" i="4"/>
  <c r="N77" i="4"/>
  <c r="L77" i="4"/>
  <c r="J77" i="4"/>
  <c r="Q77" i="4" s="1"/>
  <c r="N76" i="4"/>
  <c r="L76" i="4"/>
  <c r="J76" i="4"/>
  <c r="N75" i="4"/>
  <c r="L75" i="4"/>
  <c r="J75" i="4"/>
  <c r="N74" i="4"/>
  <c r="L74" i="4"/>
  <c r="J74" i="4"/>
  <c r="P73" i="4"/>
  <c r="N73" i="4"/>
  <c r="L73" i="4"/>
  <c r="J73" i="4"/>
  <c r="Q73" i="4" s="1"/>
  <c r="N72" i="4"/>
  <c r="L72" i="4"/>
  <c r="J72" i="4"/>
  <c r="N71" i="4"/>
  <c r="L71" i="4"/>
  <c r="J71" i="4"/>
  <c r="N70" i="4"/>
  <c r="L70" i="4"/>
  <c r="J70" i="4"/>
  <c r="P69" i="4"/>
  <c r="N69" i="4"/>
  <c r="L69" i="4"/>
  <c r="J69" i="4"/>
  <c r="Q69" i="4" s="1"/>
  <c r="N68" i="4"/>
  <c r="L68" i="4"/>
  <c r="J68" i="4"/>
  <c r="N67" i="4"/>
  <c r="L67" i="4"/>
  <c r="J67" i="4"/>
  <c r="N66" i="4"/>
  <c r="L66" i="4"/>
  <c r="J66" i="4"/>
  <c r="P65" i="4"/>
  <c r="N65" i="4"/>
  <c r="L65" i="4"/>
  <c r="J65" i="4"/>
  <c r="Q65" i="4" s="1"/>
  <c r="N64" i="4"/>
  <c r="L64" i="4"/>
  <c r="J64" i="4"/>
  <c r="N63" i="4"/>
  <c r="L63" i="4"/>
  <c r="J63" i="4"/>
  <c r="N62" i="4"/>
  <c r="L62" i="4"/>
  <c r="J62" i="4"/>
  <c r="P61" i="4"/>
  <c r="N61" i="4"/>
  <c r="L61" i="4"/>
  <c r="J61" i="4"/>
  <c r="Q61" i="4" s="1"/>
  <c r="N60" i="4"/>
  <c r="L60" i="4"/>
  <c r="J60" i="4"/>
  <c r="N59" i="4"/>
  <c r="L59" i="4"/>
  <c r="J59" i="4"/>
  <c r="N58" i="4"/>
  <c r="L58" i="4"/>
  <c r="J58" i="4"/>
  <c r="P57" i="4"/>
  <c r="N57" i="4"/>
  <c r="L57" i="4"/>
  <c r="J57" i="4"/>
  <c r="Q57" i="4" s="1"/>
  <c r="N56" i="4"/>
  <c r="L56" i="4"/>
  <c r="J56" i="4"/>
  <c r="P54" i="4"/>
  <c r="N54" i="4"/>
  <c r="L54" i="4"/>
  <c r="J54" i="4"/>
  <c r="Q54" i="4" s="1"/>
  <c r="P51" i="4"/>
  <c r="N51" i="4"/>
  <c r="L51" i="4"/>
  <c r="J51" i="4"/>
  <c r="Q51" i="4" s="1"/>
  <c r="N48" i="4"/>
  <c r="L48" i="4"/>
  <c r="J48" i="4"/>
  <c r="P48" i="4" s="1"/>
  <c r="N45" i="4"/>
  <c r="L45" i="4"/>
  <c r="J45" i="4"/>
  <c r="P44" i="4"/>
  <c r="N44" i="4"/>
  <c r="L44" i="4"/>
  <c r="J44" i="4"/>
  <c r="Q44" i="4" s="1"/>
  <c r="P43" i="4"/>
  <c r="N43" i="4"/>
  <c r="L43" i="4"/>
  <c r="J43" i="4"/>
  <c r="Q43" i="4" s="1"/>
  <c r="N42" i="4"/>
  <c r="L42" i="4"/>
  <c r="J42" i="4"/>
  <c r="P42" i="4" s="1"/>
  <c r="N41" i="4"/>
  <c r="L41" i="4"/>
  <c r="J41" i="4"/>
  <c r="N38" i="4"/>
  <c r="L38" i="4"/>
  <c r="J38" i="4"/>
  <c r="P37" i="4"/>
  <c r="N37" i="4"/>
  <c r="L37" i="4"/>
  <c r="J37" i="4"/>
  <c r="Q37" i="4" s="1"/>
  <c r="N36" i="4"/>
  <c r="L36" i="4"/>
  <c r="J36" i="4"/>
  <c r="P36" i="4" s="1"/>
  <c r="N33" i="4"/>
  <c r="L33" i="4"/>
  <c r="L30" i="4" s="1"/>
  <c r="D10" i="3" s="1"/>
  <c r="J33" i="4"/>
  <c r="N32" i="4"/>
  <c r="N30" i="4" s="1"/>
  <c r="L32" i="4"/>
  <c r="J32" i="4"/>
  <c r="P31" i="4"/>
  <c r="N31" i="4"/>
  <c r="L31" i="4"/>
  <c r="J31" i="4"/>
  <c r="Q31" i="4" s="1"/>
  <c r="J30" i="4"/>
  <c r="N28" i="4"/>
  <c r="L28" i="4"/>
  <c r="L25" i="4" s="1"/>
  <c r="D9" i="3" s="1"/>
  <c r="J28" i="4"/>
  <c r="P27" i="4"/>
  <c r="N27" i="4"/>
  <c r="N25" i="4" s="1"/>
  <c r="L27" i="4"/>
  <c r="J27" i="4"/>
  <c r="Q27" i="4" s="1"/>
  <c r="P26" i="4"/>
  <c r="N26" i="4"/>
  <c r="L26" i="4"/>
  <c r="J26" i="4"/>
  <c r="Q26" i="4" s="1"/>
  <c r="J25" i="4"/>
  <c r="N21" i="4"/>
  <c r="L21" i="4"/>
  <c r="J21" i="4"/>
  <c r="N18" i="4"/>
  <c r="L18" i="4"/>
  <c r="J18" i="4"/>
  <c r="P15" i="4"/>
  <c r="N15" i="4"/>
  <c r="L15" i="4"/>
  <c r="J15" i="4"/>
  <c r="Q15" i="4" s="1"/>
  <c r="N12" i="4"/>
  <c r="L12" i="4"/>
  <c r="J12" i="4"/>
  <c r="P12" i="4" s="1"/>
  <c r="N9" i="4"/>
  <c r="L9" i="4"/>
  <c r="L8" i="4" s="1"/>
  <c r="J9" i="4"/>
  <c r="N8" i="4"/>
  <c r="N7" i="4" s="1"/>
  <c r="N6" i="4" s="1"/>
  <c r="C13" i="3"/>
  <c r="D11" i="3"/>
  <c r="C11" i="3"/>
  <c r="C10" i="3"/>
  <c r="C9" i="3"/>
  <c r="Q68" i="4" l="1"/>
  <c r="Q66" i="4"/>
  <c r="Q45" i="4"/>
  <c r="Q59" i="4"/>
  <c r="Q64" i="4"/>
  <c r="Q75" i="4"/>
  <c r="Q86" i="4"/>
  <c r="P25" i="4"/>
  <c r="E9" i="3" s="1"/>
  <c r="Q63" i="4"/>
  <c r="L7" i="4"/>
  <c r="D8" i="3"/>
  <c r="Q21" i="4"/>
  <c r="Q72" i="4"/>
  <c r="Q78" i="4"/>
  <c r="Q88" i="4"/>
  <c r="Q94" i="4"/>
  <c r="Q12" i="4"/>
  <c r="Q36" i="4"/>
  <c r="Q42" i="4"/>
  <c r="Q48" i="4"/>
  <c r="P58" i="4"/>
  <c r="Q58" i="4" s="1"/>
  <c r="P62" i="4"/>
  <c r="Q62" i="4" s="1"/>
  <c r="P66" i="4"/>
  <c r="P70" i="4"/>
  <c r="Q70" i="4" s="1"/>
  <c r="P74" i="4"/>
  <c r="Q74" i="4" s="1"/>
  <c r="P78" i="4"/>
  <c r="P82" i="4"/>
  <c r="Q82" i="4" s="1"/>
  <c r="P86" i="4"/>
  <c r="P90" i="4"/>
  <c r="Q90" i="4" s="1"/>
  <c r="P94" i="4"/>
  <c r="P18" i="4"/>
  <c r="Q18" i="4" s="1"/>
  <c r="P32" i="4"/>
  <c r="P30" i="4" s="1"/>
  <c r="E10" i="3" s="1"/>
  <c r="P38" i="4"/>
  <c r="Q38" i="4" s="1"/>
  <c r="P59" i="4"/>
  <c r="P63" i="4"/>
  <c r="P67" i="4"/>
  <c r="Q67" i="4" s="1"/>
  <c r="P71" i="4"/>
  <c r="Q71" i="4" s="1"/>
  <c r="P75" i="4"/>
  <c r="P79" i="4"/>
  <c r="Q79" i="4" s="1"/>
  <c r="P83" i="4"/>
  <c r="Q83" i="4" s="1"/>
  <c r="P87" i="4"/>
  <c r="Q87" i="4" s="1"/>
  <c r="P91" i="4"/>
  <c r="Q91" i="4" s="1"/>
  <c r="P95" i="4"/>
  <c r="Q95" i="4" s="1"/>
  <c r="J8" i="4"/>
  <c r="P9" i="4"/>
  <c r="P8" i="4" s="1"/>
  <c r="P21" i="4"/>
  <c r="P28" i="4"/>
  <c r="Q28" i="4" s="1"/>
  <c r="Q25" i="4" s="1"/>
  <c r="F9" i="3" s="1"/>
  <c r="P33" i="4"/>
  <c r="Q33" i="4" s="1"/>
  <c r="P41" i="4"/>
  <c r="Q41" i="4" s="1"/>
  <c r="P45" i="4"/>
  <c r="P60" i="4"/>
  <c r="Q60" i="4" s="1"/>
  <c r="P64" i="4"/>
  <c r="P68" i="4"/>
  <c r="P72" i="4"/>
  <c r="P76" i="4"/>
  <c r="Q76" i="4" s="1"/>
  <c r="P80" i="4"/>
  <c r="Q80" i="4" s="1"/>
  <c r="P84" i="4"/>
  <c r="Q84" i="4" s="1"/>
  <c r="P88" i="4"/>
  <c r="P92" i="4"/>
  <c r="Q92" i="4" s="1"/>
  <c r="P96" i="4"/>
  <c r="Q96" i="4" s="1"/>
  <c r="Q56" i="4" l="1"/>
  <c r="F11" i="3" s="1"/>
  <c r="C8" i="3"/>
  <c r="J7" i="4"/>
  <c r="Q32" i="4"/>
  <c r="Q30" i="4" s="1"/>
  <c r="F10" i="3" s="1"/>
  <c r="Q9" i="4"/>
  <c r="Q8" i="4" s="1"/>
  <c r="E8" i="3"/>
  <c r="P7" i="4"/>
  <c r="P56" i="4"/>
  <c r="E11" i="3" s="1"/>
  <c r="D7" i="3"/>
  <c r="L6" i="4"/>
  <c r="D6" i="3" s="1"/>
  <c r="C17" i="3" l="1"/>
  <c r="Q7" i="4"/>
  <c r="F8" i="3"/>
  <c r="C7" i="3"/>
  <c r="J6" i="4"/>
  <c r="C6" i="3" s="1"/>
  <c r="P6" i="4"/>
  <c r="E6" i="3" s="1"/>
  <c r="E7" i="3"/>
  <c r="Q6" i="4" l="1"/>
  <c r="F6" i="3" s="1"/>
  <c r="F7" i="3"/>
</calcChain>
</file>

<file path=xl/sharedStrings.xml><?xml version="1.0" encoding="utf-8"?>
<sst xmlns="http://schemas.openxmlformats.org/spreadsheetml/2006/main" count="325" uniqueCount="177">
  <si>
    <t>Celkem (včetně DPH)</t>
  </si>
  <si>
    <t>Celkem (bez DPH)</t>
  </si>
  <si>
    <t>DPH</t>
  </si>
  <si>
    <t>Popis</t>
  </si>
  <si>
    <t>Poř.</t>
  </si>
  <si>
    <t>Typ</t>
  </si>
  <si>
    <t>Kód</t>
  </si>
  <si>
    <t>MJ</t>
  </si>
  <si>
    <t>Výměra</t>
  </si>
  <si>
    <t>Cena</t>
  </si>
  <si>
    <t>Jedn. hmotn.</t>
  </si>
  <si>
    <t>Hmotnost</t>
  </si>
  <si>
    <t>Jedn. suť</t>
  </si>
  <si>
    <t>Suť</t>
  </si>
  <si>
    <t>Sazba DPH</t>
  </si>
  <si>
    <t>Cena s DPH</t>
  </si>
  <si>
    <t>Výkaz výměr:</t>
  </si>
  <si>
    <t>Jedn. Cena</t>
  </si>
  <si>
    <t>S</t>
  </si>
  <si>
    <t>S/SO 401.1</t>
  </si>
  <si>
    <t>SO 401.1: VEŘEJNÉ OSVĚTLENÍ</t>
  </si>
  <si>
    <t>S/SO 401.1/001</t>
  </si>
  <si>
    <t>001: Zemní práce</t>
  </si>
  <si>
    <t>S/SO 401.1/005</t>
  </si>
  <si>
    <t>005: Komunikace</t>
  </si>
  <si>
    <t>S/SO 401.1/046</t>
  </si>
  <si>
    <t>046: Zemní práce pro montážní práce</t>
  </si>
  <si>
    <t>S/SO 401.1/740</t>
  </si>
  <si>
    <t>740: Silnoproud</t>
  </si>
  <si>
    <t xml:space="preserve"> </t>
  </si>
  <si>
    <t>Stavba</t>
  </si>
  <si>
    <t>Objekt</t>
  </si>
  <si>
    <t>Oddíl</t>
  </si>
  <si>
    <t>SP</t>
  </si>
  <si>
    <t>162751117</t>
  </si>
  <si>
    <t>Vodorovné přemístění přes 9 000 do 10000 m výkopku/sypaniny z horniny třídy těžitelnosti I skupiny 1 až 3</t>
  </si>
  <si>
    <t>m3</t>
  </si>
  <si>
    <t>0,6*0,6*1*9+0,5*1,2*90+0,35*0,2*200</t>
  </si>
  <si>
    <t>162751119</t>
  </si>
  <si>
    <t>Příplatek k vodorovnému přemístění výkopku/sypaniny z horniny třídy těžitelnosti I skupiny 1 až 3 ZKD 1000 m přes 10000 m</t>
  </si>
  <si>
    <t>(0,6*0,6*1*9+0,5*1,2*90+0,35*0,2*200)*16</t>
  </si>
  <si>
    <t>167151101</t>
  </si>
  <si>
    <t>Nakládání výkopku z hornin třídy těžitelnosti I skupiny 1 až 3 do 100 m3</t>
  </si>
  <si>
    <t>171201231</t>
  </si>
  <si>
    <t>Poplatek za uložení zeminy a kamení na recyklační skládce (skládkovné) kód odpadu 17 05 04</t>
  </si>
  <si>
    <t>t</t>
  </si>
  <si>
    <t>(0,6*0,6*1*9+0,5*1,2*90+0,35*0,2*200)*2</t>
  </si>
  <si>
    <t>171251201</t>
  </si>
  <si>
    <t>Uložení sypaniny na skládky nebo meziskládky</t>
  </si>
  <si>
    <t>566901232</t>
  </si>
  <si>
    <t>Vyspravení podkladu po překopech inženýrských sítí plochy přes 15 m2 štěrkodrtí tl. 150 mm</t>
  </si>
  <si>
    <t>m2</t>
  </si>
  <si>
    <t>566901261</t>
  </si>
  <si>
    <t>Vyspravení podkladu po překopech inženýrských sítí plochy přes 15 m2 obalovaným kamenivem ACP tl. 100 mm</t>
  </si>
  <si>
    <t>572330111</t>
  </si>
  <si>
    <t>Vyspravení krytu komunikací po překopech pl do 15 m2 obalovaným kamenivem tl přes 20 do 50 mm</t>
  </si>
  <si>
    <t>181111111</t>
  </si>
  <si>
    <t>Plošná úprava terénu do 500 m2 zemina skupiny 1 až 4 nerovnosti přes 50 do 100 mm v rovinně a svahu do 1:5</t>
  </si>
  <si>
    <t>MP</t>
  </si>
  <si>
    <t>460010024</t>
  </si>
  <si>
    <t>Vytyčení trasy vedení kabelového podzemního v zastavěném prostoru</t>
  </si>
  <si>
    <t>km</t>
  </si>
  <si>
    <t>460131113</t>
  </si>
  <si>
    <t>Hloubení nezapažených jam při elektromontážích ručně v hornině tř I skupiny 3</t>
  </si>
  <si>
    <t>0,6*0,6*1*9</t>
  </si>
  <si>
    <t>460171172</t>
  </si>
  <si>
    <t>Hloubení kabelových nezapažených rýh strojně š 35 cm hl 80 cm v hornině tř I skupiny 3</t>
  </si>
  <si>
    <t>m</t>
  </si>
  <si>
    <t>460171322</t>
  </si>
  <si>
    <t>Hloubení kabelových nezapažených rýh strojně š 50 cm hl 120 cm v hornině tř I skupiny 3</t>
  </si>
  <si>
    <t>460391123</t>
  </si>
  <si>
    <t>Zásyp jam při elektromontážích ručně se zhutněním z hornin třídy I skupiny 3</t>
  </si>
  <si>
    <t>460451182</t>
  </si>
  <si>
    <t>Zásyp kabelových rýh strojně se zhutněním š 35 cm hl 80 cm z horniny tř I skupiny 3</t>
  </si>
  <si>
    <t>460451332</t>
  </si>
  <si>
    <t>Zásyp kabelových rýh strojně se zhutněním š 50 cm hl 120 cm z horniny tř I skupiny 3</t>
  </si>
  <si>
    <t>460661112</t>
  </si>
  <si>
    <t>Kabelové lože z písku pro kabely nn bez zakrytí š lože přes 35 do 50 cm</t>
  </si>
  <si>
    <t>460671113</t>
  </si>
  <si>
    <t>Výstražná fólie pro krytí kabelů šířky přes 25 do 34 cm</t>
  </si>
  <si>
    <t>H</t>
  </si>
  <si>
    <t>58337303</t>
  </si>
  <si>
    <t>štěrkopísek frakce 0/8</t>
  </si>
  <si>
    <t>(0,5*0,2*290)*2</t>
  </si>
  <si>
    <t>58344197</t>
  </si>
  <si>
    <t>štěrkodrť frakce 0/63</t>
  </si>
  <si>
    <t>(0,5*0,6*90)*2</t>
  </si>
  <si>
    <t>58932312</t>
  </si>
  <si>
    <t>beton C 12/15 X0 kamenivo frakce 0/16</t>
  </si>
  <si>
    <t>XE27</t>
  </si>
  <si>
    <t>Ochrana stávajících sítí</t>
  </si>
  <si>
    <t>soubor</t>
  </si>
  <si>
    <t>34111030</t>
  </si>
  <si>
    <t>kabel instalační jádro Cu plné izolace PVC plášť PVC 450/750V (CYKY) 3x1,5mm2</t>
  </si>
  <si>
    <t>34111076</t>
  </si>
  <si>
    <t>kabel instalační jádro Cu plné izolace PVC plášť PVC 450/750V (CYKY) 4x10mm2</t>
  </si>
  <si>
    <t>34523416</t>
  </si>
  <si>
    <t>vložka pojistková E27 normální 2410 10A</t>
  </si>
  <si>
    <t>kus</t>
  </si>
  <si>
    <t>34571065</t>
  </si>
  <si>
    <t>trubka elektroinstalační ohebná z PVC bílá d 36mm</t>
  </si>
  <si>
    <t>34571352</t>
  </si>
  <si>
    <t>trubka elektroinstalační ohebná dvouplášťová korugovaná HDPE (chránička) D 52/63mm</t>
  </si>
  <si>
    <t>35441073</t>
  </si>
  <si>
    <t>drát D 10mm FeZn</t>
  </si>
  <si>
    <t>kg</t>
  </si>
  <si>
    <t>35441895</t>
  </si>
  <si>
    <t>svorka připojovací k připojení kovových částí</t>
  </si>
  <si>
    <t>35441925</t>
  </si>
  <si>
    <t>svorka zkušební pro lano D 6-12mm, FeZn</t>
  </si>
  <si>
    <t>35441986</t>
  </si>
  <si>
    <t>svorka odbočovací a spojovací pro pásek 30x4mm, FeZn</t>
  </si>
  <si>
    <t>35441996</t>
  </si>
  <si>
    <t>svorka odbočovací a spojovací pro spojování kruhových a páskových vodičů, FeZn</t>
  </si>
  <si>
    <t>35442062</t>
  </si>
  <si>
    <t>pás zemnící 30x4mm FeZn</t>
  </si>
  <si>
    <t>741110053</t>
  </si>
  <si>
    <t>Montáž trubka plastová ohebná D přes 35 mm uložená volně</t>
  </si>
  <si>
    <t>741110302</t>
  </si>
  <si>
    <t>Montáž trubka ochranná do krabic plastová tuhá D přes 40 do 90 mm uložená pevně</t>
  </si>
  <si>
    <t>741122222</t>
  </si>
  <si>
    <t>Montáž kabel Cu plný kulatý žíla 4x10 mm2 uložený volně (např. CYKY, CYKFY)</t>
  </si>
  <si>
    <t>741122611</t>
  </si>
  <si>
    <t>Montáž kabel Cu plný kulatý žíla 3x1,5 až 6 mm2 uložený pevně (např. CYKY, CYKFY)</t>
  </si>
  <si>
    <t>741130001</t>
  </si>
  <si>
    <t>Ukončení vodič izolovaný do 2,5 mm2 v rozváděči nebo na přístroji</t>
  </si>
  <si>
    <t>741130005</t>
  </si>
  <si>
    <t>Ukončení vodič izolovaný do 10 mm2 v rozváděči nebo na přístroji</t>
  </si>
  <si>
    <t>741320001</t>
  </si>
  <si>
    <t>Montáž pojistka závitová E 27 do 25 A se zapojením vodičů</t>
  </si>
  <si>
    <t>741410021</t>
  </si>
  <si>
    <t>Montáž pásku uzemňovacího průřezu do 120 mm2 v městské zástavbě v zemi</t>
  </si>
  <si>
    <t>741410041</t>
  </si>
  <si>
    <t>Montáž drátu nebo lana uzemňovacího průměru do 10 mm v městské zástavbě v zemi</t>
  </si>
  <si>
    <t>741420022</t>
  </si>
  <si>
    <t>Montáž svorka hromosvodná se 3 a více šrouby</t>
  </si>
  <si>
    <t>XE012</t>
  </si>
  <si>
    <t>Svítidlo TECEO  S/5303/20LED/17W/250mA/WW/2700K/rovné sklo/univerzální uchycení D60/AKZO 150, IP66, 230V, L271A3017C20</t>
  </si>
  <si>
    <t>XE013</t>
  </si>
  <si>
    <t>Příspěvek na recyklaci svítidel</t>
  </si>
  <si>
    <t>XE022</t>
  </si>
  <si>
    <t>Stožárová svorkovnice SV 6.16</t>
  </si>
  <si>
    <t>Osvětlovací stožár bezpaticový třístupňový, žárový zinek, v= 6 m nad zemí  - K6 - 133/89/60</t>
  </si>
  <si>
    <t>XE023</t>
  </si>
  <si>
    <t>Ochranné manžety , plastové PM 133</t>
  </si>
  <si>
    <t>XE024</t>
  </si>
  <si>
    <t>Antikorozní nátěr, vč. materiálu</t>
  </si>
  <si>
    <t>ks</t>
  </si>
  <si>
    <t>XE025</t>
  </si>
  <si>
    <t>Označení stožárů štítky</t>
  </si>
  <si>
    <t>XE05</t>
  </si>
  <si>
    <t>Trubka PVC D=300 mm, do základu pro stožár, vč. montáže</t>
  </si>
  <si>
    <t>XE11</t>
  </si>
  <si>
    <t xml:space="preserve">Napojení ve stávajícím osv.stožáru </t>
  </si>
  <si>
    <t>hod</t>
  </si>
  <si>
    <t>XE112</t>
  </si>
  <si>
    <t>Světelný bod komplet - montáž</t>
  </si>
  <si>
    <t>XE12</t>
  </si>
  <si>
    <t>Ostatní nezahrnuté práce</t>
  </si>
  <si>
    <t>XE13</t>
  </si>
  <si>
    <t>Spolupráce s dodavatelem při zapojování a zkouškách</t>
  </si>
  <si>
    <t>XE14</t>
  </si>
  <si>
    <t>Zabezpečení pracoviště</t>
  </si>
  <si>
    <t>XE15</t>
  </si>
  <si>
    <t>Podružný materiál</t>
  </si>
  <si>
    <t>XE16</t>
  </si>
  <si>
    <t>Práce autoplošiny, vč. dopravy</t>
  </si>
  <si>
    <t>XE17</t>
  </si>
  <si>
    <t>Revizní technik - provedení revizních zkoušek</t>
  </si>
  <si>
    <t>XE18</t>
  </si>
  <si>
    <t>Spolupráce s revizním technikem</t>
  </si>
  <si>
    <t>XE33</t>
  </si>
  <si>
    <t>Komplexní vyzkoušení</t>
  </si>
  <si>
    <t>XE34</t>
  </si>
  <si>
    <t>Geodetické zaměření stavby</t>
  </si>
  <si>
    <t>Lanškroun - lokalita Na Výsluní - výstavba VO- Nabídka</t>
  </si>
  <si>
    <t>Lanškroun - lokalita Na Výsluní - výstavba VO - Nabídka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</si>
</sst>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#,##0_);[Red]\-\ #,##0_);&quot;–&quot;??;_(@_)"/>
    <numFmt numFmtId="165" formatCode="_(#,##0.00_);[Red]\-\ #,##0.00_);&quot;–&quot;??;_(@_)"/>
    <numFmt numFmtId="166" formatCode="_(#,##0.000_);[Red]\-\ #,##0.000_);&quot;–&quot;??;_(@_)"/>
  </numFmts>
  <fonts count="13" x14ac:knownFonts="1">
    <font>
      <sz val="10"/>
      <color theme="1"/>
      <name val="Arial"/>
      <family val="2"/>
      <charset val="238"/>
    </font>
    <font>
      <b/>
      <sz val="12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6"/>
      <color theme="1"/>
      <name val="Arial"/>
      <family val="2"/>
      <charset val="238"/>
    </font>
    <font>
      <b/>
      <sz val="8"/>
      <color rgb="FF000000"/>
      <name val="Arial"/>
      <family val="2"/>
      <charset val="238"/>
    </font>
    <font>
      <sz val="6"/>
      <color rgb="FFC00000"/>
      <name val="Arial"/>
      <family val="2"/>
      <charset val="238"/>
    </font>
    <font>
      <sz val="6"/>
      <color rgb="FF777777"/>
      <name val="Arial"/>
      <family val="2"/>
      <charset val="238"/>
    </font>
    <font>
      <sz val="6"/>
      <color rgb="FF0070C0"/>
      <name val="Arial"/>
      <family val="2"/>
      <charset val="238"/>
    </font>
    <font>
      <b/>
      <i/>
      <sz val="9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8"/>
      <color rgb="FF000000"/>
      <name val="Arial"/>
      <family val="2"/>
      <charset val="238"/>
    </font>
    <font>
      <sz val="7"/>
      <color rgb="FF00800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rgb="FFDB303B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</borders>
  <cellStyleXfs count="1">
    <xf numFmtId="0" fontId="0" fillId="0" borderId="0"/>
  </cellStyleXfs>
  <cellXfs count="99">
    <xf numFmtId="0" fontId="0" fillId="0" borderId="0" xfId="0"/>
    <xf numFmtId="0" fontId="2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4" fillId="0" borderId="0" xfId="0" applyFont="1" applyBorder="1"/>
    <xf numFmtId="0" fontId="11" fillId="0" borderId="0" xfId="0" applyFont="1"/>
    <xf numFmtId="0" fontId="1" fillId="0" borderId="0" xfId="0" applyFont="1" applyAlignment="1">
      <alignment horizontal="center" vertical="top"/>
    </xf>
    <xf numFmtId="49" fontId="4" fillId="0" borderId="0" xfId="0" applyNumberFormat="1" applyFont="1"/>
    <xf numFmtId="49" fontId="4" fillId="0" borderId="1" xfId="0" applyNumberFormat="1" applyFont="1" applyBorder="1"/>
    <xf numFmtId="49" fontId="4" fillId="0" borderId="0" xfId="0" applyNumberFormat="1" applyFont="1" applyAlignment="1">
      <alignment horizontal="left" vertical="top"/>
    </xf>
    <xf numFmtId="164" fontId="4" fillId="0" borderId="0" xfId="0" applyNumberFormat="1" applyFont="1"/>
    <xf numFmtId="164" fontId="4" fillId="0" borderId="0" xfId="0" applyNumberFormat="1" applyFont="1" applyAlignment="1">
      <alignment horizontal="right" vertical="top"/>
    </xf>
    <xf numFmtId="164" fontId="4" fillId="0" borderId="1" xfId="0" applyNumberFormat="1" applyFont="1" applyBorder="1"/>
    <xf numFmtId="166" fontId="4" fillId="0" borderId="0" xfId="0" applyNumberFormat="1" applyFont="1"/>
    <xf numFmtId="166" fontId="8" fillId="0" borderId="0" xfId="0" applyNumberFormat="1" applyFont="1"/>
    <xf numFmtId="166" fontId="4" fillId="0" borderId="0" xfId="0" applyNumberFormat="1" applyFont="1" applyAlignment="1">
      <alignment horizontal="right" vertical="top"/>
    </xf>
    <xf numFmtId="166" fontId="4" fillId="0" borderId="1" xfId="0" applyNumberFormat="1" applyFont="1" applyBorder="1"/>
    <xf numFmtId="164" fontId="8" fillId="0" borderId="0" xfId="0" applyNumberFormat="1" applyFont="1"/>
    <xf numFmtId="49" fontId="5" fillId="0" borderId="1" xfId="0" applyNumberFormat="1" applyFont="1" applyBorder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166" fontId="5" fillId="0" borderId="1" xfId="0" applyNumberFormat="1" applyFont="1" applyBorder="1" applyAlignment="1">
      <alignment horizontal="center"/>
    </xf>
    <xf numFmtId="49" fontId="3" fillId="0" borderId="0" xfId="0" applyNumberFormat="1" applyFont="1" applyAlignment="1">
      <alignment horizontal="left" vertical="top"/>
    </xf>
    <xf numFmtId="164" fontId="3" fillId="0" borderId="0" xfId="0" applyNumberFormat="1" applyFont="1" applyAlignment="1">
      <alignment horizontal="right" vertical="top"/>
    </xf>
    <xf numFmtId="166" fontId="3" fillId="0" borderId="0" xfId="0" applyNumberFormat="1" applyFont="1"/>
    <xf numFmtId="164" fontId="3" fillId="0" borderId="0" xfId="0" applyNumberFormat="1" applyFont="1"/>
    <xf numFmtId="49" fontId="2" fillId="0" borderId="0" xfId="0" applyNumberFormat="1" applyFont="1" applyAlignment="1">
      <alignment horizontal="left" vertical="top"/>
    </xf>
    <xf numFmtId="164" fontId="2" fillId="0" borderId="0" xfId="0" applyNumberFormat="1" applyFont="1" applyAlignment="1">
      <alignment horizontal="right" vertical="top"/>
    </xf>
    <xf numFmtId="166" fontId="2" fillId="0" borderId="0" xfId="0" applyNumberFormat="1" applyFont="1"/>
    <xf numFmtId="164" fontId="2" fillId="0" borderId="0" xfId="0" applyNumberFormat="1" applyFont="1"/>
    <xf numFmtId="49" fontId="2" fillId="0" borderId="1" xfId="0" applyNumberFormat="1" applyFont="1" applyBorder="1" applyAlignment="1">
      <alignment horizontal="left" vertical="top"/>
    </xf>
    <xf numFmtId="164" fontId="2" fillId="0" borderId="1" xfId="0" applyNumberFormat="1" applyFont="1" applyBorder="1" applyAlignment="1">
      <alignment horizontal="right" vertical="top"/>
    </xf>
    <xf numFmtId="166" fontId="2" fillId="0" borderId="1" xfId="0" applyNumberFormat="1" applyFont="1" applyBorder="1"/>
    <xf numFmtId="164" fontId="2" fillId="0" borderId="1" xfId="0" applyNumberFormat="1" applyFont="1" applyBorder="1"/>
    <xf numFmtId="0" fontId="10" fillId="0" borderId="0" xfId="0" applyFont="1" applyAlignment="1">
      <alignment horizontal="right" vertical="top"/>
    </xf>
    <xf numFmtId="49" fontId="10" fillId="0" borderId="0" xfId="0" applyNumberFormat="1" applyFont="1" applyAlignment="1">
      <alignment horizontal="left" vertical="top" wrapText="1"/>
    </xf>
    <xf numFmtId="164" fontId="10" fillId="0" borderId="0" xfId="0" applyNumberFormat="1" applyFont="1" applyAlignment="1">
      <alignment horizontal="right" vertical="top"/>
    </xf>
    <xf numFmtId="166" fontId="10" fillId="0" borderId="0" xfId="0" applyNumberFormat="1" applyFont="1" applyAlignment="1">
      <alignment horizontal="right" vertical="top"/>
    </xf>
    <xf numFmtId="0" fontId="9" fillId="0" borderId="0" xfId="0" applyFont="1" applyAlignment="1">
      <alignment horizontal="right" vertical="top"/>
    </xf>
    <xf numFmtId="49" fontId="9" fillId="0" borderId="0" xfId="0" applyNumberFormat="1" applyFont="1" applyAlignment="1">
      <alignment horizontal="left" vertical="top" wrapText="1" indent="1"/>
    </xf>
    <xf numFmtId="164" fontId="9" fillId="0" borderId="0" xfId="0" applyNumberFormat="1" applyFont="1" applyAlignment="1">
      <alignment horizontal="right" vertical="top"/>
    </xf>
    <xf numFmtId="166" fontId="9" fillId="0" borderId="0" xfId="0" applyNumberFormat="1" applyFont="1" applyAlignment="1">
      <alignment horizontal="right" vertical="top"/>
    </xf>
    <xf numFmtId="0" fontId="5" fillId="0" borderId="0" xfId="0" applyFont="1" applyAlignment="1">
      <alignment horizontal="right" vertical="top"/>
    </xf>
    <xf numFmtId="49" fontId="5" fillId="0" borderId="0" xfId="0" applyNumberFormat="1" applyFont="1" applyAlignment="1">
      <alignment horizontal="left" vertical="top" wrapText="1" indent="2"/>
    </xf>
    <xf numFmtId="164" fontId="5" fillId="0" borderId="0" xfId="0" applyNumberFormat="1" applyFont="1" applyAlignment="1">
      <alignment horizontal="right" vertical="top"/>
    </xf>
    <xf numFmtId="166" fontId="5" fillId="0" borderId="0" xfId="0" applyNumberFormat="1" applyFont="1" applyAlignment="1">
      <alignment horizontal="right" vertical="top"/>
    </xf>
    <xf numFmtId="1" fontId="4" fillId="0" borderId="0" xfId="0" applyNumberFormat="1" applyFont="1"/>
    <xf numFmtId="1" fontId="6" fillId="0" borderId="0" xfId="0" applyNumberFormat="1" applyFont="1"/>
    <xf numFmtId="1" fontId="4" fillId="0" borderId="0" xfId="0" applyNumberFormat="1" applyFont="1" applyAlignment="1">
      <alignment horizontal="right" vertical="top"/>
    </xf>
    <xf numFmtId="1" fontId="7" fillId="0" borderId="0" xfId="0" applyNumberFormat="1" applyFont="1" applyAlignment="1">
      <alignment horizontal="right" vertical="top"/>
    </xf>
    <xf numFmtId="49" fontId="8" fillId="0" borderId="0" xfId="0" applyNumberFormat="1" applyFont="1"/>
    <xf numFmtId="49" fontId="4" fillId="0" borderId="0" xfId="0" applyNumberFormat="1" applyFont="1" applyAlignment="1">
      <alignment horizontal="center" vertical="top"/>
    </xf>
    <xf numFmtId="49" fontId="8" fillId="0" borderId="0" xfId="0" applyNumberFormat="1" applyFont="1" applyAlignment="1">
      <alignment horizontal="left" vertical="top"/>
    </xf>
    <xf numFmtId="166" fontId="6" fillId="0" borderId="0" xfId="0" applyNumberFormat="1" applyFont="1" applyAlignment="1">
      <alignment horizontal="right" vertical="top"/>
    </xf>
    <xf numFmtId="165" fontId="4" fillId="0" borderId="0" xfId="0" applyNumberFormat="1" applyFont="1"/>
    <xf numFmtId="165" fontId="4" fillId="0" borderId="0" xfId="0" applyNumberFormat="1" applyFont="1" applyAlignment="1">
      <alignment horizontal="right" vertical="top"/>
    </xf>
    <xf numFmtId="1" fontId="5" fillId="0" borderId="1" xfId="0" applyNumberFormat="1" applyFont="1" applyBorder="1" applyAlignment="1">
      <alignment horizontal="center"/>
    </xf>
    <xf numFmtId="165" fontId="5" fillId="0" borderId="1" xfId="0" applyNumberFormat="1" applyFont="1" applyBorder="1" applyAlignment="1">
      <alignment horizontal="center"/>
    </xf>
    <xf numFmtId="1" fontId="10" fillId="0" borderId="0" xfId="0" applyNumberFormat="1" applyFont="1" applyAlignment="1">
      <alignment horizontal="right" vertical="top"/>
    </xf>
    <xf numFmtId="1" fontId="10" fillId="0" borderId="0" xfId="0" applyNumberFormat="1" applyFont="1"/>
    <xf numFmtId="49" fontId="10" fillId="0" borderId="0" xfId="0" applyNumberFormat="1" applyFont="1"/>
    <xf numFmtId="166" fontId="10" fillId="0" borderId="0" xfId="0" applyNumberFormat="1" applyFont="1"/>
    <xf numFmtId="165" fontId="10" fillId="0" borderId="0" xfId="0" applyNumberFormat="1" applyFont="1"/>
    <xf numFmtId="164" fontId="10" fillId="0" borderId="0" xfId="0" applyNumberFormat="1" applyFont="1"/>
    <xf numFmtId="1" fontId="9" fillId="0" borderId="0" xfId="0" applyNumberFormat="1" applyFont="1" applyAlignment="1">
      <alignment horizontal="right" vertical="top"/>
    </xf>
    <xf numFmtId="1" fontId="9" fillId="0" borderId="0" xfId="0" applyNumberFormat="1" applyFont="1"/>
    <xf numFmtId="49" fontId="9" fillId="0" borderId="0" xfId="0" applyNumberFormat="1" applyFont="1"/>
    <xf numFmtId="49" fontId="9" fillId="0" borderId="0" xfId="0" applyNumberFormat="1" applyFont="1" applyAlignment="1">
      <alignment horizontal="left" vertical="top" wrapText="1"/>
    </xf>
    <xf numFmtId="166" fontId="9" fillId="0" borderId="0" xfId="0" applyNumberFormat="1" applyFont="1"/>
    <xf numFmtId="165" fontId="9" fillId="0" borderId="0" xfId="0" applyNumberFormat="1" applyFont="1"/>
    <xf numFmtId="164" fontId="9" fillId="0" borderId="0" xfId="0" applyNumberFormat="1" applyFont="1"/>
    <xf numFmtId="1" fontId="5" fillId="0" borderId="0" xfId="0" applyNumberFormat="1" applyFont="1" applyAlignment="1">
      <alignment horizontal="right" vertical="top"/>
    </xf>
    <xf numFmtId="1" fontId="5" fillId="0" borderId="0" xfId="0" applyNumberFormat="1" applyFont="1"/>
    <xf numFmtId="49" fontId="5" fillId="0" borderId="0" xfId="0" applyNumberFormat="1" applyFont="1"/>
    <xf numFmtId="49" fontId="5" fillId="0" borderId="0" xfId="0" applyNumberFormat="1" applyFont="1" applyAlignment="1">
      <alignment horizontal="left" vertical="top" wrapText="1"/>
    </xf>
    <xf numFmtId="166" fontId="5" fillId="0" borderId="0" xfId="0" applyNumberFormat="1" applyFont="1"/>
    <xf numFmtId="165" fontId="5" fillId="0" borderId="0" xfId="0" applyNumberFormat="1" applyFont="1"/>
    <xf numFmtId="164" fontId="5" fillId="0" borderId="0" xfId="0" applyNumberFormat="1" applyFont="1"/>
    <xf numFmtId="1" fontId="11" fillId="0" borderId="0" xfId="0" applyNumberFormat="1" applyFont="1" applyAlignment="1">
      <alignment horizontal="right" vertical="top"/>
    </xf>
    <xf numFmtId="1" fontId="11" fillId="0" borderId="2" xfId="0" applyNumberFormat="1" applyFont="1" applyBorder="1" applyAlignment="1">
      <alignment horizontal="center" vertical="top"/>
    </xf>
    <xf numFmtId="49" fontId="11" fillId="0" borderId="3" xfId="0" applyNumberFormat="1" applyFont="1" applyBorder="1" applyAlignment="1">
      <alignment horizontal="center" vertical="top"/>
    </xf>
    <xf numFmtId="49" fontId="11" fillId="0" borderId="3" xfId="0" applyNumberFormat="1" applyFont="1" applyBorder="1" applyAlignment="1">
      <alignment horizontal="right" vertical="top"/>
    </xf>
    <xf numFmtId="49" fontId="11" fillId="0" borderId="3" xfId="0" applyNumberFormat="1" applyFont="1" applyBorder="1" applyAlignment="1">
      <alignment horizontal="left" vertical="top" wrapText="1"/>
    </xf>
    <xf numFmtId="166" fontId="11" fillId="0" borderId="3" xfId="0" applyNumberFormat="1" applyFont="1" applyBorder="1" applyAlignment="1">
      <alignment horizontal="right" vertical="top"/>
    </xf>
    <xf numFmtId="165" fontId="11" fillId="0" borderId="3" xfId="0" applyNumberFormat="1" applyFont="1" applyBorder="1" applyAlignment="1" applyProtection="1">
      <alignment horizontal="right" vertical="top"/>
      <protection locked="0"/>
    </xf>
    <xf numFmtId="164" fontId="11" fillId="0" borderId="3" xfId="0" applyNumberFormat="1" applyFont="1" applyBorder="1" applyAlignment="1">
      <alignment horizontal="right" vertical="top"/>
    </xf>
    <xf numFmtId="0" fontId="12" fillId="0" borderId="0" xfId="0" applyFont="1"/>
    <xf numFmtId="1" fontId="12" fillId="0" borderId="0" xfId="0" applyNumberFormat="1" applyFont="1" applyAlignment="1">
      <alignment horizontal="right" vertical="top"/>
    </xf>
    <xf numFmtId="49" fontId="12" fillId="0" borderId="0" xfId="0" applyNumberFormat="1" applyFont="1" applyAlignment="1">
      <alignment horizontal="center" vertical="top"/>
    </xf>
    <xf numFmtId="49" fontId="12" fillId="0" borderId="0" xfId="0" applyNumberFormat="1" applyFont="1" applyAlignment="1">
      <alignment horizontal="left" vertical="top" wrapText="1"/>
    </xf>
    <xf numFmtId="166" fontId="12" fillId="0" borderId="0" xfId="0" applyNumberFormat="1" applyFont="1" applyAlignment="1">
      <alignment horizontal="right" vertical="top"/>
    </xf>
    <xf numFmtId="165" fontId="12" fillId="0" borderId="0" xfId="0" applyNumberFormat="1" applyFont="1" applyAlignment="1">
      <alignment horizontal="right" vertical="top"/>
    </xf>
    <xf numFmtId="164" fontId="12" fillId="0" borderId="0" xfId="0" applyNumberFormat="1" applyFont="1" applyAlignment="1">
      <alignment horizontal="right" vertical="top"/>
    </xf>
    <xf numFmtId="49" fontId="12" fillId="0" borderId="0" xfId="0" applyNumberFormat="1" applyFont="1" applyAlignment="1">
      <alignment horizontal="right" vertical="top"/>
    </xf>
    <xf numFmtId="49" fontId="5" fillId="0" borderId="3" xfId="0" applyNumberFormat="1" applyFont="1" applyBorder="1" applyAlignment="1">
      <alignment horizontal="left" vertical="top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H19"/>
  <sheetViews>
    <sheetView zoomScaleNormal="100" workbookViewId="0">
      <pane ySplit="4" topLeftCell="A5" activePane="bottomLeft" state="frozen"/>
      <selection pane="bottomLeft" activeCell="C22" sqref="C22"/>
    </sheetView>
  </sheetViews>
  <sheetFormatPr defaultColWidth="9.140625" defaultRowHeight="8.25" outlineLevelRow="2" x14ac:dyDescent="0.15"/>
  <cols>
    <col min="1" max="1" width="34.7109375" style="2" hidden="1" customWidth="1"/>
    <col min="2" max="2" width="80.7109375" style="2" customWidth="1"/>
    <col min="3" max="3" width="15.7109375" style="2" customWidth="1"/>
    <col min="4" max="6" width="15.7109375" style="2" hidden="1" customWidth="1"/>
    <col min="7" max="7" width="41.7109375" style="2" customWidth="1"/>
    <col min="8" max="16384" width="9.140625" style="2"/>
  </cols>
  <sheetData>
    <row r="1" spans="1:8" ht="15.75" x14ac:dyDescent="0.15">
      <c r="B1" s="11" t="s">
        <v>175</v>
      </c>
    </row>
    <row r="2" spans="1:8" ht="15.75" x14ac:dyDescent="0.15">
      <c r="B2" s="11" t="s">
        <v>29</v>
      </c>
      <c r="C2" s="15"/>
      <c r="D2" s="18"/>
      <c r="E2" s="15"/>
      <c r="F2" s="15"/>
    </row>
    <row r="3" spans="1:8" ht="7.5" customHeight="1" x14ac:dyDescent="0.15">
      <c r="A3" s="6"/>
      <c r="B3" s="12"/>
      <c r="C3" s="15"/>
      <c r="D3" s="19"/>
      <c r="E3" s="22"/>
      <c r="F3" s="22"/>
      <c r="G3" s="8"/>
    </row>
    <row r="4" spans="1:8" ht="11.25" x14ac:dyDescent="0.2">
      <c r="A4" s="4"/>
      <c r="B4" s="23" t="s">
        <v>3</v>
      </c>
      <c r="C4" s="24" t="s">
        <v>9</v>
      </c>
      <c r="D4" s="25" t="s">
        <v>11</v>
      </c>
      <c r="E4" s="24" t="s">
        <v>2</v>
      </c>
      <c r="F4" s="24" t="s">
        <v>15</v>
      </c>
      <c r="G4" s="6"/>
      <c r="H4" s="8"/>
    </row>
    <row r="5" spans="1:8" ht="7.5" customHeight="1" x14ac:dyDescent="0.15">
      <c r="B5" s="12"/>
      <c r="C5" s="15"/>
      <c r="D5" s="18"/>
      <c r="E5" s="15"/>
      <c r="F5" s="15"/>
      <c r="G5" s="8"/>
    </row>
    <row r="6" spans="1:8" ht="12" x14ac:dyDescent="0.15">
      <c r="A6" s="38" t="s">
        <v>18</v>
      </c>
      <c r="B6" s="39" t="s">
        <v>18</v>
      </c>
      <c r="C6" s="40">
        <f>VLOOKUP($A6,Zakázka!$A:$Q,10,FALSE)</f>
        <v>0</v>
      </c>
      <c r="D6" s="41">
        <f>VLOOKUP($A6,Zakázka!$A:$Q,12,FALSE)</f>
        <v>164.39836</v>
      </c>
      <c r="E6" s="40">
        <f>VLOOKUP($A6,Zakázka!$A:$Q,16,FALSE)</f>
        <v>0</v>
      </c>
      <c r="F6" s="40">
        <f>VLOOKUP($A6,Zakázka!$A:$Q,17,FALSE)</f>
        <v>0</v>
      </c>
      <c r="G6" s="6"/>
      <c r="H6" s="8"/>
    </row>
    <row r="7" spans="1:8" ht="12" outlineLevel="1" x14ac:dyDescent="0.15">
      <c r="A7" s="42" t="s">
        <v>19</v>
      </c>
      <c r="B7" s="43" t="s">
        <v>20</v>
      </c>
      <c r="C7" s="44">
        <f>VLOOKUP($A7,Zakázka!$A:$Q,10,FALSE)</f>
        <v>0</v>
      </c>
      <c r="D7" s="45">
        <f>VLOOKUP($A7,Zakázka!$A:$Q,12,FALSE)</f>
        <v>164.39836</v>
      </c>
      <c r="E7" s="44">
        <f>VLOOKUP($A7,Zakázka!$A:$Q,16,FALSE)</f>
        <v>0</v>
      </c>
      <c r="F7" s="44">
        <f>VLOOKUP($A7,Zakázka!$A:$Q,17,FALSE)</f>
        <v>0</v>
      </c>
      <c r="G7" s="6"/>
      <c r="H7" s="8"/>
    </row>
    <row r="8" spans="1:8" ht="11.25" outlineLevel="2" x14ac:dyDescent="0.15">
      <c r="A8" s="46" t="s">
        <v>21</v>
      </c>
      <c r="B8" s="47" t="s">
        <v>22</v>
      </c>
      <c r="C8" s="48">
        <f>VLOOKUP($A8,Zakázka!$A:$Q,10,FALSE)</f>
        <v>0</v>
      </c>
      <c r="D8" s="49">
        <f>VLOOKUP($A8,Zakázka!$A:$Q,12,FALSE)</f>
        <v>0</v>
      </c>
      <c r="E8" s="48">
        <f>VLOOKUP($A8,Zakázka!$A:$Q,16,FALSE)</f>
        <v>0</v>
      </c>
      <c r="F8" s="48">
        <f>VLOOKUP($A8,Zakázka!$A:$Q,17,FALSE)</f>
        <v>0</v>
      </c>
      <c r="G8" s="6"/>
      <c r="H8" s="8"/>
    </row>
    <row r="9" spans="1:8" ht="11.25" outlineLevel="2" x14ac:dyDescent="0.15">
      <c r="A9" s="46" t="s">
        <v>23</v>
      </c>
      <c r="B9" s="47" t="s">
        <v>24</v>
      </c>
      <c r="C9" s="48">
        <f>VLOOKUP($A9,Zakázka!$A:$Q,10,FALSE)</f>
        <v>0</v>
      </c>
      <c r="D9" s="49">
        <f>VLOOKUP($A9,Zakázka!$A:$Q,12,FALSE)</f>
        <v>44.438399999999994</v>
      </c>
      <c r="E9" s="48">
        <f>VLOOKUP($A9,Zakázka!$A:$Q,16,FALSE)</f>
        <v>0</v>
      </c>
      <c r="F9" s="48">
        <f>VLOOKUP($A9,Zakázka!$A:$Q,17,FALSE)</f>
        <v>0</v>
      </c>
      <c r="G9" s="6"/>
      <c r="H9" s="8"/>
    </row>
    <row r="10" spans="1:8" ht="11.25" outlineLevel="2" x14ac:dyDescent="0.15">
      <c r="A10" s="46" t="s">
        <v>25</v>
      </c>
      <c r="B10" s="47" t="s">
        <v>26</v>
      </c>
      <c r="C10" s="48">
        <f>VLOOKUP($A10,Zakázka!$A:$Q,10,FALSE)</f>
        <v>0</v>
      </c>
      <c r="D10" s="49">
        <f>VLOOKUP($A10,Zakázka!$A:$Q,12,FALSE)</f>
        <v>119.26689999999999</v>
      </c>
      <c r="E10" s="48">
        <f>VLOOKUP($A10,Zakázka!$A:$Q,16,FALSE)</f>
        <v>0</v>
      </c>
      <c r="F10" s="48">
        <f>VLOOKUP($A10,Zakázka!$A:$Q,17,FALSE)</f>
        <v>0</v>
      </c>
      <c r="G10" s="6"/>
      <c r="H10" s="8"/>
    </row>
    <row r="11" spans="1:8" ht="11.25" outlineLevel="2" x14ac:dyDescent="0.15">
      <c r="A11" s="46" t="s">
        <v>27</v>
      </c>
      <c r="B11" s="47" t="s">
        <v>28</v>
      </c>
      <c r="C11" s="48">
        <f>VLOOKUP($A11,Zakázka!$A:$Q,10,FALSE)</f>
        <v>0</v>
      </c>
      <c r="D11" s="49">
        <f>VLOOKUP($A11,Zakázka!$A:$Q,12,FALSE)</f>
        <v>0.69306000000000001</v>
      </c>
      <c r="E11" s="48">
        <f>VLOOKUP($A11,Zakázka!$A:$Q,16,FALSE)</f>
        <v>0</v>
      </c>
      <c r="F11" s="48">
        <f>VLOOKUP($A11,Zakázka!$A:$Q,17,FALSE)</f>
        <v>0</v>
      </c>
      <c r="G11" s="6"/>
      <c r="H11" s="8"/>
    </row>
    <row r="12" spans="1:8" ht="7.5" customHeight="1" x14ac:dyDescent="0.15">
      <c r="A12" s="9"/>
      <c r="B12" s="13"/>
      <c r="C12" s="17"/>
      <c r="D12" s="21"/>
      <c r="E12" s="17"/>
      <c r="F12" s="17"/>
      <c r="G12" s="8"/>
    </row>
    <row r="13" spans="1:8" ht="12.75" x14ac:dyDescent="0.2">
      <c r="A13" s="5"/>
      <c r="B13" s="26" t="s">
        <v>1</v>
      </c>
      <c r="C13" s="27">
        <f>SUMIF(GROUP_ID,"",ITEM_PRICES)</f>
        <v>0</v>
      </c>
      <c r="D13" s="28"/>
      <c r="E13" s="29"/>
      <c r="F13" s="29"/>
      <c r="G13" s="6"/>
      <c r="H13" s="8"/>
    </row>
    <row r="14" spans="1:8" ht="12.75" x14ac:dyDescent="0.2">
      <c r="A14" s="5"/>
      <c r="B14" s="26" t="s">
        <v>2</v>
      </c>
      <c r="C14" s="27"/>
      <c r="D14" s="28"/>
      <c r="E14" s="29"/>
      <c r="F14" s="29"/>
      <c r="G14" s="6"/>
      <c r="H14" s="8"/>
    </row>
    <row r="15" spans="1:8" ht="12.75" x14ac:dyDescent="0.2">
      <c r="A15" s="1"/>
      <c r="B15" s="30"/>
      <c r="C15" s="31"/>
      <c r="D15" s="32"/>
      <c r="E15" s="33"/>
      <c r="F15" s="33"/>
      <c r="G15" s="6"/>
      <c r="H15" s="8"/>
    </row>
    <row r="16" spans="1:8" ht="12.75" x14ac:dyDescent="0.2">
      <c r="A16" s="1"/>
      <c r="B16" s="34"/>
      <c r="C16" s="35"/>
      <c r="D16" s="36"/>
      <c r="E16" s="37"/>
      <c r="F16" s="37"/>
      <c r="G16" s="6"/>
      <c r="H16" s="8"/>
    </row>
    <row r="17" spans="1:8" ht="12.75" x14ac:dyDescent="0.2">
      <c r="A17" s="5"/>
      <c r="B17" s="26" t="s">
        <v>0</v>
      </c>
      <c r="C17" s="27">
        <f>C13+C14</f>
        <v>0</v>
      </c>
      <c r="D17" s="28"/>
      <c r="E17" s="29"/>
      <c r="F17" s="29"/>
      <c r="G17" s="6"/>
      <c r="H17" s="8"/>
    </row>
    <row r="18" spans="1:8" x14ac:dyDescent="0.15">
      <c r="B18" s="12"/>
      <c r="C18" s="15"/>
      <c r="D18" s="18"/>
      <c r="E18" s="15"/>
      <c r="F18" s="15"/>
    </row>
    <row r="19" spans="1:8" x14ac:dyDescent="0.15">
      <c r="B19" s="6"/>
      <c r="C19" s="8"/>
      <c r="D19" s="6"/>
      <c r="E19" s="8"/>
      <c r="F19" s="8"/>
    </row>
  </sheetData>
  <pageMargins left="0.70866141732283505" right="0.70866141732283505" top="0.78740157480314998" bottom="0.78740157480314998" header="0.31496062992126" footer="0.31496062992126"/>
  <pageSetup paperSize="9" scale="58" fitToHeight="0" pageOrder="overThenDown" orientation="portrait" r:id="rId1"/>
  <headerFooter>
    <oddHeader>&amp;L&amp;8&amp;C&amp;8&amp;R&amp;8</oddHeader>
    <oddFooter>&amp;L&amp;8Vytvořeno systémem euroCALC4&amp;C&amp;P/&amp;N&amp;R&amp;8&amp;[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V98"/>
  <sheetViews>
    <sheetView tabSelected="1" zoomScaleNormal="100" workbookViewId="0">
      <pane ySplit="4" topLeftCell="A5" activePane="bottomLeft" state="frozen"/>
      <selection pane="bottomLeft" activeCell="F85" sqref="F85"/>
    </sheetView>
  </sheetViews>
  <sheetFormatPr defaultColWidth="9.140625" defaultRowHeight="8.25" outlineLevelRow="4" x14ac:dyDescent="0.15"/>
  <cols>
    <col min="1" max="1" width="28.7109375" style="2" hidden="1" customWidth="1"/>
    <col min="2" max="2" width="3.7109375" style="2" hidden="1" customWidth="1"/>
    <col min="3" max="3" width="5.7109375" style="2" customWidth="1"/>
    <col min="4" max="4" width="4.7109375" style="2" customWidth="1"/>
    <col min="5" max="5" width="14.7109375" style="2" customWidth="1"/>
    <col min="6" max="6" width="72.7109375" style="2" customWidth="1"/>
    <col min="7" max="7" width="4.7109375" style="2" customWidth="1"/>
    <col min="8" max="8" width="14.7109375" style="2" customWidth="1"/>
    <col min="9" max="9" width="12.7109375" style="2" customWidth="1"/>
    <col min="10" max="10" width="15.7109375" style="2" customWidth="1"/>
    <col min="11" max="11" width="11.7109375" style="2" hidden="1" customWidth="1"/>
    <col min="12" max="12" width="14.7109375" style="2" hidden="1" customWidth="1"/>
    <col min="13" max="13" width="11.7109375" style="2" hidden="1" customWidth="1"/>
    <col min="14" max="14" width="14.7109375" style="2" hidden="1" customWidth="1"/>
    <col min="15" max="15" width="9.7109375" style="2" hidden="1" customWidth="1"/>
    <col min="16" max="16" width="14.7109375" style="2" hidden="1" customWidth="1"/>
    <col min="17" max="17" width="15.7109375" style="2" hidden="1" customWidth="1"/>
    <col min="18" max="18" width="38.7109375" style="2" customWidth="1"/>
    <col min="19" max="21" width="9.140625" style="2"/>
    <col min="22" max="22" width="9.140625" style="2" customWidth="1"/>
    <col min="23" max="23" width="5.5703125" style="2" customWidth="1"/>
    <col min="24" max="16384" width="9.140625" style="2"/>
  </cols>
  <sheetData>
    <row r="1" spans="1:22" ht="15.75" x14ac:dyDescent="0.15">
      <c r="F1" s="11" t="s">
        <v>176</v>
      </c>
    </row>
    <row r="2" spans="1:22" ht="15.75" x14ac:dyDescent="0.15">
      <c r="B2" s="50"/>
      <c r="C2" s="50"/>
      <c r="D2" s="12"/>
      <c r="E2" s="12"/>
      <c r="F2" s="11" t="s">
        <v>29</v>
      </c>
      <c r="G2" s="12"/>
      <c r="H2" s="18"/>
      <c r="I2" s="58"/>
      <c r="J2" s="15"/>
      <c r="K2" s="18"/>
      <c r="L2" s="18"/>
      <c r="M2" s="18"/>
      <c r="N2" s="18"/>
      <c r="O2" s="15"/>
      <c r="P2" s="15"/>
      <c r="Q2" s="15"/>
      <c r="S2" s="7"/>
      <c r="V2" s="3"/>
    </row>
    <row r="3" spans="1:22" ht="7.5" customHeight="1" x14ac:dyDescent="0.15">
      <c r="A3" s="6"/>
      <c r="B3" s="51"/>
      <c r="C3" s="50"/>
      <c r="D3" s="54"/>
      <c r="E3" s="12"/>
      <c r="F3" s="12"/>
      <c r="G3" s="12"/>
      <c r="H3" s="18"/>
      <c r="I3" s="58"/>
      <c r="J3" s="15"/>
      <c r="K3" s="19"/>
      <c r="L3" s="19"/>
      <c r="M3" s="19"/>
      <c r="N3" s="19"/>
      <c r="O3" s="22"/>
      <c r="P3" s="22"/>
      <c r="Q3" s="22"/>
      <c r="R3" s="8"/>
    </row>
    <row r="4" spans="1:22" ht="11.25" x14ac:dyDescent="0.2">
      <c r="A4" s="4"/>
      <c r="B4" s="60"/>
      <c r="C4" s="60" t="s">
        <v>4</v>
      </c>
      <c r="D4" s="23" t="s">
        <v>5</v>
      </c>
      <c r="E4" s="23" t="s">
        <v>6</v>
      </c>
      <c r="F4" s="23" t="s">
        <v>3</v>
      </c>
      <c r="G4" s="23" t="s">
        <v>7</v>
      </c>
      <c r="H4" s="25" t="s">
        <v>8</v>
      </c>
      <c r="I4" s="61" t="s">
        <v>17</v>
      </c>
      <c r="J4" s="24" t="s">
        <v>9</v>
      </c>
      <c r="K4" s="25" t="s">
        <v>10</v>
      </c>
      <c r="L4" s="25" t="s">
        <v>11</v>
      </c>
      <c r="M4" s="25" t="s">
        <v>12</v>
      </c>
      <c r="N4" s="25" t="s">
        <v>13</v>
      </c>
      <c r="O4" s="24" t="s">
        <v>14</v>
      </c>
      <c r="P4" s="24" t="s">
        <v>2</v>
      </c>
      <c r="Q4" s="24" t="s">
        <v>15</v>
      </c>
      <c r="R4" s="6"/>
      <c r="S4" s="8"/>
    </row>
    <row r="5" spans="1:22" ht="7.5" customHeight="1" x14ac:dyDescent="0.15">
      <c r="B5" s="50"/>
      <c r="C5" s="50"/>
      <c r="D5" s="12"/>
      <c r="E5" s="12"/>
      <c r="F5" s="12"/>
      <c r="G5" s="12"/>
      <c r="H5" s="18"/>
      <c r="I5" s="58"/>
      <c r="J5" s="15"/>
      <c r="K5" s="18"/>
      <c r="L5" s="18"/>
      <c r="M5" s="18"/>
      <c r="N5" s="18"/>
      <c r="O5" s="15"/>
      <c r="P5" s="15"/>
      <c r="Q5" s="15"/>
      <c r="R5" s="8"/>
    </row>
    <row r="6" spans="1:22" ht="12" x14ac:dyDescent="0.2">
      <c r="A6" s="38" t="s">
        <v>18</v>
      </c>
      <c r="B6" s="62">
        <v>1</v>
      </c>
      <c r="C6" s="63"/>
      <c r="D6" s="64" t="s">
        <v>30</v>
      </c>
      <c r="E6" s="64"/>
      <c r="F6" s="39" t="s">
        <v>18</v>
      </c>
      <c r="G6" s="64"/>
      <c r="H6" s="65"/>
      <c r="I6" s="66"/>
      <c r="J6" s="40">
        <f>SUBTOTAL(9,J7:J98)</f>
        <v>0</v>
      </c>
      <c r="K6" s="65"/>
      <c r="L6" s="41">
        <f>SUBTOTAL(9,L7:L98)</f>
        <v>164.39836</v>
      </c>
      <c r="M6" s="65"/>
      <c r="N6" s="41">
        <f>SUBTOTAL(9,N7:N98)</f>
        <v>0</v>
      </c>
      <c r="O6" s="67"/>
      <c r="P6" s="40">
        <f>SUBTOTAL(9,P7:P98)</f>
        <v>0</v>
      </c>
      <c r="Q6" s="40">
        <f>SUBTOTAL(9,Q7:Q98)</f>
        <v>0</v>
      </c>
      <c r="R6" s="6"/>
      <c r="S6" s="8"/>
      <c r="T6" s="8"/>
    </row>
    <row r="7" spans="1:22" ht="12" outlineLevel="1" x14ac:dyDescent="0.2">
      <c r="A7" s="42" t="s">
        <v>19</v>
      </c>
      <c r="B7" s="68">
        <v>2</v>
      </c>
      <c r="C7" s="69"/>
      <c r="D7" s="70" t="s">
        <v>31</v>
      </c>
      <c r="E7" s="70"/>
      <c r="F7" s="71" t="s">
        <v>20</v>
      </c>
      <c r="G7" s="70"/>
      <c r="H7" s="72"/>
      <c r="I7" s="73"/>
      <c r="J7" s="44">
        <f>SUBTOTAL(9,J8:J97)</f>
        <v>0</v>
      </c>
      <c r="K7" s="72"/>
      <c r="L7" s="45">
        <f>SUBTOTAL(9,L8:L97)</f>
        <v>164.39836</v>
      </c>
      <c r="M7" s="72"/>
      <c r="N7" s="45">
        <f>SUBTOTAL(9,N8:N97)</f>
        <v>0</v>
      </c>
      <c r="O7" s="74"/>
      <c r="P7" s="44">
        <f>SUBTOTAL(9,P8:P97)</f>
        <v>0</v>
      </c>
      <c r="Q7" s="44">
        <f>SUBTOTAL(9,Q8:Q97)</f>
        <v>0</v>
      </c>
      <c r="R7" s="6"/>
      <c r="S7" s="8"/>
      <c r="T7" s="8"/>
    </row>
    <row r="8" spans="1:22" ht="11.25" outlineLevel="2" x14ac:dyDescent="0.2">
      <c r="A8" s="46" t="s">
        <v>21</v>
      </c>
      <c r="B8" s="75">
        <v>3</v>
      </c>
      <c r="C8" s="76"/>
      <c r="D8" s="77" t="s">
        <v>32</v>
      </c>
      <c r="E8" s="77"/>
      <c r="F8" s="78" t="s">
        <v>22</v>
      </c>
      <c r="G8" s="77"/>
      <c r="H8" s="79"/>
      <c r="I8" s="80"/>
      <c r="J8" s="48">
        <f>SUBTOTAL(9,J9:J24)</f>
        <v>0</v>
      </c>
      <c r="K8" s="79"/>
      <c r="L8" s="49">
        <f>SUBTOTAL(9,L9:L24)</f>
        <v>0</v>
      </c>
      <c r="M8" s="79"/>
      <c r="N8" s="49">
        <f>SUBTOTAL(9,N9:N24)</f>
        <v>0</v>
      </c>
      <c r="O8" s="81"/>
      <c r="P8" s="48">
        <f>SUBTOTAL(9,P9:P24)</f>
        <v>0</v>
      </c>
      <c r="Q8" s="48">
        <f>SUBTOTAL(9,Q9:Q24)</f>
        <v>0</v>
      </c>
      <c r="R8" s="6"/>
      <c r="S8" s="8"/>
      <c r="T8" s="8"/>
    </row>
    <row r="9" spans="1:22" ht="22.5" outlineLevel="3" x14ac:dyDescent="0.2">
      <c r="A9" s="10"/>
      <c r="B9" s="82"/>
      <c r="C9" s="83">
        <v>1</v>
      </c>
      <c r="D9" s="84" t="s">
        <v>33</v>
      </c>
      <c r="E9" s="85" t="s">
        <v>34</v>
      </c>
      <c r="F9" s="86" t="s">
        <v>35</v>
      </c>
      <c r="G9" s="84" t="s">
        <v>36</v>
      </c>
      <c r="H9" s="87">
        <v>71.239999999999995</v>
      </c>
      <c r="I9" s="88"/>
      <c r="J9" s="89">
        <f>H9*I9</f>
        <v>0</v>
      </c>
      <c r="K9" s="87"/>
      <c r="L9" s="87">
        <f>H9*K9</f>
        <v>0</v>
      </c>
      <c r="M9" s="87"/>
      <c r="N9" s="87">
        <f>H9*M9</f>
        <v>0</v>
      </c>
      <c r="O9" s="89">
        <v>21</v>
      </c>
      <c r="P9" s="89">
        <f>J9*(O9/100)</f>
        <v>0</v>
      </c>
      <c r="Q9" s="89">
        <f>J9+P9</f>
        <v>0</v>
      </c>
      <c r="R9" s="8"/>
      <c r="S9" s="8"/>
      <c r="T9" s="8"/>
    </row>
    <row r="10" spans="1:22" ht="9.75" outlineLevel="4" x14ac:dyDescent="0.2">
      <c r="A10" s="90"/>
      <c r="B10" s="91"/>
      <c r="C10" s="91"/>
      <c r="D10" s="92"/>
      <c r="E10" s="97" t="s">
        <v>16</v>
      </c>
      <c r="F10" s="93" t="s">
        <v>37</v>
      </c>
      <c r="G10" s="92"/>
      <c r="H10" s="94">
        <v>71.239999999999995</v>
      </c>
      <c r="I10" s="95"/>
      <c r="J10" s="96"/>
      <c r="K10" s="94"/>
      <c r="L10" s="94"/>
      <c r="M10" s="94"/>
      <c r="N10" s="94"/>
      <c r="O10" s="96"/>
      <c r="P10" s="96"/>
      <c r="Q10" s="96"/>
      <c r="R10" s="6"/>
      <c r="S10" s="8"/>
    </row>
    <row r="11" spans="1:22" ht="7.5" customHeight="1" outlineLevel="4" x14ac:dyDescent="0.15">
      <c r="A11" s="8"/>
      <c r="B11" s="53"/>
      <c r="C11" s="52"/>
      <c r="D11" s="55"/>
      <c r="E11" s="14"/>
      <c r="F11" s="56"/>
      <c r="G11" s="55"/>
      <c r="H11" s="57"/>
      <c r="I11" s="59"/>
      <c r="J11" s="16"/>
      <c r="K11" s="20"/>
      <c r="L11" s="20"/>
      <c r="M11" s="20"/>
      <c r="N11" s="20"/>
      <c r="O11" s="16"/>
      <c r="P11" s="16"/>
      <c r="Q11" s="16"/>
      <c r="R11" s="6"/>
      <c r="S11" s="8"/>
    </row>
    <row r="12" spans="1:22" ht="22.5" outlineLevel="3" x14ac:dyDescent="0.2">
      <c r="A12" s="10"/>
      <c r="B12" s="82"/>
      <c r="C12" s="83">
        <v>2</v>
      </c>
      <c r="D12" s="84" t="s">
        <v>33</v>
      </c>
      <c r="E12" s="85" t="s">
        <v>38</v>
      </c>
      <c r="F12" s="86" t="s">
        <v>39</v>
      </c>
      <c r="G12" s="84" t="s">
        <v>36</v>
      </c>
      <c r="H12" s="87">
        <v>1139.8399999999999</v>
      </c>
      <c r="I12" s="88"/>
      <c r="J12" s="89">
        <f>H12*I12</f>
        <v>0</v>
      </c>
      <c r="K12" s="87"/>
      <c r="L12" s="87">
        <f>H12*K12</f>
        <v>0</v>
      </c>
      <c r="M12" s="87"/>
      <c r="N12" s="87">
        <f>H12*M12</f>
        <v>0</v>
      </c>
      <c r="O12" s="89">
        <v>21</v>
      </c>
      <c r="P12" s="89">
        <f>J12*(O12/100)</f>
        <v>0</v>
      </c>
      <c r="Q12" s="89">
        <f>J12+P12</f>
        <v>0</v>
      </c>
      <c r="R12" s="8"/>
      <c r="S12" s="8"/>
      <c r="T12" s="8"/>
    </row>
    <row r="13" spans="1:22" ht="9.75" outlineLevel="4" x14ac:dyDescent="0.2">
      <c r="A13" s="90"/>
      <c r="B13" s="91"/>
      <c r="C13" s="91"/>
      <c r="D13" s="92"/>
      <c r="E13" s="97" t="s">
        <v>16</v>
      </c>
      <c r="F13" s="93" t="s">
        <v>40</v>
      </c>
      <c r="G13" s="92"/>
      <c r="H13" s="94">
        <v>1139.8399999999999</v>
      </c>
      <c r="I13" s="95"/>
      <c r="J13" s="96"/>
      <c r="K13" s="94"/>
      <c r="L13" s="94"/>
      <c r="M13" s="94"/>
      <c r="N13" s="94"/>
      <c r="O13" s="96"/>
      <c r="P13" s="96"/>
      <c r="Q13" s="96"/>
      <c r="R13" s="6"/>
      <c r="S13" s="8"/>
    </row>
    <row r="14" spans="1:22" ht="7.5" customHeight="1" outlineLevel="4" x14ac:dyDescent="0.15">
      <c r="A14" s="8"/>
      <c r="B14" s="53"/>
      <c r="C14" s="52"/>
      <c r="D14" s="55"/>
      <c r="E14" s="14"/>
      <c r="F14" s="56"/>
      <c r="G14" s="55"/>
      <c r="H14" s="57"/>
      <c r="I14" s="59"/>
      <c r="J14" s="16"/>
      <c r="K14" s="20"/>
      <c r="L14" s="20"/>
      <c r="M14" s="20"/>
      <c r="N14" s="20"/>
      <c r="O14" s="16"/>
      <c r="P14" s="16"/>
      <c r="Q14" s="16"/>
      <c r="R14" s="6"/>
      <c r="S14" s="8"/>
    </row>
    <row r="15" spans="1:22" ht="11.25" outlineLevel="3" x14ac:dyDescent="0.2">
      <c r="A15" s="10"/>
      <c r="B15" s="82"/>
      <c r="C15" s="83">
        <v>3</v>
      </c>
      <c r="D15" s="84" t="s">
        <v>33</v>
      </c>
      <c r="E15" s="85" t="s">
        <v>41</v>
      </c>
      <c r="F15" s="86" t="s">
        <v>42</v>
      </c>
      <c r="G15" s="84" t="s">
        <v>36</v>
      </c>
      <c r="H15" s="87">
        <v>71.239999999999995</v>
      </c>
      <c r="I15" s="88"/>
      <c r="J15" s="89">
        <f>H15*I15</f>
        <v>0</v>
      </c>
      <c r="K15" s="87"/>
      <c r="L15" s="87">
        <f>H15*K15</f>
        <v>0</v>
      </c>
      <c r="M15" s="87"/>
      <c r="N15" s="87">
        <f>H15*M15</f>
        <v>0</v>
      </c>
      <c r="O15" s="89">
        <v>21</v>
      </c>
      <c r="P15" s="89">
        <f>J15*(O15/100)</f>
        <v>0</v>
      </c>
      <c r="Q15" s="89">
        <f>J15+P15</f>
        <v>0</v>
      </c>
      <c r="R15" s="8"/>
      <c r="S15" s="8"/>
      <c r="T15" s="8"/>
    </row>
    <row r="16" spans="1:22" ht="9.75" outlineLevel="4" x14ac:dyDescent="0.2">
      <c r="A16" s="90"/>
      <c r="B16" s="91"/>
      <c r="C16" s="91"/>
      <c r="D16" s="92"/>
      <c r="E16" s="97" t="s">
        <v>16</v>
      </c>
      <c r="F16" s="93" t="s">
        <v>37</v>
      </c>
      <c r="G16" s="92"/>
      <c r="H16" s="94">
        <v>71.239999999999995</v>
      </c>
      <c r="I16" s="95"/>
      <c r="J16" s="96"/>
      <c r="K16" s="94"/>
      <c r="L16" s="94"/>
      <c r="M16" s="94"/>
      <c r="N16" s="94"/>
      <c r="O16" s="96"/>
      <c r="P16" s="96"/>
      <c r="Q16" s="96"/>
      <c r="R16" s="6"/>
      <c r="S16" s="8"/>
    </row>
    <row r="17" spans="1:20" ht="7.5" customHeight="1" outlineLevel="4" x14ac:dyDescent="0.15">
      <c r="A17" s="8"/>
      <c r="B17" s="53"/>
      <c r="C17" s="52"/>
      <c r="D17" s="55"/>
      <c r="E17" s="14"/>
      <c r="F17" s="56"/>
      <c r="G17" s="55"/>
      <c r="H17" s="57"/>
      <c r="I17" s="59"/>
      <c r="J17" s="16"/>
      <c r="K17" s="20"/>
      <c r="L17" s="20"/>
      <c r="M17" s="20"/>
      <c r="N17" s="20"/>
      <c r="O17" s="16"/>
      <c r="P17" s="16"/>
      <c r="Q17" s="16"/>
      <c r="R17" s="6"/>
      <c r="S17" s="8"/>
    </row>
    <row r="18" spans="1:20" ht="11.25" outlineLevel="3" x14ac:dyDescent="0.2">
      <c r="A18" s="10"/>
      <c r="B18" s="82"/>
      <c r="C18" s="83">
        <v>4</v>
      </c>
      <c r="D18" s="84" t="s">
        <v>33</v>
      </c>
      <c r="E18" s="85" t="s">
        <v>43</v>
      </c>
      <c r="F18" s="86" t="s">
        <v>44</v>
      </c>
      <c r="G18" s="84" t="s">
        <v>45</v>
      </c>
      <c r="H18" s="87">
        <v>142.47999999999999</v>
      </c>
      <c r="I18" s="88"/>
      <c r="J18" s="89">
        <f>H18*I18</f>
        <v>0</v>
      </c>
      <c r="K18" s="87"/>
      <c r="L18" s="87">
        <f>H18*K18</f>
        <v>0</v>
      </c>
      <c r="M18" s="87"/>
      <c r="N18" s="87">
        <f>H18*M18</f>
        <v>0</v>
      </c>
      <c r="O18" s="89">
        <v>21</v>
      </c>
      <c r="P18" s="89">
        <f>J18*(O18/100)</f>
        <v>0</v>
      </c>
      <c r="Q18" s="89">
        <f>J18+P18</f>
        <v>0</v>
      </c>
      <c r="R18" s="8"/>
      <c r="S18" s="8"/>
      <c r="T18" s="8"/>
    </row>
    <row r="19" spans="1:20" ht="9.75" outlineLevel="4" x14ac:dyDescent="0.2">
      <c r="A19" s="90"/>
      <c r="B19" s="91"/>
      <c r="C19" s="91"/>
      <c r="D19" s="92"/>
      <c r="E19" s="97" t="s">
        <v>16</v>
      </c>
      <c r="F19" s="93" t="s">
        <v>46</v>
      </c>
      <c r="G19" s="92"/>
      <c r="H19" s="94">
        <v>142.47999999999999</v>
      </c>
      <c r="I19" s="95"/>
      <c r="J19" s="96"/>
      <c r="K19" s="94"/>
      <c r="L19" s="94"/>
      <c r="M19" s="94"/>
      <c r="N19" s="94"/>
      <c r="O19" s="96"/>
      <c r="P19" s="96"/>
      <c r="Q19" s="96"/>
      <c r="R19" s="6"/>
      <c r="S19" s="8"/>
    </row>
    <row r="20" spans="1:20" ht="7.5" customHeight="1" outlineLevel="4" x14ac:dyDescent="0.15">
      <c r="A20" s="8"/>
      <c r="B20" s="53"/>
      <c r="C20" s="52"/>
      <c r="D20" s="55"/>
      <c r="E20" s="14"/>
      <c r="F20" s="56"/>
      <c r="G20" s="55"/>
      <c r="H20" s="57"/>
      <c r="I20" s="59"/>
      <c r="J20" s="16"/>
      <c r="K20" s="20"/>
      <c r="L20" s="20"/>
      <c r="M20" s="20"/>
      <c r="N20" s="20"/>
      <c r="O20" s="16"/>
      <c r="P20" s="16"/>
      <c r="Q20" s="16"/>
      <c r="R20" s="6"/>
      <c r="S20" s="8"/>
    </row>
    <row r="21" spans="1:20" ht="11.25" outlineLevel="3" x14ac:dyDescent="0.2">
      <c r="A21" s="10"/>
      <c r="B21" s="82"/>
      <c r="C21" s="83">
        <v>5</v>
      </c>
      <c r="D21" s="84" t="s">
        <v>33</v>
      </c>
      <c r="E21" s="85" t="s">
        <v>47</v>
      </c>
      <c r="F21" s="86" t="s">
        <v>48</v>
      </c>
      <c r="G21" s="84" t="s">
        <v>36</v>
      </c>
      <c r="H21" s="87">
        <v>71.239999999999995</v>
      </c>
      <c r="I21" s="88"/>
      <c r="J21" s="89">
        <f>H21*I21</f>
        <v>0</v>
      </c>
      <c r="K21" s="87"/>
      <c r="L21" s="87">
        <f>H21*K21</f>
        <v>0</v>
      </c>
      <c r="M21" s="87"/>
      <c r="N21" s="87">
        <f>H21*M21</f>
        <v>0</v>
      </c>
      <c r="O21" s="89">
        <v>21</v>
      </c>
      <c r="P21" s="89">
        <f>J21*(O21/100)</f>
        <v>0</v>
      </c>
      <c r="Q21" s="89">
        <f>J21+P21</f>
        <v>0</v>
      </c>
      <c r="R21" s="8"/>
      <c r="S21" s="8"/>
      <c r="T21" s="8"/>
    </row>
    <row r="22" spans="1:20" ht="9.75" outlineLevel="4" x14ac:dyDescent="0.2">
      <c r="A22" s="90"/>
      <c r="B22" s="91"/>
      <c r="C22" s="91"/>
      <c r="D22" s="92"/>
      <c r="E22" s="97" t="s">
        <v>16</v>
      </c>
      <c r="F22" s="93" t="s">
        <v>37</v>
      </c>
      <c r="G22" s="92"/>
      <c r="H22" s="94">
        <v>71.239999999999995</v>
      </c>
      <c r="I22" s="95"/>
      <c r="J22" s="96"/>
      <c r="K22" s="94"/>
      <c r="L22" s="94"/>
      <c r="M22" s="94"/>
      <c r="N22" s="94"/>
      <c r="O22" s="96"/>
      <c r="P22" s="96"/>
      <c r="Q22" s="96"/>
      <c r="R22" s="6"/>
      <c r="S22" s="8"/>
    </row>
    <row r="23" spans="1:20" ht="7.5" customHeight="1" outlineLevel="4" x14ac:dyDescent="0.15">
      <c r="A23" s="8"/>
      <c r="B23" s="53"/>
      <c r="C23" s="52"/>
      <c r="D23" s="55"/>
      <c r="E23" s="14"/>
      <c r="F23" s="56"/>
      <c r="G23" s="55"/>
      <c r="H23" s="57"/>
      <c r="I23" s="59"/>
      <c r="J23" s="16"/>
      <c r="K23" s="20"/>
      <c r="L23" s="20"/>
      <c r="M23" s="20"/>
      <c r="N23" s="20"/>
      <c r="O23" s="16"/>
      <c r="P23" s="16"/>
      <c r="Q23" s="16"/>
      <c r="R23" s="6"/>
      <c r="S23" s="8"/>
    </row>
    <row r="24" spans="1:20" outlineLevel="3" x14ac:dyDescent="0.15">
      <c r="B24" s="6"/>
      <c r="C24" s="6"/>
      <c r="D24" s="6"/>
      <c r="E24" s="6"/>
      <c r="F24" s="6"/>
      <c r="G24" s="6"/>
      <c r="H24" s="6"/>
      <c r="I24" s="8"/>
      <c r="J24" s="8"/>
      <c r="K24" s="6"/>
      <c r="L24" s="6"/>
      <c r="M24" s="6"/>
      <c r="N24" s="6"/>
      <c r="O24" s="6"/>
      <c r="P24" s="8"/>
      <c r="Q24" s="8"/>
    </row>
    <row r="25" spans="1:20" ht="11.25" outlineLevel="2" x14ac:dyDescent="0.2">
      <c r="A25" s="46" t="s">
        <v>23</v>
      </c>
      <c r="B25" s="75">
        <v>3</v>
      </c>
      <c r="C25" s="76"/>
      <c r="D25" s="77" t="s">
        <v>32</v>
      </c>
      <c r="E25" s="77"/>
      <c r="F25" s="78" t="s">
        <v>24</v>
      </c>
      <c r="G25" s="77"/>
      <c r="H25" s="79"/>
      <c r="I25" s="80"/>
      <c r="J25" s="48">
        <f>SUBTOTAL(9,J26:J29)</f>
        <v>0</v>
      </c>
      <c r="K25" s="79"/>
      <c r="L25" s="49">
        <f>SUBTOTAL(9,L26:L29)</f>
        <v>44.438399999999994</v>
      </c>
      <c r="M25" s="79"/>
      <c r="N25" s="49">
        <f>SUBTOTAL(9,N26:N29)</f>
        <v>0</v>
      </c>
      <c r="O25" s="81"/>
      <c r="P25" s="48">
        <f>SUBTOTAL(9,P26:P29)</f>
        <v>0</v>
      </c>
      <c r="Q25" s="48">
        <f>SUBTOTAL(9,Q26:Q29)</f>
        <v>0</v>
      </c>
      <c r="R25" s="6"/>
      <c r="S25" s="8"/>
      <c r="T25" s="8"/>
    </row>
    <row r="26" spans="1:20" ht="11.25" outlineLevel="3" x14ac:dyDescent="0.2">
      <c r="A26" s="10"/>
      <c r="B26" s="82"/>
      <c r="C26" s="83">
        <v>1</v>
      </c>
      <c r="D26" s="84" t="s">
        <v>33</v>
      </c>
      <c r="E26" s="85" t="s">
        <v>49</v>
      </c>
      <c r="F26" s="86" t="s">
        <v>50</v>
      </c>
      <c r="G26" s="84" t="s">
        <v>51</v>
      </c>
      <c r="H26" s="87">
        <v>60</v>
      </c>
      <c r="I26" s="88"/>
      <c r="J26" s="89">
        <f>H26*I26</f>
        <v>0</v>
      </c>
      <c r="K26" s="87">
        <v>0.34499999999999997</v>
      </c>
      <c r="L26" s="87">
        <f>H26*K26</f>
        <v>20.7</v>
      </c>
      <c r="M26" s="87"/>
      <c r="N26" s="87">
        <f>H26*M26</f>
        <v>0</v>
      </c>
      <c r="O26" s="89">
        <v>21</v>
      </c>
      <c r="P26" s="89">
        <f>J26*(O26/100)</f>
        <v>0</v>
      </c>
      <c r="Q26" s="89">
        <f>J26+P26</f>
        <v>0</v>
      </c>
      <c r="R26" s="8"/>
      <c r="S26" s="8"/>
      <c r="T26" s="8"/>
    </row>
    <row r="27" spans="1:20" ht="22.5" outlineLevel="3" x14ac:dyDescent="0.2">
      <c r="A27" s="10"/>
      <c r="B27" s="82"/>
      <c r="C27" s="83">
        <v>2</v>
      </c>
      <c r="D27" s="84" t="s">
        <v>33</v>
      </c>
      <c r="E27" s="85" t="s">
        <v>52</v>
      </c>
      <c r="F27" s="86" t="s">
        <v>53</v>
      </c>
      <c r="G27" s="84" t="s">
        <v>51</v>
      </c>
      <c r="H27" s="87">
        <v>60</v>
      </c>
      <c r="I27" s="88"/>
      <c r="J27" s="89">
        <f>H27*I27</f>
        <v>0</v>
      </c>
      <c r="K27" s="87">
        <v>0.26375999999999999</v>
      </c>
      <c r="L27" s="87">
        <f>H27*K27</f>
        <v>15.8256</v>
      </c>
      <c r="M27" s="87"/>
      <c r="N27" s="87">
        <f>H27*M27</f>
        <v>0</v>
      </c>
      <c r="O27" s="89">
        <v>21</v>
      </c>
      <c r="P27" s="89">
        <f>J27*(O27/100)</f>
        <v>0</v>
      </c>
      <c r="Q27" s="89">
        <f>J27+P27</f>
        <v>0</v>
      </c>
      <c r="R27" s="8"/>
      <c r="S27" s="8"/>
      <c r="T27" s="8"/>
    </row>
    <row r="28" spans="1:20" ht="11.25" outlineLevel="3" x14ac:dyDescent="0.2">
      <c r="A28" s="10"/>
      <c r="B28" s="82"/>
      <c r="C28" s="83">
        <v>3</v>
      </c>
      <c r="D28" s="84" t="s">
        <v>33</v>
      </c>
      <c r="E28" s="85" t="s">
        <v>54</v>
      </c>
      <c r="F28" s="86" t="s">
        <v>55</v>
      </c>
      <c r="G28" s="84" t="s">
        <v>51</v>
      </c>
      <c r="H28" s="87">
        <v>60</v>
      </c>
      <c r="I28" s="88"/>
      <c r="J28" s="89">
        <f>H28*I28</f>
        <v>0</v>
      </c>
      <c r="K28" s="87">
        <v>0.13188</v>
      </c>
      <c r="L28" s="87">
        <f>H28*K28</f>
        <v>7.9127999999999998</v>
      </c>
      <c r="M28" s="87"/>
      <c r="N28" s="87">
        <f>H28*M28</f>
        <v>0</v>
      </c>
      <c r="O28" s="89">
        <v>21</v>
      </c>
      <c r="P28" s="89">
        <f>J28*(O28/100)</f>
        <v>0</v>
      </c>
      <c r="Q28" s="89">
        <f>J28+P28</f>
        <v>0</v>
      </c>
      <c r="R28" s="8"/>
      <c r="S28" s="8"/>
      <c r="T28" s="8"/>
    </row>
    <row r="29" spans="1:20" outlineLevel="3" x14ac:dyDescent="0.15">
      <c r="B29" s="6"/>
      <c r="C29" s="6"/>
      <c r="D29" s="6"/>
      <c r="E29" s="6"/>
      <c r="F29" s="6"/>
      <c r="G29" s="6"/>
      <c r="H29" s="6"/>
      <c r="I29" s="8"/>
      <c r="J29" s="8"/>
      <c r="K29" s="6"/>
      <c r="L29" s="6"/>
      <c r="M29" s="6"/>
      <c r="N29" s="6"/>
      <c r="O29" s="6"/>
      <c r="P29" s="8"/>
      <c r="Q29" s="8"/>
    </row>
    <row r="30" spans="1:20" ht="11.25" outlineLevel="2" x14ac:dyDescent="0.2">
      <c r="A30" s="46" t="s">
        <v>25</v>
      </c>
      <c r="B30" s="75">
        <v>3</v>
      </c>
      <c r="C30" s="76"/>
      <c r="D30" s="77" t="s">
        <v>32</v>
      </c>
      <c r="E30" s="77"/>
      <c r="F30" s="78" t="s">
        <v>26</v>
      </c>
      <c r="G30" s="77"/>
      <c r="H30" s="79"/>
      <c r="I30" s="80"/>
      <c r="J30" s="48">
        <f>SUBTOTAL(9,J31:J55)</f>
        <v>0</v>
      </c>
      <c r="K30" s="79"/>
      <c r="L30" s="49">
        <f>SUBTOTAL(9,L31:L55)</f>
        <v>119.26689999999999</v>
      </c>
      <c r="M30" s="79"/>
      <c r="N30" s="49">
        <f>SUBTOTAL(9,N31:N55)</f>
        <v>0</v>
      </c>
      <c r="O30" s="81"/>
      <c r="P30" s="48">
        <f>SUBTOTAL(9,P31:P55)</f>
        <v>0</v>
      </c>
      <c r="Q30" s="48">
        <f>SUBTOTAL(9,Q31:Q55)</f>
        <v>0</v>
      </c>
      <c r="R30" s="6"/>
      <c r="S30" s="8"/>
      <c r="T30" s="8"/>
    </row>
    <row r="31" spans="1:20" ht="22.5" outlineLevel="3" x14ac:dyDescent="0.2">
      <c r="A31" s="10"/>
      <c r="B31" s="82"/>
      <c r="C31" s="83">
        <v>1</v>
      </c>
      <c r="D31" s="84" t="s">
        <v>33</v>
      </c>
      <c r="E31" s="85" t="s">
        <v>56</v>
      </c>
      <c r="F31" s="86" t="s">
        <v>57</v>
      </c>
      <c r="G31" s="84" t="s">
        <v>51</v>
      </c>
      <c r="H31" s="87">
        <v>150</v>
      </c>
      <c r="I31" s="88"/>
      <c r="J31" s="89">
        <f>H31*I31</f>
        <v>0</v>
      </c>
      <c r="K31" s="87"/>
      <c r="L31" s="87">
        <f>H31*K31</f>
        <v>0</v>
      </c>
      <c r="M31" s="87"/>
      <c r="N31" s="87">
        <f>H31*M31</f>
        <v>0</v>
      </c>
      <c r="O31" s="89">
        <v>21</v>
      </c>
      <c r="P31" s="89">
        <f>J31*(O31/100)</f>
        <v>0</v>
      </c>
      <c r="Q31" s="89">
        <f>J31+P31</f>
        <v>0</v>
      </c>
      <c r="R31" s="8"/>
      <c r="S31" s="8"/>
      <c r="T31" s="8"/>
    </row>
    <row r="32" spans="1:20" ht="11.25" outlineLevel="3" x14ac:dyDescent="0.2">
      <c r="A32" s="10"/>
      <c r="B32" s="82"/>
      <c r="C32" s="83">
        <v>2</v>
      </c>
      <c r="D32" s="84" t="s">
        <v>58</v>
      </c>
      <c r="E32" s="85" t="s">
        <v>59</v>
      </c>
      <c r="F32" s="86" t="s">
        <v>60</v>
      </c>
      <c r="G32" s="84" t="s">
        <v>61</v>
      </c>
      <c r="H32" s="87">
        <v>0.3</v>
      </c>
      <c r="I32" s="88"/>
      <c r="J32" s="89">
        <f>H32*I32</f>
        <v>0</v>
      </c>
      <c r="K32" s="87">
        <v>8.8000000000000005E-3</v>
      </c>
      <c r="L32" s="87">
        <f>H32*K32</f>
        <v>2.64E-3</v>
      </c>
      <c r="M32" s="87"/>
      <c r="N32" s="87">
        <f>H32*M32</f>
        <v>0</v>
      </c>
      <c r="O32" s="89">
        <v>21</v>
      </c>
      <c r="P32" s="89">
        <f>J32*(O32/100)</f>
        <v>0</v>
      </c>
      <c r="Q32" s="89">
        <f>J32+P32</f>
        <v>0</v>
      </c>
      <c r="R32" s="8"/>
      <c r="S32" s="8"/>
      <c r="T32" s="8"/>
    </row>
    <row r="33" spans="1:20" ht="11.25" outlineLevel="3" x14ac:dyDescent="0.2">
      <c r="A33" s="10"/>
      <c r="B33" s="82"/>
      <c r="C33" s="83">
        <v>3</v>
      </c>
      <c r="D33" s="84" t="s">
        <v>58</v>
      </c>
      <c r="E33" s="85" t="s">
        <v>62</v>
      </c>
      <c r="F33" s="86" t="s">
        <v>63</v>
      </c>
      <c r="G33" s="84" t="s">
        <v>36</v>
      </c>
      <c r="H33" s="87">
        <v>3.24</v>
      </c>
      <c r="I33" s="88"/>
      <c r="J33" s="89">
        <f>H33*I33</f>
        <v>0</v>
      </c>
      <c r="K33" s="87"/>
      <c r="L33" s="87">
        <f>H33*K33</f>
        <v>0</v>
      </c>
      <c r="M33" s="87"/>
      <c r="N33" s="87">
        <f>H33*M33</f>
        <v>0</v>
      </c>
      <c r="O33" s="89">
        <v>21</v>
      </c>
      <c r="P33" s="89">
        <f>J33*(O33/100)</f>
        <v>0</v>
      </c>
      <c r="Q33" s="89">
        <f>J33+P33</f>
        <v>0</v>
      </c>
      <c r="R33" s="8"/>
      <c r="S33" s="8"/>
      <c r="T33" s="8"/>
    </row>
    <row r="34" spans="1:20" ht="9.75" outlineLevel="4" x14ac:dyDescent="0.2">
      <c r="A34" s="90"/>
      <c r="B34" s="91"/>
      <c r="C34" s="91"/>
      <c r="D34" s="92"/>
      <c r="E34" s="97" t="s">
        <v>16</v>
      </c>
      <c r="F34" s="93" t="s">
        <v>64</v>
      </c>
      <c r="G34" s="92"/>
      <c r="H34" s="94">
        <v>3.24</v>
      </c>
      <c r="I34" s="95"/>
      <c r="J34" s="96"/>
      <c r="K34" s="94"/>
      <c r="L34" s="94"/>
      <c r="M34" s="94"/>
      <c r="N34" s="94"/>
      <c r="O34" s="96"/>
      <c r="P34" s="96"/>
      <c r="Q34" s="96"/>
      <c r="R34" s="6"/>
      <c r="S34" s="8"/>
    </row>
    <row r="35" spans="1:20" ht="7.5" customHeight="1" outlineLevel="4" x14ac:dyDescent="0.15">
      <c r="A35" s="8"/>
      <c r="B35" s="53"/>
      <c r="C35" s="52"/>
      <c r="D35" s="55"/>
      <c r="E35" s="14"/>
      <c r="F35" s="56"/>
      <c r="G35" s="55"/>
      <c r="H35" s="57"/>
      <c r="I35" s="59"/>
      <c r="J35" s="16"/>
      <c r="K35" s="20"/>
      <c r="L35" s="20"/>
      <c r="M35" s="20"/>
      <c r="N35" s="20"/>
      <c r="O35" s="16"/>
      <c r="P35" s="16"/>
      <c r="Q35" s="16"/>
      <c r="R35" s="6"/>
      <c r="S35" s="8"/>
    </row>
    <row r="36" spans="1:20" ht="11.25" outlineLevel="3" x14ac:dyDescent="0.2">
      <c r="A36" s="10"/>
      <c r="B36" s="82"/>
      <c r="C36" s="83">
        <v>4</v>
      </c>
      <c r="D36" s="84" t="s">
        <v>58</v>
      </c>
      <c r="E36" s="85" t="s">
        <v>65</v>
      </c>
      <c r="F36" s="86" t="s">
        <v>66</v>
      </c>
      <c r="G36" s="84" t="s">
        <v>67</v>
      </c>
      <c r="H36" s="87">
        <v>200</v>
      </c>
      <c r="I36" s="88"/>
      <c r="J36" s="89">
        <f>H36*I36</f>
        <v>0</v>
      </c>
      <c r="K36" s="87"/>
      <c r="L36" s="87">
        <f>H36*K36</f>
        <v>0</v>
      </c>
      <c r="M36" s="87"/>
      <c r="N36" s="87">
        <f>H36*M36</f>
        <v>0</v>
      </c>
      <c r="O36" s="89">
        <v>21</v>
      </c>
      <c r="P36" s="89">
        <f>J36*(O36/100)</f>
        <v>0</v>
      </c>
      <c r="Q36" s="89">
        <f>J36+P36</f>
        <v>0</v>
      </c>
      <c r="R36" s="8"/>
      <c r="S36" s="8"/>
      <c r="T36" s="8"/>
    </row>
    <row r="37" spans="1:20" ht="11.25" outlineLevel="3" x14ac:dyDescent="0.2">
      <c r="A37" s="10"/>
      <c r="B37" s="82"/>
      <c r="C37" s="83">
        <v>5</v>
      </c>
      <c r="D37" s="84" t="s">
        <v>58</v>
      </c>
      <c r="E37" s="85" t="s">
        <v>68</v>
      </c>
      <c r="F37" s="86" t="s">
        <v>69</v>
      </c>
      <c r="G37" s="84" t="s">
        <v>67</v>
      </c>
      <c r="H37" s="87">
        <v>90</v>
      </c>
      <c r="I37" s="88"/>
      <c r="J37" s="89">
        <f>H37*I37</f>
        <v>0</v>
      </c>
      <c r="K37" s="87"/>
      <c r="L37" s="87">
        <f>H37*K37</f>
        <v>0</v>
      </c>
      <c r="M37" s="87"/>
      <c r="N37" s="87">
        <f>H37*M37</f>
        <v>0</v>
      </c>
      <c r="O37" s="89">
        <v>21</v>
      </c>
      <c r="P37" s="89">
        <f>J37*(O37/100)</f>
        <v>0</v>
      </c>
      <c r="Q37" s="89">
        <f>J37+P37</f>
        <v>0</v>
      </c>
      <c r="R37" s="8"/>
      <c r="S37" s="8"/>
      <c r="T37" s="8"/>
    </row>
    <row r="38" spans="1:20" ht="11.25" outlineLevel="3" x14ac:dyDescent="0.2">
      <c r="A38" s="10"/>
      <c r="B38" s="82"/>
      <c r="C38" s="83">
        <v>6</v>
      </c>
      <c r="D38" s="84" t="s">
        <v>58</v>
      </c>
      <c r="E38" s="85" t="s">
        <v>70</v>
      </c>
      <c r="F38" s="86" t="s">
        <v>71</v>
      </c>
      <c r="G38" s="84" t="s">
        <v>36</v>
      </c>
      <c r="H38" s="87">
        <v>3.24</v>
      </c>
      <c r="I38" s="88"/>
      <c r="J38" s="89">
        <f>H38*I38</f>
        <v>0</v>
      </c>
      <c r="K38" s="87"/>
      <c r="L38" s="87">
        <f>H38*K38</f>
        <v>0</v>
      </c>
      <c r="M38" s="87"/>
      <c r="N38" s="87">
        <f>H38*M38</f>
        <v>0</v>
      </c>
      <c r="O38" s="89">
        <v>21</v>
      </c>
      <c r="P38" s="89">
        <f>J38*(O38/100)</f>
        <v>0</v>
      </c>
      <c r="Q38" s="89">
        <f>J38+P38</f>
        <v>0</v>
      </c>
      <c r="R38" s="8"/>
      <c r="S38" s="8"/>
      <c r="T38" s="8"/>
    </row>
    <row r="39" spans="1:20" ht="9.75" outlineLevel="4" x14ac:dyDescent="0.2">
      <c r="A39" s="90"/>
      <c r="B39" s="91"/>
      <c r="C39" s="91"/>
      <c r="D39" s="92"/>
      <c r="E39" s="97" t="s">
        <v>16</v>
      </c>
      <c r="F39" s="93" t="s">
        <v>64</v>
      </c>
      <c r="G39" s="92"/>
      <c r="H39" s="94">
        <v>3.24</v>
      </c>
      <c r="I39" s="95"/>
      <c r="J39" s="96"/>
      <c r="K39" s="94"/>
      <c r="L39" s="94"/>
      <c r="M39" s="94"/>
      <c r="N39" s="94"/>
      <c r="O39" s="96"/>
      <c r="P39" s="96"/>
      <c r="Q39" s="96"/>
      <c r="R39" s="6"/>
      <c r="S39" s="8"/>
    </row>
    <row r="40" spans="1:20" ht="7.5" customHeight="1" outlineLevel="4" x14ac:dyDescent="0.15">
      <c r="A40" s="8"/>
      <c r="B40" s="53"/>
      <c r="C40" s="52"/>
      <c r="D40" s="55"/>
      <c r="E40" s="14"/>
      <c r="F40" s="56"/>
      <c r="G40" s="55"/>
      <c r="H40" s="57"/>
      <c r="I40" s="59"/>
      <c r="J40" s="16"/>
      <c r="K40" s="20"/>
      <c r="L40" s="20"/>
      <c r="M40" s="20"/>
      <c r="N40" s="20"/>
      <c r="O40" s="16"/>
      <c r="P40" s="16"/>
      <c r="Q40" s="16"/>
      <c r="R40" s="6"/>
      <c r="S40" s="8"/>
    </row>
    <row r="41" spans="1:20" ht="11.25" outlineLevel="3" x14ac:dyDescent="0.2">
      <c r="A41" s="10"/>
      <c r="B41" s="82"/>
      <c r="C41" s="83">
        <v>7</v>
      </c>
      <c r="D41" s="84" t="s">
        <v>58</v>
      </c>
      <c r="E41" s="85" t="s">
        <v>72</v>
      </c>
      <c r="F41" s="86" t="s">
        <v>73</v>
      </c>
      <c r="G41" s="84" t="s">
        <v>67</v>
      </c>
      <c r="H41" s="87">
        <v>200</v>
      </c>
      <c r="I41" s="88"/>
      <c r="J41" s="89">
        <f>H41*I41</f>
        <v>0</v>
      </c>
      <c r="K41" s="87"/>
      <c r="L41" s="87">
        <f>H41*K41</f>
        <v>0</v>
      </c>
      <c r="M41" s="87"/>
      <c r="N41" s="87">
        <f>H41*M41</f>
        <v>0</v>
      </c>
      <c r="O41" s="89">
        <v>21</v>
      </c>
      <c r="P41" s="89">
        <f>J41*(O41/100)</f>
        <v>0</v>
      </c>
      <c r="Q41" s="89">
        <f>J41+P41</f>
        <v>0</v>
      </c>
      <c r="R41" s="8"/>
      <c r="S41" s="8"/>
      <c r="T41" s="8"/>
    </row>
    <row r="42" spans="1:20" ht="11.25" outlineLevel="3" x14ac:dyDescent="0.2">
      <c r="A42" s="10"/>
      <c r="B42" s="82"/>
      <c r="C42" s="83">
        <v>8</v>
      </c>
      <c r="D42" s="84" t="s">
        <v>58</v>
      </c>
      <c r="E42" s="85" t="s">
        <v>74</v>
      </c>
      <c r="F42" s="86" t="s">
        <v>75</v>
      </c>
      <c r="G42" s="84" t="s">
        <v>67</v>
      </c>
      <c r="H42" s="87">
        <v>90</v>
      </c>
      <c r="I42" s="88"/>
      <c r="J42" s="89">
        <f>H42*I42</f>
        <v>0</v>
      </c>
      <c r="K42" s="87"/>
      <c r="L42" s="87">
        <f>H42*K42</f>
        <v>0</v>
      </c>
      <c r="M42" s="87"/>
      <c r="N42" s="87">
        <f>H42*M42</f>
        <v>0</v>
      </c>
      <c r="O42" s="89">
        <v>21</v>
      </c>
      <c r="P42" s="89">
        <f>J42*(O42/100)</f>
        <v>0</v>
      </c>
      <c r="Q42" s="89">
        <f>J42+P42</f>
        <v>0</v>
      </c>
      <c r="R42" s="8"/>
      <c r="S42" s="8"/>
      <c r="T42" s="8"/>
    </row>
    <row r="43" spans="1:20" ht="11.25" outlineLevel="3" x14ac:dyDescent="0.2">
      <c r="A43" s="10"/>
      <c r="B43" s="82"/>
      <c r="C43" s="83">
        <v>9</v>
      </c>
      <c r="D43" s="84" t="s">
        <v>58</v>
      </c>
      <c r="E43" s="85" t="s">
        <v>76</v>
      </c>
      <c r="F43" s="86" t="s">
        <v>77</v>
      </c>
      <c r="G43" s="84" t="s">
        <v>67</v>
      </c>
      <c r="H43" s="87">
        <v>290</v>
      </c>
      <c r="I43" s="88"/>
      <c r="J43" s="89">
        <f>H43*I43</f>
        <v>0</v>
      </c>
      <c r="K43" s="87"/>
      <c r="L43" s="87">
        <f>H43*K43</f>
        <v>0</v>
      </c>
      <c r="M43" s="87"/>
      <c r="N43" s="87">
        <f>H43*M43</f>
        <v>0</v>
      </c>
      <c r="O43" s="89">
        <v>21</v>
      </c>
      <c r="P43" s="89">
        <f>J43*(O43/100)</f>
        <v>0</v>
      </c>
      <c r="Q43" s="89">
        <f>J43+P43</f>
        <v>0</v>
      </c>
      <c r="R43" s="8"/>
      <c r="S43" s="8"/>
      <c r="T43" s="8"/>
    </row>
    <row r="44" spans="1:20" ht="11.25" outlineLevel="3" x14ac:dyDescent="0.2">
      <c r="A44" s="10"/>
      <c r="B44" s="82"/>
      <c r="C44" s="83">
        <v>10</v>
      </c>
      <c r="D44" s="84" t="s">
        <v>58</v>
      </c>
      <c r="E44" s="85" t="s">
        <v>78</v>
      </c>
      <c r="F44" s="86" t="s">
        <v>79</v>
      </c>
      <c r="G44" s="84" t="s">
        <v>67</v>
      </c>
      <c r="H44" s="87">
        <v>290</v>
      </c>
      <c r="I44" s="88"/>
      <c r="J44" s="89">
        <f>H44*I44</f>
        <v>0</v>
      </c>
      <c r="K44" s="87">
        <v>9.0000000000000006E-5</v>
      </c>
      <c r="L44" s="87">
        <f>H44*K44</f>
        <v>2.6100000000000002E-2</v>
      </c>
      <c r="M44" s="87"/>
      <c r="N44" s="87">
        <f>H44*M44</f>
        <v>0</v>
      </c>
      <c r="O44" s="89">
        <v>21</v>
      </c>
      <c r="P44" s="89">
        <f>J44*(O44/100)</f>
        <v>0</v>
      </c>
      <c r="Q44" s="89">
        <f>J44+P44</f>
        <v>0</v>
      </c>
      <c r="R44" s="8"/>
      <c r="S44" s="8"/>
      <c r="T44" s="8"/>
    </row>
    <row r="45" spans="1:20" ht="11.25" outlineLevel="3" x14ac:dyDescent="0.2">
      <c r="A45" s="10"/>
      <c r="B45" s="82"/>
      <c r="C45" s="83">
        <v>11</v>
      </c>
      <c r="D45" s="84" t="s">
        <v>80</v>
      </c>
      <c r="E45" s="85" t="s">
        <v>81</v>
      </c>
      <c r="F45" s="86" t="s">
        <v>82</v>
      </c>
      <c r="G45" s="84" t="s">
        <v>45</v>
      </c>
      <c r="H45" s="87">
        <v>58</v>
      </c>
      <c r="I45" s="88"/>
      <c r="J45" s="89">
        <f>H45*I45</f>
        <v>0</v>
      </c>
      <c r="K45" s="87">
        <v>1</v>
      </c>
      <c r="L45" s="87">
        <f>H45*K45</f>
        <v>58</v>
      </c>
      <c r="M45" s="87"/>
      <c r="N45" s="87">
        <f>H45*M45</f>
        <v>0</v>
      </c>
      <c r="O45" s="89">
        <v>21</v>
      </c>
      <c r="P45" s="89">
        <f>J45*(O45/100)</f>
        <v>0</v>
      </c>
      <c r="Q45" s="89">
        <f>J45+P45</f>
        <v>0</v>
      </c>
      <c r="R45" s="8"/>
      <c r="S45" s="8"/>
      <c r="T45" s="8"/>
    </row>
    <row r="46" spans="1:20" ht="9.75" outlineLevel="4" x14ac:dyDescent="0.2">
      <c r="A46" s="90"/>
      <c r="B46" s="91"/>
      <c r="C46" s="91"/>
      <c r="D46" s="92"/>
      <c r="E46" s="97" t="s">
        <v>16</v>
      </c>
      <c r="F46" s="93" t="s">
        <v>83</v>
      </c>
      <c r="G46" s="92"/>
      <c r="H46" s="94">
        <v>58</v>
      </c>
      <c r="I46" s="95"/>
      <c r="J46" s="96"/>
      <c r="K46" s="94"/>
      <c r="L46" s="94"/>
      <c r="M46" s="94"/>
      <c r="N46" s="94"/>
      <c r="O46" s="96"/>
      <c r="P46" s="96"/>
      <c r="Q46" s="96"/>
      <c r="R46" s="6"/>
      <c r="S46" s="8"/>
    </row>
    <row r="47" spans="1:20" ht="7.5" customHeight="1" outlineLevel="4" x14ac:dyDescent="0.15">
      <c r="A47" s="8"/>
      <c r="B47" s="53"/>
      <c r="C47" s="52"/>
      <c r="D47" s="55"/>
      <c r="E47" s="14"/>
      <c r="F47" s="56"/>
      <c r="G47" s="55"/>
      <c r="H47" s="57"/>
      <c r="I47" s="59"/>
      <c r="J47" s="16"/>
      <c r="K47" s="20"/>
      <c r="L47" s="20"/>
      <c r="M47" s="20"/>
      <c r="N47" s="20"/>
      <c r="O47" s="16"/>
      <c r="P47" s="16"/>
      <c r="Q47" s="16"/>
      <c r="R47" s="6"/>
      <c r="S47" s="8"/>
    </row>
    <row r="48" spans="1:20" ht="11.25" outlineLevel="3" x14ac:dyDescent="0.2">
      <c r="A48" s="10"/>
      <c r="B48" s="82"/>
      <c r="C48" s="83">
        <v>12</v>
      </c>
      <c r="D48" s="84" t="s">
        <v>80</v>
      </c>
      <c r="E48" s="85" t="s">
        <v>84</v>
      </c>
      <c r="F48" s="86" t="s">
        <v>85</v>
      </c>
      <c r="G48" s="84" t="s">
        <v>45</v>
      </c>
      <c r="H48" s="87">
        <v>54</v>
      </c>
      <c r="I48" s="88"/>
      <c r="J48" s="89">
        <f>H48*I48</f>
        <v>0</v>
      </c>
      <c r="K48" s="87">
        <v>1</v>
      </c>
      <c r="L48" s="87">
        <f>H48*K48</f>
        <v>54</v>
      </c>
      <c r="M48" s="87"/>
      <c r="N48" s="87">
        <f>H48*M48</f>
        <v>0</v>
      </c>
      <c r="O48" s="89">
        <v>21</v>
      </c>
      <c r="P48" s="89">
        <f>J48*(O48/100)</f>
        <v>0</v>
      </c>
      <c r="Q48" s="89">
        <f>J48+P48</f>
        <v>0</v>
      </c>
      <c r="R48" s="8"/>
      <c r="S48" s="8"/>
      <c r="T48" s="8"/>
    </row>
    <row r="49" spans="1:20" ht="9.75" outlineLevel="4" x14ac:dyDescent="0.2">
      <c r="A49" s="90"/>
      <c r="B49" s="91"/>
      <c r="C49" s="91"/>
      <c r="D49" s="92"/>
      <c r="E49" s="97" t="s">
        <v>16</v>
      </c>
      <c r="F49" s="93" t="s">
        <v>86</v>
      </c>
      <c r="G49" s="92"/>
      <c r="H49" s="94">
        <v>54</v>
      </c>
      <c r="I49" s="95"/>
      <c r="J49" s="96"/>
      <c r="K49" s="94"/>
      <c r="L49" s="94"/>
      <c r="M49" s="94"/>
      <c r="N49" s="94"/>
      <c r="O49" s="96"/>
      <c r="P49" s="96"/>
      <c r="Q49" s="96"/>
      <c r="R49" s="6"/>
      <c r="S49" s="8"/>
    </row>
    <row r="50" spans="1:20" ht="7.5" customHeight="1" outlineLevel="4" x14ac:dyDescent="0.15">
      <c r="A50" s="8"/>
      <c r="B50" s="53"/>
      <c r="C50" s="52"/>
      <c r="D50" s="55"/>
      <c r="E50" s="14"/>
      <c r="F50" s="56"/>
      <c r="G50" s="55"/>
      <c r="H50" s="57"/>
      <c r="I50" s="59"/>
      <c r="J50" s="16"/>
      <c r="K50" s="20"/>
      <c r="L50" s="20"/>
      <c r="M50" s="20"/>
      <c r="N50" s="20"/>
      <c r="O50" s="16"/>
      <c r="P50" s="16"/>
      <c r="Q50" s="16"/>
      <c r="R50" s="6"/>
      <c r="S50" s="8"/>
    </row>
    <row r="51" spans="1:20" ht="11.25" outlineLevel="3" x14ac:dyDescent="0.2">
      <c r="A51" s="10"/>
      <c r="B51" s="82"/>
      <c r="C51" s="83">
        <v>13</v>
      </c>
      <c r="D51" s="84" t="s">
        <v>80</v>
      </c>
      <c r="E51" s="85" t="s">
        <v>87</v>
      </c>
      <c r="F51" s="86" t="s">
        <v>88</v>
      </c>
      <c r="G51" s="84" t="s">
        <v>36</v>
      </c>
      <c r="H51" s="87">
        <v>3.24</v>
      </c>
      <c r="I51" s="88"/>
      <c r="J51" s="89">
        <f>H51*I51</f>
        <v>0</v>
      </c>
      <c r="K51" s="87">
        <v>2.234</v>
      </c>
      <c r="L51" s="87">
        <f>H51*K51</f>
        <v>7.2381600000000006</v>
      </c>
      <c r="M51" s="87"/>
      <c r="N51" s="87">
        <f>H51*M51</f>
        <v>0</v>
      </c>
      <c r="O51" s="89">
        <v>21</v>
      </c>
      <c r="P51" s="89">
        <f>J51*(O51/100)</f>
        <v>0</v>
      </c>
      <c r="Q51" s="89">
        <f>J51+P51</f>
        <v>0</v>
      </c>
      <c r="R51" s="8"/>
      <c r="S51" s="8"/>
      <c r="T51" s="8"/>
    </row>
    <row r="52" spans="1:20" ht="9.75" outlineLevel="4" x14ac:dyDescent="0.2">
      <c r="A52" s="90"/>
      <c r="B52" s="91"/>
      <c r="C52" s="91"/>
      <c r="D52" s="92"/>
      <c r="E52" s="97" t="s">
        <v>16</v>
      </c>
      <c r="F52" s="93" t="s">
        <v>64</v>
      </c>
      <c r="G52" s="92"/>
      <c r="H52" s="94">
        <v>3.24</v>
      </c>
      <c r="I52" s="95"/>
      <c r="J52" s="96"/>
      <c r="K52" s="94"/>
      <c r="L52" s="94"/>
      <c r="M52" s="94"/>
      <c r="N52" s="94"/>
      <c r="O52" s="96"/>
      <c r="P52" s="96"/>
      <c r="Q52" s="96"/>
      <c r="R52" s="6"/>
      <c r="S52" s="8"/>
    </row>
    <row r="53" spans="1:20" ht="7.5" customHeight="1" outlineLevel="4" x14ac:dyDescent="0.15">
      <c r="A53" s="8"/>
      <c r="B53" s="53"/>
      <c r="C53" s="52"/>
      <c r="D53" s="55"/>
      <c r="E53" s="14"/>
      <c r="F53" s="56"/>
      <c r="G53" s="55"/>
      <c r="H53" s="57"/>
      <c r="I53" s="59"/>
      <c r="J53" s="16"/>
      <c r="K53" s="20"/>
      <c r="L53" s="20"/>
      <c r="M53" s="20"/>
      <c r="N53" s="20"/>
      <c r="O53" s="16"/>
      <c r="P53" s="16"/>
      <c r="Q53" s="16"/>
      <c r="R53" s="6"/>
      <c r="S53" s="8"/>
    </row>
    <row r="54" spans="1:20" ht="11.25" outlineLevel="3" x14ac:dyDescent="0.2">
      <c r="A54" s="10"/>
      <c r="B54" s="82"/>
      <c r="C54" s="83">
        <v>14</v>
      </c>
      <c r="D54" s="84" t="s">
        <v>58</v>
      </c>
      <c r="E54" s="85" t="s">
        <v>89</v>
      </c>
      <c r="F54" s="86" t="s">
        <v>90</v>
      </c>
      <c r="G54" s="84" t="s">
        <v>91</v>
      </c>
      <c r="H54" s="87">
        <v>1</v>
      </c>
      <c r="I54" s="88"/>
      <c r="J54" s="89">
        <f>H54*I54</f>
        <v>0</v>
      </c>
      <c r="K54" s="87"/>
      <c r="L54" s="87">
        <f>H54*K54</f>
        <v>0</v>
      </c>
      <c r="M54" s="87"/>
      <c r="N54" s="87">
        <f>H54*M54</f>
        <v>0</v>
      </c>
      <c r="O54" s="89">
        <v>21</v>
      </c>
      <c r="P54" s="89">
        <f>J54*(O54/100)</f>
        <v>0</v>
      </c>
      <c r="Q54" s="89">
        <f>J54+P54</f>
        <v>0</v>
      </c>
      <c r="R54" s="8"/>
      <c r="S54" s="8"/>
      <c r="T54" s="8"/>
    </row>
    <row r="55" spans="1:20" outlineLevel="3" x14ac:dyDescent="0.15">
      <c r="B55" s="6"/>
      <c r="C55" s="6"/>
      <c r="D55" s="6"/>
      <c r="E55" s="6"/>
      <c r="F55" s="6"/>
      <c r="G55" s="6"/>
      <c r="H55" s="6"/>
      <c r="I55" s="8"/>
      <c r="J55" s="8"/>
      <c r="K55" s="6"/>
      <c r="L55" s="6"/>
      <c r="M55" s="6"/>
      <c r="N55" s="6"/>
      <c r="O55" s="6"/>
      <c r="P55" s="8"/>
      <c r="Q55" s="8"/>
    </row>
    <row r="56" spans="1:20" ht="11.25" outlineLevel="2" x14ac:dyDescent="0.2">
      <c r="A56" s="46" t="s">
        <v>27</v>
      </c>
      <c r="B56" s="75">
        <v>3</v>
      </c>
      <c r="C56" s="76"/>
      <c r="D56" s="77" t="s">
        <v>32</v>
      </c>
      <c r="E56" s="77"/>
      <c r="F56" s="78" t="s">
        <v>28</v>
      </c>
      <c r="G56" s="77"/>
      <c r="H56" s="79"/>
      <c r="I56" s="80"/>
      <c r="J56" s="48">
        <f>SUBTOTAL(9,J57:J97)</f>
        <v>0</v>
      </c>
      <c r="K56" s="79"/>
      <c r="L56" s="49">
        <f>SUBTOTAL(9,L57:L97)</f>
        <v>0.69306000000000001</v>
      </c>
      <c r="M56" s="79"/>
      <c r="N56" s="49">
        <f>SUBTOTAL(9,N57:N97)</f>
        <v>0</v>
      </c>
      <c r="O56" s="81"/>
      <c r="P56" s="48">
        <f>SUBTOTAL(9,P57:P97)</f>
        <v>0</v>
      </c>
      <c r="Q56" s="48">
        <f>SUBTOTAL(9,Q57:Q97)</f>
        <v>0</v>
      </c>
      <c r="R56" s="6"/>
      <c r="S56" s="8"/>
      <c r="T56" s="8"/>
    </row>
    <row r="57" spans="1:20" ht="11.25" outlineLevel="3" x14ac:dyDescent="0.2">
      <c r="A57" s="10"/>
      <c r="B57" s="82"/>
      <c r="C57" s="83">
        <v>1</v>
      </c>
      <c r="D57" s="84" t="s">
        <v>80</v>
      </c>
      <c r="E57" s="85" t="s">
        <v>92</v>
      </c>
      <c r="F57" s="86" t="s">
        <v>93</v>
      </c>
      <c r="G57" s="84" t="s">
        <v>67</v>
      </c>
      <c r="H57" s="87">
        <v>70</v>
      </c>
      <c r="I57" s="88"/>
      <c r="J57" s="89">
        <f t="shared" ref="J57:J96" si="0">H57*I57</f>
        <v>0</v>
      </c>
      <c r="K57" s="87">
        <v>1.2E-4</v>
      </c>
      <c r="L57" s="87">
        <f t="shared" ref="L57:L96" si="1">H57*K57</f>
        <v>8.3999999999999995E-3</v>
      </c>
      <c r="M57" s="87"/>
      <c r="N57" s="87">
        <f t="shared" ref="N57:N96" si="2">H57*M57</f>
        <v>0</v>
      </c>
      <c r="O57" s="89">
        <v>21</v>
      </c>
      <c r="P57" s="89">
        <f t="shared" ref="P57:P96" si="3">J57*(O57/100)</f>
        <v>0</v>
      </c>
      <c r="Q57" s="89">
        <f t="shared" ref="Q57:Q96" si="4">J57+P57</f>
        <v>0</v>
      </c>
      <c r="R57" s="8"/>
      <c r="S57" s="8"/>
      <c r="T57" s="8"/>
    </row>
    <row r="58" spans="1:20" ht="11.25" outlineLevel="3" x14ac:dyDescent="0.2">
      <c r="A58" s="10"/>
      <c r="B58" s="82"/>
      <c r="C58" s="83">
        <v>2</v>
      </c>
      <c r="D58" s="84" t="s">
        <v>80</v>
      </c>
      <c r="E58" s="85" t="s">
        <v>94</v>
      </c>
      <c r="F58" s="86" t="s">
        <v>95</v>
      </c>
      <c r="G58" s="84" t="s">
        <v>67</v>
      </c>
      <c r="H58" s="87">
        <v>360</v>
      </c>
      <c r="I58" s="88"/>
      <c r="J58" s="89">
        <f t="shared" si="0"/>
        <v>0</v>
      </c>
      <c r="K58" s="87">
        <v>6.4000000000000005E-4</v>
      </c>
      <c r="L58" s="87">
        <f t="shared" si="1"/>
        <v>0.23040000000000002</v>
      </c>
      <c r="M58" s="87"/>
      <c r="N58" s="87">
        <f t="shared" si="2"/>
        <v>0</v>
      </c>
      <c r="O58" s="89">
        <v>21</v>
      </c>
      <c r="P58" s="89">
        <f t="shared" si="3"/>
        <v>0</v>
      </c>
      <c r="Q58" s="89">
        <f t="shared" si="4"/>
        <v>0</v>
      </c>
      <c r="R58" s="8"/>
      <c r="S58" s="8"/>
      <c r="T58" s="8"/>
    </row>
    <row r="59" spans="1:20" ht="11.25" outlineLevel="3" x14ac:dyDescent="0.2">
      <c r="A59" s="10"/>
      <c r="B59" s="82"/>
      <c r="C59" s="83">
        <v>3</v>
      </c>
      <c r="D59" s="84" t="s">
        <v>80</v>
      </c>
      <c r="E59" s="85" t="s">
        <v>96</v>
      </c>
      <c r="F59" s="86" t="s">
        <v>97</v>
      </c>
      <c r="G59" s="84" t="s">
        <v>98</v>
      </c>
      <c r="H59" s="87">
        <v>9</v>
      </c>
      <c r="I59" s="88"/>
      <c r="J59" s="89">
        <f t="shared" si="0"/>
        <v>0</v>
      </c>
      <c r="K59" s="87">
        <v>3.0000000000000001E-5</v>
      </c>
      <c r="L59" s="87">
        <f t="shared" si="1"/>
        <v>2.7E-4</v>
      </c>
      <c r="M59" s="87"/>
      <c r="N59" s="87">
        <f t="shared" si="2"/>
        <v>0</v>
      </c>
      <c r="O59" s="89">
        <v>21</v>
      </c>
      <c r="P59" s="89">
        <f t="shared" si="3"/>
        <v>0</v>
      </c>
      <c r="Q59" s="89">
        <f t="shared" si="4"/>
        <v>0</v>
      </c>
      <c r="R59" s="8"/>
      <c r="S59" s="8"/>
      <c r="T59" s="8"/>
    </row>
    <row r="60" spans="1:20" ht="11.25" outlineLevel="3" x14ac:dyDescent="0.2">
      <c r="A60" s="10"/>
      <c r="B60" s="82"/>
      <c r="C60" s="83">
        <v>4</v>
      </c>
      <c r="D60" s="84" t="s">
        <v>80</v>
      </c>
      <c r="E60" s="85" t="s">
        <v>99</v>
      </c>
      <c r="F60" s="86" t="s">
        <v>100</v>
      </c>
      <c r="G60" s="84" t="s">
        <v>67</v>
      </c>
      <c r="H60" s="87">
        <v>30</v>
      </c>
      <c r="I60" s="88"/>
      <c r="J60" s="89">
        <f t="shared" si="0"/>
        <v>0</v>
      </c>
      <c r="K60" s="87">
        <v>1.2E-4</v>
      </c>
      <c r="L60" s="87">
        <f t="shared" si="1"/>
        <v>3.5999999999999999E-3</v>
      </c>
      <c r="M60" s="87"/>
      <c r="N60" s="87">
        <f t="shared" si="2"/>
        <v>0</v>
      </c>
      <c r="O60" s="89">
        <v>21</v>
      </c>
      <c r="P60" s="89">
        <f t="shared" si="3"/>
        <v>0</v>
      </c>
      <c r="Q60" s="89">
        <f t="shared" si="4"/>
        <v>0</v>
      </c>
      <c r="R60" s="8"/>
      <c r="S60" s="8"/>
      <c r="T60" s="8"/>
    </row>
    <row r="61" spans="1:20" ht="11.25" outlineLevel="3" x14ac:dyDescent="0.2">
      <c r="A61" s="10"/>
      <c r="B61" s="82"/>
      <c r="C61" s="83">
        <v>5</v>
      </c>
      <c r="D61" s="84" t="s">
        <v>80</v>
      </c>
      <c r="E61" s="85" t="s">
        <v>101</v>
      </c>
      <c r="F61" s="86" t="s">
        <v>102</v>
      </c>
      <c r="G61" s="84" t="s">
        <v>67</v>
      </c>
      <c r="H61" s="87">
        <v>325</v>
      </c>
      <c r="I61" s="88"/>
      <c r="J61" s="89">
        <f t="shared" si="0"/>
        <v>0</v>
      </c>
      <c r="K61" s="87">
        <v>2.7E-4</v>
      </c>
      <c r="L61" s="87">
        <f t="shared" si="1"/>
        <v>8.7749999999999995E-2</v>
      </c>
      <c r="M61" s="87"/>
      <c r="N61" s="87">
        <f t="shared" si="2"/>
        <v>0</v>
      </c>
      <c r="O61" s="89">
        <v>21</v>
      </c>
      <c r="P61" s="89">
        <f t="shared" si="3"/>
        <v>0</v>
      </c>
      <c r="Q61" s="89">
        <f t="shared" si="4"/>
        <v>0</v>
      </c>
      <c r="R61" s="8"/>
      <c r="S61" s="8"/>
      <c r="T61" s="8"/>
    </row>
    <row r="62" spans="1:20" ht="11.25" outlineLevel="3" x14ac:dyDescent="0.2">
      <c r="A62" s="10"/>
      <c r="B62" s="82"/>
      <c r="C62" s="83">
        <v>6</v>
      </c>
      <c r="D62" s="84" t="s">
        <v>80</v>
      </c>
      <c r="E62" s="85" t="s">
        <v>103</v>
      </c>
      <c r="F62" s="86" t="s">
        <v>104</v>
      </c>
      <c r="G62" s="84" t="s">
        <v>105</v>
      </c>
      <c r="H62" s="87">
        <v>18.600000000000001</v>
      </c>
      <c r="I62" s="88"/>
      <c r="J62" s="89">
        <f t="shared" si="0"/>
        <v>0</v>
      </c>
      <c r="K62" s="87">
        <v>1E-3</v>
      </c>
      <c r="L62" s="87">
        <f t="shared" si="1"/>
        <v>1.8600000000000002E-2</v>
      </c>
      <c r="M62" s="87"/>
      <c r="N62" s="87">
        <f t="shared" si="2"/>
        <v>0</v>
      </c>
      <c r="O62" s="89">
        <v>21</v>
      </c>
      <c r="P62" s="89">
        <f t="shared" si="3"/>
        <v>0</v>
      </c>
      <c r="Q62" s="89">
        <f t="shared" si="4"/>
        <v>0</v>
      </c>
      <c r="R62" s="8"/>
      <c r="S62" s="8"/>
      <c r="T62" s="8"/>
    </row>
    <row r="63" spans="1:20" ht="11.25" outlineLevel="3" x14ac:dyDescent="0.2">
      <c r="A63" s="10"/>
      <c r="B63" s="82"/>
      <c r="C63" s="83">
        <v>7</v>
      </c>
      <c r="D63" s="84" t="s">
        <v>80</v>
      </c>
      <c r="E63" s="85" t="s">
        <v>106</v>
      </c>
      <c r="F63" s="86" t="s">
        <v>107</v>
      </c>
      <c r="G63" s="84" t="s">
        <v>98</v>
      </c>
      <c r="H63" s="87">
        <v>9</v>
      </c>
      <c r="I63" s="88"/>
      <c r="J63" s="89">
        <f t="shared" si="0"/>
        <v>0</v>
      </c>
      <c r="K63" s="87">
        <v>1.6000000000000001E-4</v>
      </c>
      <c r="L63" s="87">
        <f t="shared" si="1"/>
        <v>1.4400000000000001E-3</v>
      </c>
      <c r="M63" s="87"/>
      <c r="N63" s="87">
        <f t="shared" si="2"/>
        <v>0</v>
      </c>
      <c r="O63" s="89">
        <v>21</v>
      </c>
      <c r="P63" s="89">
        <f t="shared" si="3"/>
        <v>0</v>
      </c>
      <c r="Q63" s="89">
        <f t="shared" si="4"/>
        <v>0</v>
      </c>
      <c r="R63" s="8"/>
      <c r="S63" s="8"/>
      <c r="T63" s="8"/>
    </row>
    <row r="64" spans="1:20" ht="11.25" outlineLevel="3" x14ac:dyDescent="0.2">
      <c r="A64" s="10"/>
      <c r="B64" s="82"/>
      <c r="C64" s="83">
        <v>8</v>
      </c>
      <c r="D64" s="84" t="s">
        <v>80</v>
      </c>
      <c r="E64" s="85" t="s">
        <v>108</v>
      </c>
      <c r="F64" s="86" t="s">
        <v>109</v>
      </c>
      <c r="G64" s="84" t="s">
        <v>98</v>
      </c>
      <c r="H64" s="87">
        <v>9</v>
      </c>
      <c r="I64" s="88"/>
      <c r="J64" s="89">
        <f t="shared" si="0"/>
        <v>0</v>
      </c>
      <c r="K64" s="87">
        <v>2.0000000000000001E-4</v>
      </c>
      <c r="L64" s="87">
        <f t="shared" si="1"/>
        <v>1.8000000000000002E-3</v>
      </c>
      <c r="M64" s="87"/>
      <c r="N64" s="87">
        <f t="shared" si="2"/>
        <v>0</v>
      </c>
      <c r="O64" s="89">
        <v>21</v>
      </c>
      <c r="P64" s="89">
        <f t="shared" si="3"/>
        <v>0</v>
      </c>
      <c r="Q64" s="89">
        <f t="shared" si="4"/>
        <v>0</v>
      </c>
      <c r="R64" s="8"/>
      <c r="S64" s="8"/>
      <c r="T64" s="8"/>
    </row>
    <row r="65" spans="1:20" ht="11.25" outlineLevel="3" x14ac:dyDescent="0.2">
      <c r="A65" s="10"/>
      <c r="B65" s="82"/>
      <c r="C65" s="83">
        <v>9</v>
      </c>
      <c r="D65" s="84" t="s">
        <v>80</v>
      </c>
      <c r="E65" s="85" t="s">
        <v>110</v>
      </c>
      <c r="F65" s="86" t="s">
        <v>111</v>
      </c>
      <c r="G65" s="84" t="s">
        <v>98</v>
      </c>
      <c r="H65" s="87">
        <v>20</v>
      </c>
      <c r="I65" s="88"/>
      <c r="J65" s="89">
        <f t="shared" si="0"/>
        <v>0</v>
      </c>
      <c r="K65" s="87">
        <v>2.5999999999999998E-4</v>
      </c>
      <c r="L65" s="87">
        <f t="shared" si="1"/>
        <v>5.1999999999999998E-3</v>
      </c>
      <c r="M65" s="87"/>
      <c r="N65" s="87">
        <f t="shared" si="2"/>
        <v>0</v>
      </c>
      <c r="O65" s="89">
        <v>21</v>
      </c>
      <c r="P65" s="89">
        <f t="shared" si="3"/>
        <v>0</v>
      </c>
      <c r="Q65" s="89">
        <f t="shared" si="4"/>
        <v>0</v>
      </c>
      <c r="R65" s="8"/>
      <c r="S65" s="8"/>
      <c r="T65" s="8"/>
    </row>
    <row r="66" spans="1:20" ht="11.25" outlineLevel="3" x14ac:dyDescent="0.2">
      <c r="A66" s="10"/>
      <c r="B66" s="82"/>
      <c r="C66" s="83">
        <v>10</v>
      </c>
      <c r="D66" s="84" t="s">
        <v>80</v>
      </c>
      <c r="E66" s="85" t="s">
        <v>112</v>
      </c>
      <c r="F66" s="86" t="s">
        <v>113</v>
      </c>
      <c r="G66" s="84" t="s">
        <v>98</v>
      </c>
      <c r="H66" s="87">
        <v>18</v>
      </c>
      <c r="I66" s="88"/>
      <c r="J66" s="89">
        <f t="shared" si="0"/>
        <v>0</v>
      </c>
      <c r="K66" s="87">
        <v>6.9999999999999999E-4</v>
      </c>
      <c r="L66" s="87">
        <f t="shared" si="1"/>
        <v>1.26E-2</v>
      </c>
      <c r="M66" s="87"/>
      <c r="N66" s="87">
        <f t="shared" si="2"/>
        <v>0</v>
      </c>
      <c r="O66" s="89">
        <v>21</v>
      </c>
      <c r="P66" s="89">
        <f t="shared" si="3"/>
        <v>0</v>
      </c>
      <c r="Q66" s="89">
        <f t="shared" si="4"/>
        <v>0</v>
      </c>
      <c r="R66" s="8"/>
      <c r="S66" s="8"/>
      <c r="T66" s="8"/>
    </row>
    <row r="67" spans="1:20" ht="11.25" outlineLevel="3" x14ac:dyDescent="0.2">
      <c r="A67" s="10"/>
      <c r="B67" s="82"/>
      <c r="C67" s="83">
        <v>11</v>
      </c>
      <c r="D67" s="84" t="s">
        <v>80</v>
      </c>
      <c r="E67" s="85" t="s">
        <v>114</v>
      </c>
      <c r="F67" s="86" t="s">
        <v>115</v>
      </c>
      <c r="G67" s="84" t="s">
        <v>105</v>
      </c>
      <c r="H67" s="87">
        <v>323</v>
      </c>
      <c r="I67" s="88"/>
      <c r="J67" s="89">
        <f t="shared" si="0"/>
        <v>0</v>
      </c>
      <c r="K67" s="87">
        <v>1E-3</v>
      </c>
      <c r="L67" s="87">
        <f t="shared" si="1"/>
        <v>0.32300000000000001</v>
      </c>
      <c r="M67" s="87"/>
      <c r="N67" s="87">
        <f t="shared" si="2"/>
        <v>0</v>
      </c>
      <c r="O67" s="89">
        <v>21</v>
      </c>
      <c r="P67" s="89">
        <f t="shared" si="3"/>
        <v>0</v>
      </c>
      <c r="Q67" s="89">
        <f t="shared" si="4"/>
        <v>0</v>
      </c>
      <c r="R67" s="8"/>
      <c r="S67" s="8"/>
      <c r="T67" s="8"/>
    </row>
    <row r="68" spans="1:20" ht="11.25" outlineLevel="3" x14ac:dyDescent="0.2">
      <c r="A68" s="10"/>
      <c r="B68" s="82"/>
      <c r="C68" s="83">
        <v>12</v>
      </c>
      <c r="D68" s="84" t="s">
        <v>33</v>
      </c>
      <c r="E68" s="85" t="s">
        <v>116</v>
      </c>
      <c r="F68" s="86" t="s">
        <v>117</v>
      </c>
      <c r="G68" s="84" t="s">
        <v>67</v>
      </c>
      <c r="H68" s="87">
        <v>30</v>
      </c>
      <c r="I68" s="88"/>
      <c r="J68" s="89">
        <f t="shared" si="0"/>
        <v>0</v>
      </c>
      <c r="K68" s="87"/>
      <c r="L68" s="87">
        <f t="shared" si="1"/>
        <v>0</v>
      </c>
      <c r="M68" s="87"/>
      <c r="N68" s="87">
        <f t="shared" si="2"/>
        <v>0</v>
      </c>
      <c r="O68" s="89">
        <v>21</v>
      </c>
      <c r="P68" s="89">
        <f t="shared" si="3"/>
        <v>0</v>
      </c>
      <c r="Q68" s="89">
        <f t="shared" si="4"/>
        <v>0</v>
      </c>
      <c r="R68" s="8"/>
      <c r="S68" s="8"/>
      <c r="T68" s="8"/>
    </row>
    <row r="69" spans="1:20" ht="11.25" outlineLevel="3" x14ac:dyDescent="0.2">
      <c r="A69" s="10"/>
      <c r="B69" s="82"/>
      <c r="C69" s="83">
        <v>13</v>
      </c>
      <c r="D69" s="84" t="s">
        <v>33</v>
      </c>
      <c r="E69" s="85" t="s">
        <v>118</v>
      </c>
      <c r="F69" s="86" t="s">
        <v>119</v>
      </c>
      <c r="G69" s="84" t="s">
        <v>67</v>
      </c>
      <c r="H69" s="87">
        <v>325</v>
      </c>
      <c r="I69" s="88"/>
      <c r="J69" s="89">
        <f t="shared" si="0"/>
        <v>0</v>
      </c>
      <c r="K69" s="87"/>
      <c r="L69" s="87">
        <f t="shared" si="1"/>
        <v>0</v>
      </c>
      <c r="M69" s="87"/>
      <c r="N69" s="87">
        <f t="shared" si="2"/>
        <v>0</v>
      </c>
      <c r="O69" s="89">
        <v>21</v>
      </c>
      <c r="P69" s="89">
        <f t="shared" si="3"/>
        <v>0</v>
      </c>
      <c r="Q69" s="89">
        <f t="shared" si="4"/>
        <v>0</v>
      </c>
      <c r="R69" s="8"/>
      <c r="S69" s="8"/>
      <c r="T69" s="8"/>
    </row>
    <row r="70" spans="1:20" ht="11.25" outlineLevel="3" x14ac:dyDescent="0.2">
      <c r="A70" s="10"/>
      <c r="B70" s="82"/>
      <c r="C70" s="83">
        <v>14</v>
      </c>
      <c r="D70" s="84" t="s">
        <v>33</v>
      </c>
      <c r="E70" s="85" t="s">
        <v>120</v>
      </c>
      <c r="F70" s="86" t="s">
        <v>121</v>
      </c>
      <c r="G70" s="84" t="s">
        <v>67</v>
      </c>
      <c r="H70" s="87">
        <v>360</v>
      </c>
      <c r="I70" s="88"/>
      <c r="J70" s="89">
        <f t="shared" si="0"/>
        <v>0</v>
      </c>
      <c r="K70" s="87"/>
      <c r="L70" s="87">
        <f t="shared" si="1"/>
        <v>0</v>
      </c>
      <c r="M70" s="87"/>
      <c r="N70" s="87">
        <f t="shared" si="2"/>
        <v>0</v>
      </c>
      <c r="O70" s="89">
        <v>21</v>
      </c>
      <c r="P70" s="89">
        <f t="shared" si="3"/>
        <v>0</v>
      </c>
      <c r="Q70" s="89">
        <f t="shared" si="4"/>
        <v>0</v>
      </c>
      <c r="R70" s="8"/>
      <c r="S70" s="8"/>
      <c r="T70" s="8"/>
    </row>
    <row r="71" spans="1:20" ht="11.25" outlineLevel="3" x14ac:dyDescent="0.2">
      <c r="A71" s="10"/>
      <c r="B71" s="82"/>
      <c r="C71" s="83">
        <v>15</v>
      </c>
      <c r="D71" s="84" t="s">
        <v>33</v>
      </c>
      <c r="E71" s="85" t="s">
        <v>122</v>
      </c>
      <c r="F71" s="86" t="s">
        <v>123</v>
      </c>
      <c r="G71" s="84" t="s">
        <v>67</v>
      </c>
      <c r="H71" s="87">
        <v>70</v>
      </c>
      <c r="I71" s="88"/>
      <c r="J71" s="89">
        <f t="shared" si="0"/>
        <v>0</v>
      </c>
      <c r="K71" s="87"/>
      <c r="L71" s="87">
        <f t="shared" si="1"/>
        <v>0</v>
      </c>
      <c r="M71" s="87"/>
      <c r="N71" s="87">
        <f t="shared" si="2"/>
        <v>0</v>
      </c>
      <c r="O71" s="89">
        <v>21</v>
      </c>
      <c r="P71" s="89">
        <f t="shared" si="3"/>
        <v>0</v>
      </c>
      <c r="Q71" s="89">
        <f t="shared" si="4"/>
        <v>0</v>
      </c>
      <c r="R71" s="8"/>
      <c r="S71" s="8"/>
      <c r="T71" s="8"/>
    </row>
    <row r="72" spans="1:20" ht="11.25" outlineLevel="3" x14ac:dyDescent="0.2">
      <c r="A72" s="10"/>
      <c r="B72" s="82"/>
      <c r="C72" s="83">
        <v>16</v>
      </c>
      <c r="D72" s="84" t="s">
        <v>33</v>
      </c>
      <c r="E72" s="85" t="s">
        <v>124</v>
      </c>
      <c r="F72" s="86" t="s">
        <v>125</v>
      </c>
      <c r="G72" s="84" t="s">
        <v>98</v>
      </c>
      <c r="H72" s="87">
        <v>54</v>
      </c>
      <c r="I72" s="88"/>
      <c r="J72" s="89">
        <f t="shared" si="0"/>
        <v>0</v>
      </c>
      <c r="K72" s="87"/>
      <c r="L72" s="87">
        <f t="shared" si="1"/>
        <v>0</v>
      </c>
      <c r="M72" s="87"/>
      <c r="N72" s="87">
        <f t="shared" si="2"/>
        <v>0</v>
      </c>
      <c r="O72" s="89">
        <v>21</v>
      </c>
      <c r="P72" s="89">
        <f t="shared" si="3"/>
        <v>0</v>
      </c>
      <c r="Q72" s="89">
        <f t="shared" si="4"/>
        <v>0</v>
      </c>
      <c r="R72" s="8"/>
      <c r="S72" s="8"/>
      <c r="T72" s="8"/>
    </row>
    <row r="73" spans="1:20" ht="11.25" outlineLevel="3" x14ac:dyDescent="0.2">
      <c r="A73" s="10"/>
      <c r="B73" s="82"/>
      <c r="C73" s="83">
        <v>17</v>
      </c>
      <c r="D73" s="84" t="s">
        <v>33</v>
      </c>
      <c r="E73" s="85" t="s">
        <v>126</v>
      </c>
      <c r="F73" s="86" t="s">
        <v>127</v>
      </c>
      <c r="G73" s="84" t="s">
        <v>98</v>
      </c>
      <c r="H73" s="87">
        <v>72</v>
      </c>
      <c r="I73" s="88"/>
      <c r="J73" s="89">
        <f t="shared" si="0"/>
        <v>0</v>
      </c>
      <c r="K73" s="87"/>
      <c r="L73" s="87">
        <f t="shared" si="1"/>
        <v>0</v>
      </c>
      <c r="M73" s="87"/>
      <c r="N73" s="87">
        <f t="shared" si="2"/>
        <v>0</v>
      </c>
      <c r="O73" s="89">
        <v>21</v>
      </c>
      <c r="P73" s="89">
        <f t="shared" si="3"/>
        <v>0</v>
      </c>
      <c r="Q73" s="89">
        <f t="shared" si="4"/>
        <v>0</v>
      </c>
      <c r="R73" s="8"/>
      <c r="S73" s="8"/>
      <c r="T73" s="8"/>
    </row>
    <row r="74" spans="1:20" ht="11.25" outlineLevel="3" x14ac:dyDescent="0.2">
      <c r="A74" s="10"/>
      <c r="B74" s="82"/>
      <c r="C74" s="83">
        <v>18</v>
      </c>
      <c r="D74" s="84" t="s">
        <v>33</v>
      </c>
      <c r="E74" s="85" t="s">
        <v>128</v>
      </c>
      <c r="F74" s="86" t="s">
        <v>129</v>
      </c>
      <c r="G74" s="84" t="s">
        <v>98</v>
      </c>
      <c r="H74" s="87">
        <v>9</v>
      </c>
      <c r="I74" s="88"/>
      <c r="J74" s="89">
        <f t="shared" si="0"/>
        <v>0</v>
      </c>
      <c r="K74" s="87"/>
      <c r="L74" s="87">
        <f t="shared" si="1"/>
        <v>0</v>
      </c>
      <c r="M74" s="87"/>
      <c r="N74" s="87">
        <f t="shared" si="2"/>
        <v>0</v>
      </c>
      <c r="O74" s="89">
        <v>21</v>
      </c>
      <c r="P74" s="89">
        <f t="shared" si="3"/>
        <v>0</v>
      </c>
      <c r="Q74" s="89">
        <f t="shared" si="4"/>
        <v>0</v>
      </c>
      <c r="R74" s="8"/>
      <c r="S74" s="8"/>
      <c r="T74" s="8"/>
    </row>
    <row r="75" spans="1:20" ht="11.25" outlineLevel="3" x14ac:dyDescent="0.2">
      <c r="A75" s="10"/>
      <c r="B75" s="82"/>
      <c r="C75" s="83">
        <v>19</v>
      </c>
      <c r="D75" s="84" t="s">
        <v>33</v>
      </c>
      <c r="E75" s="85" t="s">
        <v>130</v>
      </c>
      <c r="F75" s="86" t="s">
        <v>131</v>
      </c>
      <c r="G75" s="84" t="s">
        <v>67</v>
      </c>
      <c r="H75" s="87">
        <v>340</v>
      </c>
      <c r="I75" s="88"/>
      <c r="J75" s="89">
        <f t="shared" si="0"/>
        <v>0</v>
      </c>
      <c r="K75" s="87"/>
      <c r="L75" s="87">
        <f t="shared" si="1"/>
        <v>0</v>
      </c>
      <c r="M75" s="87"/>
      <c r="N75" s="87">
        <f t="shared" si="2"/>
        <v>0</v>
      </c>
      <c r="O75" s="89">
        <v>21</v>
      </c>
      <c r="P75" s="89">
        <f t="shared" si="3"/>
        <v>0</v>
      </c>
      <c r="Q75" s="89">
        <f t="shared" si="4"/>
        <v>0</v>
      </c>
      <c r="R75" s="8"/>
      <c r="S75" s="8"/>
      <c r="T75" s="8"/>
    </row>
    <row r="76" spans="1:20" ht="11.25" outlineLevel="3" x14ac:dyDescent="0.2">
      <c r="A76" s="10"/>
      <c r="B76" s="82"/>
      <c r="C76" s="83">
        <v>20</v>
      </c>
      <c r="D76" s="84" t="s">
        <v>33</v>
      </c>
      <c r="E76" s="85" t="s">
        <v>132</v>
      </c>
      <c r="F76" s="86" t="s">
        <v>133</v>
      </c>
      <c r="G76" s="84" t="s">
        <v>67</v>
      </c>
      <c r="H76" s="87">
        <v>30</v>
      </c>
      <c r="I76" s="88"/>
      <c r="J76" s="89">
        <f t="shared" si="0"/>
        <v>0</v>
      </c>
      <c r="K76" s="87"/>
      <c r="L76" s="87">
        <f t="shared" si="1"/>
        <v>0</v>
      </c>
      <c r="M76" s="87"/>
      <c r="N76" s="87">
        <f t="shared" si="2"/>
        <v>0</v>
      </c>
      <c r="O76" s="89">
        <v>21</v>
      </c>
      <c r="P76" s="89">
        <f t="shared" si="3"/>
        <v>0</v>
      </c>
      <c r="Q76" s="89">
        <f t="shared" si="4"/>
        <v>0</v>
      </c>
      <c r="R76" s="8"/>
      <c r="S76" s="8"/>
      <c r="T76" s="8"/>
    </row>
    <row r="77" spans="1:20" ht="11.25" outlineLevel="3" x14ac:dyDescent="0.2">
      <c r="A77" s="10"/>
      <c r="B77" s="82"/>
      <c r="C77" s="83">
        <v>21</v>
      </c>
      <c r="D77" s="84" t="s">
        <v>33</v>
      </c>
      <c r="E77" s="85" t="s">
        <v>134</v>
      </c>
      <c r="F77" s="86" t="s">
        <v>135</v>
      </c>
      <c r="G77" s="84" t="s">
        <v>98</v>
      </c>
      <c r="H77" s="87">
        <v>56</v>
      </c>
      <c r="I77" s="88"/>
      <c r="J77" s="89">
        <f t="shared" si="0"/>
        <v>0</v>
      </c>
      <c r="K77" s="87"/>
      <c r="L77" s="87">
        <f t="shared" si="1"/>
        <v>0</v>
      </c>
      <c r="M77" s="87"/>
      <c r="N77" s="87">
        <f t="shared" si="2"/>
        <v>0</v>
      </c>
      <c r="O77" s="89">
        <v>21</v>
      </c>
      <c r="P77" s="89">
        <f t="shared" si="3"/>
        <v>0</v>
      </c>
      <c r="Q77" s="89">
        <f t="shared" si="4"/>
        <v>0</v>
      </c>
      <c r="R77" s="8"/>
      <c r="S77" s="8"/>
      <c r="T77" s="8"/>
    </row>
    <row r="78" spans="1:20" ht="22.5" outlineLevel="3" x14ac:dyDescent="0.2">
      <c r="A78" s="10"/>
      <c r="B78" s="82"/>
      <c r="C78" s="83">
        <v>22</v>
      </c>
      <c r="D78" s="84" t="s">
        <v>80</v>
      </c>
      <c r="E78" s="85" t="s">
        <v>136</v>
      </c>
      <c r="F78" s="98" t="s">
        <v>137</v>
      </c>
      <c r="G78" s="84" t="s">
        <v>98</v>
      </c>
      <c r="H78" s="87">
        <v>9</v>
      </c>
      <c r="I78" s="88"/>
      <c r="J78" s="89">
        <f t="shared" si="0"/>
        <v>0</v>
      </c>
      <c r="K78" s="87"/>
      <c r="L78" s="87">
        <f t="shared" si="1"/>
        <v>0</v>
      </c>
      <c r="M78" s="87"/>
      <c r="N78" s="87">
        <f t="shared" si="2"/>
        <v>0</v>
      </c>
      <c r="O78" s="89">
        <v>21</v>
      </c>
      <c r="P78" s="89">
        <f t="shared" si="3"/>
        <v>0</v>
      </c>
      <c r="Q78" s="89">
        <f t="shared" si="4"/>
        <v>0</v>
      </c>
      <c r="R78" s="8"/>
      <c r="S78" s="8"/>
      <c r="T78" s="8"/>
    </row>
    <row r="79" spans="1:20" ht="11.25" outlineLevel="3" x14ac:dyDescent="0.2">
      <c r="A79" s="10"/>
      <c r="B79" s="82"/>
      <c r="C79" s="83">
        <v>23</v>
      </c>
      <c r="D79" s="84" t="s">
        <v>80</v>
      </c>
      <c r="E79" s="85" t="s">
        <v>138</v>
      </c>
      <c r="F79" s="86" t="s">
        <v>139</v>
      </c>
      <c r="G79" s="84" t="s">
        <v>98</v>
      </c>
      <c r="H79" s="87">
        <v>9</v>
      </c>
      <c r="I79" s="88"/>
      <c r="J79" s="89">
        <f t="shared" si="0"/>
        <v>0</v>
      </c>
      <c r="K79" s="87"/>
      <c r="L79" s="87">
        <f t="shared" si="1"/>
        <v>0</v>
      </c>
      <c r="M79" s="87"/>
      <c r="N79" s="87">
        <f t="shared" si="2"/>
        <v>0</v>
      </c>
      <c r="O79" s="89">
        <v>21</v>
      </c>
      <c r="P79" s="89">
        <f t="shared" si="3"/>
        <v>0</v>
      </c>
      <c r="Q79" s="89">
        <f t="shared" si="4"/>
        <v>0</v>
      </c>
      <c r="R79" s="8"/>
      <c r="S79" s="8"/>
      <c r="T79" s="8"/>
    </row>
    <row r="80" spans="1:20" ht="11.25" outlineLevel="3" x14ac:dyDescent="0.2">
      <c r="A80" s="10"/>
      <c r="B80" s="82"/>
      <c r="C80" s="83">
        <v>24</v>
      </c>
      <c r="D80" s="84" t="s">
        <v>80</v>
      </c>
      <c r="E80" s="85" t="s">
        <v>140</v>
      </c>
      <c r="F80" s="86" t="s">
        <v>141</v>
      </c>
      <c r="G80" s="84" t="s">
        <v>98</v>
      </c>
      <c r="H80" s="87">
        <v>9</v>
      </c>
      <c r="I80" s="88"/>
      <c r="J80" s="89">
        <f t="shared" si="0"/>
        <v>0</v>
      </c>
      <c r="K80" s="87"/>
      <c r="L80" s="87">
        <f t="shared" si="1"/>
        <v>0</v>
      </c>
      <c r="M80" s="87"/>
      <c r="N80" s="87">
        <f t="shared" si="2"/>
        <v>0</v>
      </c>
      <c r="O80" s="89">
        <v>21</v>
      </c>
      <c r="P80" s="89">
        <f t="shared" si="3"/>
        <v>0</v>
      </c>
      <c r="Q80" s="89">
        <f t="shared" si="4"/>
        <v>0</v>
      </c>
      <c r="R80" s="8"/>
      <c r="S80" s="8"/>
      <c r="T80" s="8"/>
    </row>
    <row r="81" spans="1:20" ht="11.25" outlineLevel="3" x14ac:dyDescent="0.2">
      <c r="A81" s="10"/>
      <c r="B81" s="82"/>
      <c r="C81" s="83">
        <v>25</v>
      </c>
      <c r="D81" s="84" t="s">
        <v>80</v>
      </c>
      <c r="E81" s="85" t="s">
        <v>140</v>
      </c>
      <c r="F81" s="86" t="s">
        <v>142</v>
      </c>
      <c r="G81" s="84" t="s">
        <v>98</v>
      </c>
      <c r="H81" s="87">
        <v>9</v>
      </c>
      <c r="I81" s="88"/>
      <c r="J81" s="89">
        <f t="shared" si="0"/>
        <v>0</v>
      </c>
      <c r="K81" s="87"/>
      <c r="L81" s="87">
        <f t="shared" si="1"/>
        <v>0</v>
      </c>
      <c r="M81" s="87"/>
      <c r="N81" s="87">
        <f t="shared" si="2"/>
        <v>0</v>
      </c>
      <c r="O81" s="89">
        <v>21</v>
      </c>
      <c r="P81" s="89">
        <f t="shared" si="3"/>
        <v>0</v>
      </c>
      <c r="Q81" s="89">
        <f t="shared" si="4"/>
        <v>0</v>
      </c>
      <c r="R81" s="8"/>
      <c r="S81" s="8"/>
      <c r="T81" s="8"/>
    </row>
    <row r="82" spans="1:20" ht="11.25" outlineLevel="3" x14ac:dyDescent="0.2">
      <c r="A82" s="10"/>
      <c r="B82" s="82"/>
      <c r="C82" s="83">
        <v>26</v>
      </c>
      <c r="D82" s="84" t="s">
        <v>80</v>
      </c>
      <c r="E82" s="85" t="s">
        <v>143</v>
      </c>
      <c r="F82" s="86" t="s">
        <v>144</v>
      </c>
      <c r="G82" s="84" t="s">
        <v>98</v>
      </c>
      <c r="H82" s="87">
        <v>9</v>
      </c>
      <c r="I82" s="88"/>
      <c r="J82" s="89">
        <f t="shared" si="0"/>
        <v>0</v>
      </c>
      <c r="K82" s="87"/>
      <c r="L82" s="87">
        <f t="shared" si="1"/>
        <v>0</v>
      </c>
      <c r="M82" s="87"/>
      <c r="N82" s="87">
        <f t="shared" si="2"/>
        <v>0</v>
      </c>
      <c r="O82" s="89">
        <v>21</v>
      </c>
      <c r="P82" s="89">
        <f t="shared" si="3"/>
        <v>0</v>
      </c>
      <c r="Q82" s="89">
        <f t="shared" si="4"/>
        <v>0</v>
      </c>
      <c r="R82" s="8"/>
      <c r="S82" s="8"/>
      <c r="T82" s="8"/>
    </row>
    <row r="83" spans="1:20" ht="11.25" outlineLevel="3" x14ac:dyDescent="0.2">
      <c r="A83" s="10"/>
      <c r="B83" s="82"/>
      <c r="C83" s="83">
        <v>27</v>
      </c>
      <c r="D83" s="84" t="s">
        <v>58</v>
      </c>
      <c r="E83" s="85" t="s">
        <v>145</v>
      </c>
      <c r="F83" s="86" t="s">
        <v>146</v>
      </c>
      <c r="G83" s="84" t="s">
        <v>147</v>
      </c>
      <c r="H83" s="87">
        <v>9</v>
      </c>
      <c r="I83" s="88"/>
      <c r="J83" s="89">
        <f t="shared" si="0"/>
        <v>0</v>
      </c>
      <c r="K83" s="87"/>
      <c r="L83" s="87">
        <f t="shared" si="1"/>
        <v>0</v>
      </c>
      <c r="M83" s="87"/>
      <c r="N83" s="87">
        <f t="shared" si="2"/>
        <v>0</v>
      </c>
      <c r="O83" s="89">
        <v>21</v>
      </c>
      <c r="P83" s="89">
        <f t="shared" si="3"/>
        <v>0</v>
      </c>
      <c r="Q83" s="89">
        <f t="shared" si="4"/>
        <v>0</v>
      </c>
      <c r="R83" s="8"/>
      <c r="S83" s="8"/>
      <c r="T83" s="8"/>
    </row>
    <row r="84" spans="1:20" ht="11.25" outlineLevel="3" x14ac:dyDescent="0.2">
      <c r="A84" s="10"/>
      <c r="B84" s="82"/>
      <c r="C84" s="83">
        <v>28</v>
      </c>
      <c r="D84" s="84" t="s">
        <v>58</v>
      </c>
      <c r="E84" s="85" t="s">
        <v>148</v>
      </c>
      <c r="F84" s="86" t="s">
        <v>149</v>
      </c>
      <c r="G84" s="84" t="s">
        <v>147</v>
      </c>
      <c r="H84" s="87">
        <v>9</v>
      </c>
      <c r="I84" s="88"/>
      <c r="J84" s="89">
        <f t="shared" si="0"/>
        <v>0</v>
      </c>
      <c r="K84" s="87"/>
      <c r="L84" s="87">
        <f t="shared" si="1"/>
        <v>0</v>
      </c>
      <c r="M84" s="87"/>
      <c r="N84" s="87">
        <f t="shared" si="2"/>
        <v>0</v>
      </c>
      <c r="O84" s="89">
        <v>21</v>
      </c>
      <c r="P84" s="89">
        <f t="shared" si="3"/>
        <v>0</v>
      </c>
      <c r="Q84" s="89">
        <f t="shared" si="4"/>
        <v>0</v>
      </c>
      <c r="R84" s="8"/>
      <c r="S84" s="8"/>
      <c r="T84" s="8"/>
    </row>
    <row r="85" spans="1:20" ht="11.25" outlineLevel="3" x14ac:dyDescent="0.2">
      <c r="A85" s="10"/>
      <c r="B85" s="82"/>
      <c r="C85" s="83">
        <v>29</v>
      </c>
      <c r="D85" s="84" t="s">
        <v>80</v>
      </c>
      <c r="E85" s="85" t="s">
        <v>150</v>
      </c>
      <c r="F85" s="86" t="s">
        <v>151</v>
      </c>
      <c r="G85" s="84" t="s">
        <v>67</v>
      </c>
      <c r="H85" s="87">
        <v>18</v>
      </c>
      <c r="I85" s="88"/>
      <c r="J85" s="89">
        <f t="shared" si="0"/>
        <v>0</v>
      </c>
      <c r="K85" s="87"/>
      <c r="L85" s="87">
        <f t="shared" si="1"/>
        <v>0</v>
      </c>
      <c r="M85" s="87"/>
      <c r="N85" s="87">
        <f t="shared" si="2"/>
        <v>0</v>
      </c>
      <c r="O85" s="89">
        <v>21</v>
      </c>
      <c r="P85" s="89">
        <f t="shared" si="3"/>
        <v>0</v>
      </c>
      <c r="Q85" s="89">
        <f t="shared" si="4"/>
        <v>0</v>
      </c>
      <c r="R85" s="8"/>
      <c r="S85" s="8"/>
      <c r="T85" s="8"/>
    </row>
    <row r="86" spans="1:20" ht="11.25" outlineLevel="3" x14ac:dyDescent="0.2">
      <c r="A86" s="10"/>
      <c r="B86" s="82"/>
      <c r="C86" s="83">
        <v>30</v>
      </c>
      <c r="D86" s="84" t="s">
        <v>58</v>
      </c>
      <c r="E86" s="85" t="s">
        <v>152</v>
      </c>
      <c r="F86" s="86" t="s">
        <v>153</v>
      </c>
      <c r="G86" s="84" t="s">
        <v>154</v>
      </c>
      <c r="H86" s="87">
        <v>8</v>
      </c>
      <c r="I86" s="88"/>
      <c r="J86" s="89">
        <f t="shared" si="0"/>
        <v>0</v>
      </c>
      <c r="K86" s="87"/>
      <c r="L86" s="87">
        <f t="shared" si="1"/>
        <v>0</v>
      </c>
      <c r="M86" s="87"/>
      <c r="N86" s="87">
        <f t="shared" si="2"/>
        <v>0</v>
      </c>
      <c r="O86" s="89">
        <v>21</v>
      </c>
      <c r="P86" s="89">
        <f t="shared" si="3"/>
        <v>0</v>
      </c>
      <c r="Q86" s="89">
        <f t="shared" si="4"/>
        <v>0</v>
      </c>
      <c r="R86" s="8"/>
      <c r="S86" s="8"/>
      <c r="T86" s="8"/>
    </row>
    <row r="87" spans="1:20" ht="11.25" outlineLevel="3" x14ac:dyDescent="0.2">
      <c r="A87" s="10"/>
      <c r="B87" s="82"/>
      <c r="C87" s="83">
        <v>31</v>
      </c>
      <c r="D87" s="84" t="s">
        <v>58</v>
      </c>
      <c r="E87" s="85" t="s">
        <v>155</v>
      </c>
      <c r="F87" s="86" t="s">
        <v>156</v>
      </c>
      <c r="G87" s="84" t="s">
        <v>98</v>
      </c>
      <c r="H87" s="87">
        <v>9</v>
      </c>
      <c r="I87" s="88"/>
      <c r="J87" s="89">
        <f t="shared" si="0"/>
        <v>0</v>
      </c>
      <c r="K87" s="87"/>
      <c r="L87" s="87">
        <f t="shared" si="1"/>
        <v>0</v>
      </c>
      <c r="M87" s="87"/>
      <c r="N87" s="87">
        <f t="shared" si="2"/>
        <v>0</v>
      </c>
      <c r="O87" s="89">
        <v>21</v>
      </c>
      <c r="P87" s="89">
        <f t="shared" si="3"/>
        <v>0</v>
      </c>
      <c r="Q87" s="89">
        <f t="shared" si="4"/>
        <v>0</v>
      </c>
      <c r="R87" s="8"/>
      <c r="S87" s="8"/>
      <c r="T87" s="8"/>
    </row>
    <row r="88" spans="1:20" ht="11.25" outlineLevel="3" x14ac:dyDescent="0.2">
      <c r="A88" s="10"/>
      <c r="B88" s="82"/>
      <c r="C88" s="83">
        <v>32</v>
      </c>
      <c r="D88" s="84" t="s">
        <v>58</v>
      </c>
      <c r="E88" s="85" t="s">
        <v>157</v>
      </c>
      <c r="F88" s="86" t="s">
        <v>158</v>
      </c>
      <c r="G88" s="84" t="s">
        <v>154</v>
      </c>
      <c r="H88" s="87">
        <v>8</v>
      </c>
      <c r="I88" s="88"/>
      <c r="J88" s="89">
        <f t="shared" si="0"/>
        <v>0</v>
      </c>
      <c r="K88" s="87"/>
      <c r="L88" s="87">
        <f t="shared" si="1"/>
        <v>0</v>
      </c>
      <c r="M88" s="87"/>
      <c r="N88" s="87">
        <f t="shared" si="2"/>
        <v>0</v>
      </c>
      <c r="O88" s="89">
        <v>21</v>
      </c>
      <c r="P88" s="89">
        <f t="shared" si="3"/>
        <v>0</v>
      </c>
      <c r="Q88" s="89">
        <f t="shared" si="4"/>
        <v>0</v>
      </c>
      <c r="R88" s="8"/>
      <c r="S88" s="8"/>
      <c r="T88" s="8"/>
    </row>
    <row r="89" spans="1:20" ht="11.25" outlineLevel="3" x14ac:dyDescent="0.2">
      <c r="A89" s="10"/>
      <c r="B89" s="82"/>
      <c r="C89" s="83">
        <v>33</v>
      </c>
      <c r="D89" s="84" t="s">
        <v>58</v>
      </c>
      <c r="E89" s="85" t="s">
        <v>159</v>
      </c>
      <c r="F89" s="86" t="s">
        <v>160</v>
      </c>
      <c r="G89" s="84" t="s">
        <v>154</v>
      </c>
      <c r="H89" s="87">
        <v>8</v>
      </c>
      <c r="I89" s="88"/>
      <c r="J89" s="89">
        <f t="shared" si="0"/>
        <v>0</v>
      </c>
      <c r="K89" s="87"/>
      <c r="L89" s="87">
        <f t="shared" si="1"/>
        <v>0</v>
      </c>
      <c r="M89" s="87"/>
      <c r="N89" s="87">
        <f t="shared" si="2"/>
        <v>0</v>
      </c>
      <c r="O89" s="89">
        <v>21</v>
      </c>
      <c r="P89" s="89">
        <f t="shared" si="3"/>
        <v>0</v>
      </c>
      <c r="Q89" s="89">
        <f t="shared" si="4"/>
        <v>0</v>
      </c>
      <c r="R89" s="8"/>
      <c r="S89" s="8"/>
      <c r="T89" s="8"/>
    </row>
    <row r="90" spans="1:20" ht="11.25" outlineLevel="3" x14ac:dyDescent="0.2">
      <c r="A90" s="10"/>
      <c r="B90" s="82"/>
      <c r="C90" s="83">
        <v>34</v>
      </c>
      <c r="D90" s="84" t="s">
        <v>58</v>
      </c>
      <c r="E90" s="85" t="s">
        <v>161</v>
      </c>
      <c r="F90" s="86" t="s">
        <v>162</v>
      </c>
      <c r="G90" s="84" t="s">
        <v>154</v>
      </c>
      <c r="H90" s="87">
        <v>8</v>
      </c>
      <c r="I90" s="88"/>
      <c r="J90" s="89">
        <f t="shared" si="0"/>
        <v>0</v>
      </c>
      <c r="K90" s="87"/>
      <c r="L90" s="87">
        <f t="shared" si="1"/>
        <v>0</v>
      </c>
      <c r="M90" s="87"/>
      <c r="N90" s="87">
        <f t="shared" si="2"/>
        <v>0</v>
      </c>
      <c r="O90" s="89">
        <v>21</v>
      </c>
      <c r="P90" s="89">
        <f t="shared" si="3"/>
        <v>0</v>
      </c>
      <c r="Q90" s="89">
        <f t="shared" si="4"/>
        <v>0</v>
      </c>
      <c r="R90" s="8"/>
      <c r="S90" s="8"/>
      <c r="T90" s="8"/>
    </row>
    <row r="91" spans="1:20" ht="11.25" outlineLevel="3" x14ac:dyDescent="0.2">
      <c r="A91" s="10"/>
      <c r="B91" s="82"/>
      <c r="C91" s="83">
        <v>35</v>
      </c>
      <c r="D91" s="84" t="s">
        <v>58</v>
      </c>
      <c r="E91" s="85" t="s">
        <v>163</v>
      </c>
      <c r="F91" s="86" t="s">
        <v>164</v>
      </c>
      <c r="G91" s="84" t="s">
        <v>91</v>
      </c>
      <c r="H91" s="87">
        <v>1</v>
      </c>
      <c r="I91" s="88"/>
      <c r="J91" s="89">
        <f t="shared" si="0"/>
        <v>0</v>
      </c>
      <c r="K91" s="87"/>
      <c r="L91" s="87">
        <f t="shared" si="1"/>
        <v>0</v>
      </c>
      <c r="M91" s="87"/>
      <c r="N91" s="87">
        <f t="shared" si="2"/>
        <v>0</v>
      </c>
      <c r="O91" s="89">
        <v>21</v>
      </c>
      <c r="P91" s="89">
        <f t="shared" si="3"/>
        <v>0</v>
      </c>
      <c r="Q91" s="89">
        <f t="shared" si="4"/>
        <v>0</v>
      </c>
      <c r="R91" s="8"/>
      <c r="S91" s="8"/>
      <c r="T91" s="8"/>
    </row>
    <row r="92" spans="1:20" ht="11.25" outlineLevel="3" x14ac:dyDescent="0.2">
      <c r="A92" s="10"/>
      <c r="B92" s="82"/>
      <c r="C92" s="83">
        <v>36</v>
      </c>
      <c r="D92" s="84" t="s">
        <v>58</v>
      </c>
      <c r="E92" s="85" t="s">
        <v>165</v>
      </c>
      <c r="F92" s="86" t="s">
        <v>166</v>
      </c>
      <c r="G92" s="84" t="s">
        <v>154</v>
      </c>
      <c r="H92" s="87">
        <v>16</v>
      </c>
      <c r="I92" s="88"/>
      <c r="J92" s="89">
        <f t="shared" si="0"/>
        <v>0</v>
      </c>
      <c r="K92" s="87"/>
      <c r="L92" s="87">
        <f t="shared" si="1"/>
        <v>0</v>
      </c>
      <c r="M92" s="87"/>
      <c r="N92" s="87">
        <f t="shared" si="2"/>
        <v>0</v>
      </c>
      <c r="O92" s="89">
        <v>21</v>
      </c>
      <c r="P92" s="89">
        <f t="shared" si="3"/>
        <v>0</v>
      </c>
      <c r="Q92" s="89">
        <f t="shared" si="4"/>
        <v>0</v>
      </c>
      <c r="R92" s="8"/>
      <c r="S92" s="8"/>
      <c r="T92" s="8"/>
    </row>
    <row r="93" spans="1:20" ht="11.25" outlineLevel="3" x14ac:dyDescent="0.2">
      <c r="A93" s="10"/>
      <c r="B93" s="82"/>
      <c r="C93" s="83">
        <v>37</v>
      </c>
      <c r="D93" s="84" t="s">
        <v>58</v>
      </c>
      <c r="E93" s="85" t="s">
        <v>167</v>
      </c>
      <c r="F93" s="86" t="s">
        <v>168</v>
      </c>
      <c r="G93" s="84" t="s">
        <v>154</v>
      </c>
      <c r="H93" s="87">
        <v>12</v>
      </c>
      <c r="I93" s="88"/>
      <c r="J93" s="89">
        <f t="shared" si="0"/>
        <v>0</v>
      </c>
      <c r="K93" s="87"/>
      <c r="L93" s="87">
        <f t="shared" si="1"/>
        <v>0</v>
      </c>
      <c r="M93" s="87"/>
      <c r="N93" s="87">
        <f t="shared" si="2"/>
        <v>0</v>
      </c>
      <c r="O93" s="89">
        <v>21</v>
      </c>
      <c r="P93" s="89">
        <f t="shared" si="3"/>
        <v>0</v>
      </c>
      <c r="Q93" s="89">
        <f t="shared" si="4"/>
        <v>0</v>
      </c>
      <c r="R93" s="8"/>
      <c r="S93" s="8"/>
      <c r="T93" s="8"/>
    </row>
    <row r="94" spans="1:20" ht="11.25" outlineLevel="3" x14ac:dyDescent="0.2">
      <c r="A94" s="10"/>
      <c r="B94" s="82"/>
      <c r="C94" s="83">
        <v>38</v>
      </c>
      <c r="D94" s="84" t="s">
        <v>58</v>
      </c>
      <c r="E94" s="85" t="s">
        <v>169</v>
      </c>
      <c r="F94" s="86" t="s">
        <v>170</v>
      </c>
      <c r="G94" s="84" t="s">
        <v>154</v>
      </c>
      <c r="H94" s="87">
        <v>4</v>
      </c>
      <c r="I94" s="88"/>
      <c r="J94" s="89">
        <f t="shared" si="0"/>
        <v>0</v>
      </c>
      <c r="K94" s="87"/>
      <c r="L94" s="87">
        <f t="shared" si="1"/>
        <v>0</v>
      </c>
      <c r="M94" s="87"/>
      <c r="N94" s="87">
        <f t="shared" si="2"/>
        <v>0</v>
      </c>
      <c r="O94" s="89">
        <v>21</v>
      </c>
      <c r="P94" s="89">
        <f t="shared" si="3"/>
        <v>0</v>
      </c>
      <c r="Q94" s="89">
        <f t="shared" si="4"/>
        <v>0</v>
      </c>
      <c r="R94" s="8"/>
      <c r="S94" s="8"/>
      <c r="T94" s="8"/>
    </row>
    <row r="95" spans="1:20" ht="11.25" outlineLevel="3" x14ac:dyDescent="0.2">
      <c r="A95" s="10"/>
      <c r="B95" s="82"/>
      <c r="C95" s="83">
        <v>39</v>
      </c>
      <c r="D95" s="84" t="s">
        <v>58</v>
      </c>
      <c r="E95" s="85" t="s">
        <v>171</v>
      </c>
      <c r="F95" s="86" t="s">
        <v>172</v>
      </c>
      <c r="G95" s="84" t="s">
        <v>154</v>
      </c>
      <c r="H95" s="87">
        <v>8</v>
      </c>
      <c r="I95" s="88"/>
      <c r="J95" s="89">
        <f t="shared" si="0"/>
        <v>0</v>
      </c>
      <c r="K95" s="87"/>
      <c r="L95" s="87">
        <f t="shared" si="1"/>
        <v>0</v>
      </c>
      <c r="M95" s="87"/>
      <c r="N95" s="87">
        <f t="shared" si="2"/>
        <v>0</v>
      </c>
      <c r="O95" s="89">
        <v>21</v>
      </c>
      <c r="P95" s="89">
        <f t="shared" si="3"/>
        <v>0</v>
      </c>
      <c r="Q95" s="89">
        <f t="shared" si="4"/>
        <v>0</v>
      </c>
      <c r="R95" s="8"/>
      <c r="S95" s="8"/>
      <c r="T95" s="8"/>
    </row>
    <row r="96" spans="1:20" ht="11.25" outlineLevel="3" x14ac:dyDescent="0.2">
      <c r="A96" s="10"/>
      <c r="B96" s="82"/>
      <c r="C96" s="83">
        <v>40</v>
      </c>
      <c r="D96" s="84" t="s">
        <v>58</v>
      </c>
      <c r="E96" s="85" t="s">
        <v>173</v>
      </c>
      <c r="F96" s="86" t="s">
        <v>174</v>
      </c>
      <c r="G96" s="84" t="s">
        <v>61</v>
      </c>
      <c r="H96" s="87">
        <v>0.3</v>
      </c>
      <c r="I96" s="88"/>
      <c r="J96" s="89">
        <f t="shared" si="0"/>
        <v>0</v>
      </c>
      <c r="K96" s="87"/>
      <c r="L96" s="87">
        <f t="shared" si="1"/>
        <v>0</v>
      </c>
      <c r="M96" s="87"/>
      <c r="N96" s="87">
        <f t="shared" si="2"/>
        <v>0</v>
      </c>
      <c r="O96" s="89">
        <v>21</v>
      </c>
      <c r="P96" s="89">
        <f t="shared" si="3"/>
        <v>0</v>
      </c>
      <c r="Q96" s="89">
        <f t="shared" si="4"/>
        <v>0</v>
      </c>
      <c r="R96" s="8"/>
      <c r="S96" s="8"/>
      <c r="T96" s="8"/>
    </row>
    <row r="97" spans="2:17" outlineLevel="3" x14ac:dyDescent="0.15">
      <c r="B97" s="6"/>
      <c r="C97" s="6"/>
      <c r="D97" s="6"/>
      <c r="E97" s="6"/>
      <c r="F97" s="6"/>
      <c r="G97" s="6"/>
      <c r="H97" s="6"/>
      <c r="I97" s="8"/>
      <c r="J97" s="8"/>
      <c r="K97" s="6"/>
      <c r="L97" s="6"/>
      <c r="M97" s="6"/>
      <c r="N97" s="6"/>
      <c r="O97" s="6"/>
      <c r="P97" s="8"/>
      <c r="Q97" s="8"/>
    </row>
    <row r="98" spans="2:17" outlineLevel="1" x14ac:dyDescent="0.15"/>
  </sheetData>
  <pageMargins left="0.70866141732283505" right="0.70866141732283505" top="0.78740157480314998" bottom="0.78740157480314998" header="0.31496062992126" footer="0.31496062992126"/>
  <pageSetup paperSize="9" scale="53" fitToHeight="0" pageOrder="overThenDown" orientation="landscape" r:id="rId1"/>
  <headerFooter>
    <oddHeader>&amp;L&amp;8&amp;C&amp;8&amp;R&amp;8</oddHeader>
    <oddFooter>&amp;L&amp;8Vytvořeno systémem euroCALC4&amp;C&amp;P/&amp;N&amp;R&amp;8&amp;[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>Slepý rozpočet s VV</Template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15</vt:i4>
      </vt:variant>
    </vt:vector>
  </HeadingPairs>
  <TitlesOfParts>
    <vt:vector size="17" baseType="lpstr">
      <vt:lpstr>Rekapitulace</vt:lpstr>
      <vt:lpstr>Zakázka</vt:lpstr>
      <vt:lpstr>__08F21C13_4762_4D33_8AE4_8E20A428EBE8_ITEM__</vt:lpstr>
      <vt:lpstr>__08F21C13_4762_4D33_8AE4_8E20A428EBE8_ITEM_GROUP1__</vt:lpstr>
      <vt:lpstr>__08F21C13_4762_4D33_8AE4_8E20A428EBE8_ITEM_GROUP1_RECAP__</vt:lpstr>
      <vt:lpstr>__08F21C13_4762_4D33_8AE4_8E20A428EBE8_ITEM_GROUP2__</vt:lpstr>
      <vt:lpstr>__08F21C13_4762_4D33_8AE4_8E20A428EBE8_ITEM_GROUP2_RECAP__</vt:lpstr>
      <vt:lpstr>__08F21C13_4762_4D33_8AE4_8E20A428EBE8_ITEM_GROUP3__X</vt:lpstr>
      <vt:lpstr>__08F21C13_4762_4D33_8AE4_8E20A428EBE8_ITEM_GROUP3_RECAP__</vt:lpstr>
      <vt:lpstr>__08F21C13_4762_4D33_8AE4_8E20A428EBE8_QBILL__</vt:lpstr>
      <vt:lpstr>GROUP_ID</vt:lpstr>
      <vt:lpstr>ITEM_PRICES</vt:lpstr>
      <vt:lpstr>Rekapitulace!Názvy_tisku</vt:lpstr>
      <vt:lpstr>Zakázka!Názvy_tisku</vt:lpstr>
      <vt:lpstr>Rekapitulace!Oblast_tisku</vt:lpstr>
      <vt:lpstr>Zakázka!Oblast_tisku</vt:lpstr>
      <vt:lpstr>VAT_RATES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export euroCALC 4</dc:title>
  <dc:subject>Lanškroun - lokalita Na Výsluní -PD pro výstavbu TDI - Nabídka</dc:subject>
  <dc:creator>KUBICKOVA</dc:creator>
  <cp:lastModifiedBy>Vídeňský Jaromír</cp:lastModifiedBy>
  <dcterms:created xsi:type="dcterms:W3CDTF">2025-09-04T10:26:21Z</dcterms:created>
  <dcterms:modified xsi:type="dcterms:W3CDTF">2025-09-09T10:29:42Z</dcterms:modified>
</cp:coreProperties>
</file>