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6380" windowHeight="8196" tabRatio="500" activeTab="0"/>
  </bookViews>
  <sheets>
    <sheet name="rozpocetSLEPY" sheetId="1" r:id="rId1"/>
  </sheets>
  <definedNames>
    <definedName name="_xlnm.Print_Area" localSheetId="0">'rozpocetSLEPY'!$A$1:$K$72</definedName>
  </definedNames>
  <calcPr calcId="152511"/>
  <extLst/>
</workbook>
</file>

<file path=xl/sharedStrings.xml><?xml version="1.0" encoding="utf-8"?>
<sst xmlns="http://schemas.openxmlformats.org/spreadsheetml/2006/main" count="139" uniqueCount="79">
  <si>
    <t>Počet</t>
  </si>
  <si>
    <t>MJ</t>
  </si>
  <si>
    <t>ks</t>
  </si>
  <si>
    <t>Demont. sv. vč.eko.likv.</t>
  </si>
  <si>
    <t>kmpl</t>
  </si>
  <si>
    <t>Kabel CYKY 3x1,5mm2 vč.montáže</t>
  </si>
  <si>
    <t>m</t>
  </si>
  <si>
    <t>Plošina</t>
  </si>
  <si>
    <t>bez DPH</t>
  </si>
  <si>
    <t>Mont. sv. vč. zapoj.</t>
  </si>
  <si>
    <t>Revize</t>
  </si>
  <si>
    <t>celkem</t>
  </si>
  <si>
    <t>Kč/1MJ</t>
  </si>
  <si>
    <t>DPH 21%</t>
  </si>
  <si>
    <t>Poznámky k rozpočtu:</t>
  </si>
  <si>
    <t>Zařízení staveniště a dopravní značení (4,12% z ceny práce)</t>
  </si>
  <si>
    <t>Provozní vlivy (3,25% z ceny práce)</t>
  </si>
  <si>
    <t>Čítač provozních hodin</t>
  </si>
  <si>
    <t>Ost. materiál  vč. Montáže</t>
  </si>
  <si>
    <t>m3</t>
  </si>
  <si>
    <t>Doprava a přesun materiálu</t>
  </si>
  <si>
    <t>Zvlášť budou účtovány i ostatní rec. příspěvky dle aktuálních sazeb a typů zařízení.</t>
  </si>
  <si>
    <t>1m výložník vč. přísl. a montáž</t>
  </si>
  <si>
    <t>Příslušenství ke svítidlům(clonky, backL)</t>
  </si>
  <si>
    <t>Položka - uznatelné výdaje</t>
  </si>
  <si>
    <t>s DPH</t>
  </si>
  <si>
    <t>Uznatelné</t>
  </si>
  <si>
    <t>Neuznatelné</t>
  </si>
  <si>
    <t>mezisoučet:</t>
  </si>
  <si>
    <t>Rekapitulace</t>
  </si>
  <si>
    <t>podíl</t>
  </si>
  <si>
    <t>z toho uznatelné nákladady</t>
  </si>
  <si>
    <t>z toho neuznatelné nákladady</t>
  </si>
  <si>
    <t>Celkové náklady vč. rec.popl.sv.</t>
  </si>
  <si>
    <t>Demontáž a likvidace/recyklace stáv. Výložníků</t>
  </si>
  <si>
    <t>0,5m výložník vč. přísl. a montáž</t>
  </si>
  <si>
    <t>1,5m výložník vč. přísl. a montáž</t>
  </si>
  <si>
    <t>2m výložník vč. přísl. a montáž</t>
  </si>
  <si>
    <t>Svítidlo dle konfigurace 1, Tc max. 2700K</t>
  </si>
  <si>
    <t>Svítidlo dle konfigurace 2, Tc max. 2700K</t>
  </si>
  <si>
    <t>Svítidlo dle konfigurace 3, Tc max. 2700K</t>
  </si>
  <si>
    <t>Svítidlo dle konfigurace 4, Tc max. 2700K</t>
  </si>
  <si>
    <t>Svítidlo dle konfigurace 5, Tc max. 2700K</t>
  </si>
  <si>
    <t>Svítidlo dle konfigurace 6, Tc max. 2700K</t>
  </si>
  <si>
    <t>Svítidlo dle konfigurace 7, Tc max. 2700K</t>
  </si>
  <si>
    <t>Svítidlo dle konfigurace 8, Tc max. 2700K</t>
  </si>
  <si>
    <t>Svítidlo dle konfigurace 9, Tc max. 2700K</t>
  </si>
  <si>
    <t>Svítidlo dle konfigurace 10, Tc max. 2700K</t>
  </si>
  <si>
    <t>Svítidlo dle konfigurace 11, Tc max. 2700K</t>
  </si>
  <si>
    <t>Svítidlo dle konfigurace 12, Tc max. 2700K</t>
  </si>
  <si>
    <t>Svítidlo dle konfigurace 13, Tc max. 2700K</t>
  </si>
  <si>
    <t>Svítidlo dle konfigurace 14, Tc max. 2700K</t>
  </si>
  <si>
    <t>Svítidlo dle konfigurace 15, Tc max. 2700K</t>
  </si>
  <si>
    <t>Svítidlo dle konfigurace 16, Tc max. 2700K</t>
  </si>
  <si>
    <t>Svítidlo dle konfigurace 17, Tc max. 2700K</t>
  </si>
  <si>
    <t>Svítidlo dle konfigurace 18, Tc max. 2700K</t>
  </si>
  <si>
    <t>Svítidlo dle konfigurace 19, Tc max. 2700K</t>
  </si>
  <si>
    <t>Svítidlo dle konfigurace 20, Tc max. 2700K</t>
  </si>
  <si>
    <t>Svítidlo dle konfigurace 21, Tc max. 2700K</t>
  </si>
  <si>
    <t>Svítidlo dle konfigurace 22, Tc max. 2700K</t>
  </si>
  <si>
    <t>Svítidlo dle konfigurace 23, Tc max. 2700K</t>
  </si>
  <si>
    <t>Svítidlo dle konfigurace 24, Tc max. 2700K</t>
  </si>
  <si>
    <t>Svítidlo dle konfigurace 25, Tc max. 2700K</t>
  </si>
  <si>
    <t>Svítidlo dle konfigurace 26, Tc max. 2700K</t>
  </si>
  <si>
    <t>Svítidlo dle konfigurace 27, Tc max. 2700K</t>
  </si>
  <si>
    <t>Svítidlo dle konfigurace 28, Tc max. 2700K</t>
  </si>
  <si>
    <t>Svítidlo dle konfigurace 29, Tc max. 2700K</t>
  </si>
  <si>
    <t>Nový RVO vč výzbroje a zap.</t>
  </si>
  <si>
    <t>Seřízení a optimalizace řídících prvků</t>
  </si>
  <si>
    <t>Demontáž a likvidace stáv. Rozvaděčů</t>
  </si>
  <si>
    <t>0,75m výložník vč. přísl. a montáž</t>
  </si>
  <si>
    <t>2,5m výložník vč. přísl. a montáž</t>
  </si>
  <si>
    <t>Proj. Dok. skutečného provedení</t>
  </si>
  <si>
    <t>Aktualizace pasportu</t>
  </si>
  <si>
    <t>Technický dozor zhotovitele</t>
  </si>
  <si>
    <t>Sloup ocelový, v.8m+výložník oblouk 1,5+1,5m, vč. příslušenství+montáže (19407)</t>
  </si>
  <si>
    <t>Sloup ocelový, v.8m+výložník oblouk 1,5+1,5m, vč. příslušenství+montáže (06308)</t>
  </si>
  <si>
    <t>U svítidel bude zvlášť účtován jednotný poplatek za jejich recyklaci13,00Kč</t>
  </si>
  <si>
    <t>VO Lanškroun - EFEKT 2022 -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</si>
</sst>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sz val="11"/>
      <color rgb="FFD9D9D9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0" tint="-0.1499900072813034"/>
      <name val="Calibri"/>
      <family val="2"/>
    </font>
    <font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Protection="0">
      <alignment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/>
    <xf numFmtId="0" fontId="5" fillId="3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vertical="center"/>
    </xf>
    <xf numFmtId="4" fontId="0" fillId="6" borderId="1" xfId="0" applyNumberForma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4" fontId="5" fillId="5" borderId="2" xfId="0" applyNumberFormat="1" applyFont="1" applyFill="1" applyBorder="1"/>
    <xf numFmtId="0" fontId="5" fillId="5" borderId="2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4" fontId="5" fillId="0" borderId="1" xfId="0" applyNumberFormat="1" applyFont="1" applyFill="1" applyBorder="1"/>
    <xf numFmtId="10" fontId="5" fillId="0" borderId="1" xfId="22" applyNumberFormat="1" applyFont="1" applyFill="1" applyBorder="1"/>
    <xf numFmtId="4" fontId="0" fillId="0" borderId="1" xfId="0" applyNumberFormat="1" applyFill="1" applyBorder="1"/>
    <xf numFmtId="4" fontId="0" fillId="0" borderId="1" xfId="0" applyNumberFormat="1" applyFill="1" applyBorder="1" applyAlignment="1" applyProtection="1">
      <alignment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  <cellStyle name="Normální 2 2" xfId="21"/>
    <cellStyle name="Procenta" xfId="22"/>
  </cellStyles>
  <dxfs count="1"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2"/>
  <sheetViews>
    <sheetView tabSelected="1" view="pageBreakPreview" zoomScale="85" zoomScaleSheetLayoutView="85" workbookViewId="0" topLeftCell="A1">
      <selection activeCell="D53" sqref="D53"/>
    </sheetView>
  </sheetViews>
  <sheetFormatPr defaultColWidth="9.140625" defaultRowHeight="15"/>
  <cols>
    <col min="1" max="1" width="2.7109375" style="12" customWidth="1"/>
    <col min="2" max="2" width="3.421875" style="8" customWidth="1"/>
    <col min="3" max="3" width="73.7109375" style="5" customWidth="1"/>
    <col min="4" max="5" width="14.8515625" style="8" customWidth="1"/>
    <col min="6" max="7" width="14.8515625" style="5" customWidth="1"/>
    <col min="8" max="8" width="15.57421875" style="5" customWidth="1"/>
    <col min="9" max="9" width="3.28125" style="5" bestFit="1" customWidth="1"/>
    <col min="10" max="12" width="15.57421875" style="5" customWidth="1"/>
    <col min="13" max="946" width="8.7109375" style="5" customWidth="1"/>
    <col min="947" max="16384" width="8.8515625" style="5" customWidth="1"/>
  </cols>
  <sheetData>
    <row r="1" ht="7.5" customHeight="1"/>
    <row r="2" ht="18">
      <c r="C2" s="13" t="s">
        <v>78</v>
      </c>
    </row>
    <row r="3" spans="7:11" ht="15">
      <c r="G3" s="8" t="s">
        <v>8</v>
      </c>
      <c r="H3" s="8" t="s">
        <v>8</v>
      </c>
      <c r="I3" s="8"/>
      <c r="J3" s="8" t="s">
        <v>25</v>
      </c>
      <c r="K3" s="8" t="s">
        <v>25</v>
      </c>
    </row>
    <row r="4" spans="2:11" ht="15" customHeight="1">
      <c r="B4" s="9">
        <v>0</v>
      </c>
      <c r="C4" s="1" t="s">
        <v>24</v>
      </c>
      <c r="D4" s="3" t="s">
        <v>0</v>
      </c>
      <c r="E4" s="3" t="s">
        <v>1</v>
      </c>
      <c r="F4" s="3" t="s">
        <v>12</v>
      </c>
      <c r="G4" s="3" t="s">
        <v>26</v>
      </c>
      <c r="H4" s="3" t="s">
        <v>27</v>
      </c>
      <c r="I4" s="8"/>
      <c r="J4" s="3" t="s">
        <v>26</v>
      </c>
      <c r="K4" s="3" t="s">
        <v>27</v>
      </c>
    </row>
    <row r="5" spans="2:11" ht="15.6" customHeight="1">
      <c r="B5" s="10">
        <f>1+B4</f>
        <v>1</v>
      </c>
      <c r="C5" s="14" t="s">
        <v>38</v>
      </c>
      <c r="D5" s="40">
        <v>9</v>
      </c>
      <c r="E5" s="15" t="s">
        <v>2</v>
      </c>
      <c r="F5" s="38">
        <v>0</v>
      </c>
      <c r="G5" s="16">
        <f aca="true" t="shared" si="0" ref="G5:G53">D5*F5</f>
        <v>0</v>
      </c>
      <c r="H5" s="17"/>
      <c r="J5" s="17">
        <f>IF(G5&lt;&gt;"",G5*1.21,"")</f>
        <v>0</v>
      </c>
      <c r="K5" s="17" t="str">
        <f>IF(H5&lt;&gt;"",H5*1.21,"")</f>
        <v/>
      </c>
    </row>
    <row r="6" spans="2:11" ht="15.6" customHeight="1">
      <c r="B6" s="10">
        <f aca="true" t="shared" si="1" ref="B6:B59">1+B5</f>
        <v>2</v>
      </c>
      <c r="C6" s="14" t="s">
        <v>39</v>
      </c>
      <c r="D6" s="40">
        <v>22</v>
      </c>
      <c r="E6" s="15" t="s">
        <v>2</v>
      </c>
      <c r="F6" s="38">
        <v>0</v>
      </c>
      <c r="G6" s="16">
        <f t="shared" si="0"/>
        <v>0</v>
      </c>
      <c r="H6" s="17"/>
      <c r="J6" s="17">
        <f aca="true" t="shared" si="2" ref="J6:J54">IF(G6&lt;&gt;"",G6*1.21,"")</f>
        <v>0</v>
      </c>
      <c r="K6" s="17" t="str">
        <f aca="true" t="shared" si="3" ref="K6:K59">IF(H6&lt;&gt;"",H6*1.21,"")</f>
        <v/>
      </c>
    </row>
    <row r="7" spans="2:11" ht="15.6" customHeight="1">
      <c r="B7" s="10">
        <f t="shared" si="1"/>
        <v>3</v>
      </c>
      <c r="C7" s="14" t="s">
        <v>40</v>
      </c>
      <c r="D7" s="40">
        <v>19</v>
      </c>
      <c r="E7" s="15" t="s">
        <v>2</v>
      </c>
      <c r="F7" s="38">
        <v>0</v>
      </c>
      <c r="G7" s="16">
        <f t="shared" si="0"/>
        <v>0</v>
      </c>
      <c r="H7" s="17"/>
      <c r="J7" s="17">
        <f t="shared" si="2"/>
        <v>0</v>
      </c>
      <c r="K7" s="17" t="str">
        <f t="shared" si="3"/>
        <v/>
      </c>
    </row>
    <row r="8" spans="2:11" ht="15.6" customHeight="1">
      <c r="B8" s="10">
        <f t="shared" si="1"/>
        <v>4</v>
      </c>
      <c r="C8" s="14" t="s">
        <v>41</v>
      </c>
      <c r="D8" s="40">
        <v>8</v>
      </c>
      <c r="E8" s="15" t="s">
        <v>2</v>
      </c>
      <c r="F8" s="38">
        <v>0</v>
      </c>
      <c r="G8" s="16">
        <f t="shared" si="0"/>
        <v>0</v>
      </c>
      <c r="H8" s="17"/>
      <c r="J8" s="17">
        <f t="shared" si="2"/>
        <v>0</v>
      </c>
      <c r="K8" s="17" t="str">
        <f t="shared" si="3"/>
        <v/>
      </c>
    </row>
    <row r="9" spans="2:11" ht="15.6" customHeight="1">
      <c r="B9" s="10">
        <f t="shared" si="1"/>
        <v>5</v>
      </c>
      <c r="C9" s="14" t="s">
        <v>42</v>
      </c>
      <c r="D9" s="40">
        <v>12</v>
      </c>
      <c r="E9" s="15" t="s">
        <v>2</v>
      </c>
      <c r="F9" s="38">
        <v>0</v>
      </c>
      <c r="G9" s="16">
        <f t="shared" si="0"/>
        <v>0</v>
      </c>
      <c r="H9" s="17"/>
      <c r="J9" s="17">
        <f t="shared" si="2"/>
        <v>0</v>
      </c>
      <c r="K9" s="17" t="str">
        <f t="shared" si="3"/>
        <v/>
      </c>
    </row>
    <row r="10" spans="2:11" ht="15.6" customHeight="1">
      <c r="B10" s="10">
        <f t="shared" si="1"/>
        <v>6</v>
      </c>
      <c r="C10" s="14" t="s">
        <v>43</v>
      </c>
      <c r="D10" s="40">
        <v>9</v>
      </c>
      <c r="E10" s="15" t="s">
        <v>2</v>
      </c>
      <c r="F10" s="38">
        <v>0</v>
      </c>
      <c r="G10" s="16">
        <f t="shared" si="0"/>
        <v>0</v>
      </c>
      <c r="H10" s="17"/>
      <c r="J10" s="17">
        <f t="shared" si="2"/>
        <v>0</v>
      </c>
      <c r="K10" s="17"/>
    </row>
    <row r="11" spans="2:11" ht="15.6" customHeight="1">
      <c r="B11" s="10">
        <f t="shared" si="1"/>
        <v>7</v>
      </c>
      <c r="C11" s="14" t="s">
        <v>44</v>
      </c>
      <c r="D11" s="40">
        <v>11</v>
      </c>
      <c r="E11" s="15" t="s">
        <v>2</v>
      </c>
      <c r="F11" s="38">
        <v>0</v>
      </c>
      <c r="G11" s="16">
        <f t="shared" si="0"/>
        <v>0</v>
      </c>
      <c r="H11" s="17"/>
      <c r="J11" s="17">
        <f t="shared" si="2"/>
        <v>0</v>
      </c>
      <c r="K11" s="17"/>
    </row>
    <row r="12" spans="2:11" ht="15.6" customHeight="1">
      <c r="B12" s="10">
        <f t="shared" si="1"/>
        <v>8</v>
      </c>
      <c r="C12" s="14" t="s">
        <v>45</v>
      </c>
      <c r="D12" s="40">
        <v>5</v>
      </c>
      <c r="E12" s="15" t="s">
        <v>2</v>
      </c>
      <c r="F12" s="38">
        <v>0</v>
      </c>
      <c r="G12" s="16">
        <f t="shared" si="0"/>
        <v>0</v>
      </c>
      <c r="H12" s="17"/>
      <c r="J12" s="17">
        <f t="shared" si="2"/>
        <v>0</v>
      </c>
      <c r="K12" s="17"/>
    </row>
    <row r="13" spans="2:11" ht="15.6" customHeight="1">
      <c r="B13" s="10">
        <f t="shared" si="1"/>
        <v>9</v>
      </c>
      <c r="C13" s="14" t="s">
        <v>46</v>
      </c>
      <c r="D13" s="40">
        <v>3</v>
      </c>
      <c r="E13" s="15" t="s">
        <v>2</v>
      </c>
      <c r="F13" s="38">
        <v>0</v>
      </c>
      <c r="G13" s="16">
        <f t="shared" si="0"/>
        <v>0</v>
      </c>
      <c r="H13" s="17"/>
      <c r="J13" s="17">
        <f t="shared" si="2"/>
        <v>0</v>
      </c>
      <c r="K13" s="17"/>
    </row>
    <row r="14" spans="2:11" ht="15.6" customHeight="1">
      <c r="B14" s="10">
        <f t="shared" si="1"/>
        <v>10</v>
      </c>
      <c r="C14" s="14" t="s">
        <v>47</v>
      </c>
      <c r="D14" s="40">
        <v>6</v>
      </c>
      <c r="E14" s="15" t="s">
        <v>2</v>
      </c>
      <c r="F14" s="38">
        <v>0</v>
      </c>
      <c r="G14" s="16">
        <f t="shared" si="0"/>
        <v>0</v>
      </c>
      <c r="H14" s="17"/>
      <c r="J14" s="17">
        <f t="shared" si="2"/>
        <v>0</v>
      </c>
      <c r="K14" s="17"/>
    </row>
    <row r="15" spans="2:11" ht="15.6" customHeight="1">
      <c r="B15" s="10">
        <f t="shared" si="1"/>
        <v>11</v>
      </c>
      <c r="C15" s="14" t="s">
        <v>48</v>
      </c>
      <c r="D15" s="40">
        <v>3</v>
      </c>
      <c r="E15" s="15" t="s">
        <v>2</v>
      </c>
      <c r="F15" s="38">
        <v>0</v>
      </c>
      <c r="G15" s="16">
        <f t="shared" si="0"/>
        <v>0</v>
      </c>
      <c r="H15" s="17"/>
      <c r="J15" s="17">
        <f t="shared" si="2"/>
        <v>0</v>
      </c>
      <c r="K15" s="17"/>
    </row>
    <row r="16" spans="2:11" ht="15.6" customHeight="1">
      <c r="B16" s="10">
        <f t="shared" si="1"/>
        <v>12</v>
      </c>
      <c r="C16" s="14" t="s">
        <v>49</v>
      </c>
      <c r="D16" s="40">
        <v>10</v>
      </c>
      <c r="E16" s="15" t="s">
        <v>2</v>
      </c>
      <c r="F16" s="38">
        <v>0</v>
      </c>
      <c r="G16" s="16">
        <f t="shared" si="0"/>
        <v>0</v>
      </c>
      <c r="H16" s="17"/>
      <c r="J16" s="17">
        <f t="shared" si="2"/>
        <v>0</v>
      </c>
      <c r="K16" s="17"/>
    </row>
    <row r="17" spans="2:11" ht="15.6" customHeight="1">
      <c r="B17" s="10">
        <f t="shared" si="1"/>
        <v>13</v>
      </c>
      <c r="C17" s="14" t="s">
        <v>50</v>
      </c>
      <c r="D17" s="40">
        <v>10</v>
      </c>
      <c r="E17" s="15" t="s">
        <v>2</v>
      </c>
      <c r="F17" s="38">
        <v>0</v>
      </c>
      <c r="G17" s="16">
        <f t="shared" si="0"/>
        <v>0</v>
      </c>
      <c r="H17" s="17"/>
      <c r="J17" s="17">
        <f t="shared" si="2"/>
        <v>0</v>
      </c>
      <c r="K17" s="17"/>
    </row>
    <row r="18" spans="2:11" ht="15.6" customHeight="1">
      <c r="B18" s="10">
        <f t="shared" si="1"/>
        <v>14</v>
      </c>
      <c r="C18" s="14" t="s">
        <v>51</v>
      </c>
      <c r="D18" s="40">
        <v>22</v>
      </c>
      <c r="E18" s="15" t="s">
        <v>2</v>
      </c>
      <c r="F18" s="38">
        <v>0</v>
      </c>
      <c r="G18" s="16">
        <f t="shared" si="0"/>
        <v>0</v>
      </c>
      <c r="H18" s="17"/>
      <c r="J18" s="17">
        <f t="shared" si="2"/>
        <v>0</v>
      </c>
      <c r="K18" s="17"/>
    </row>
    <row r="19" spans="2:11" ht="15.6" customHeight="1">
      <c r="B19" s="10">
        <f t="shared" si="1"/>
        <v>15</v>
      </c>
      <c r="C19" s="14" t="s">
        <v>52</v>
      </c>
      <c r="D19" s="40">
        <v>11</v>
      </c>
      <c r="E19" s="15" t="s">
        <v>2</v>
      </c>
      <c r="F19" s="38">
        <v>0</v>
      </c>
      <c r="G19" s="16">
        <f t="shared" si="0"/>
        <v>0</v>
      </c>
      <c r="H19" s="17"/>
      <c r="J19" s="17">
        <f t="shared" si="2"/>
        <v>0</v>
      </c>
      <c r="K19" s="17"/>
    </row>
    <row r="20" spans="2:11" ht="15.6" customHeight="1">
      <c r="B20" s="10">
        <f t="shared" si="1"/>
        <v>16</v>
      </c>
      <c r="C20" s="14" t="s">
        <v>53</v>
      </c>
      <c r="D20" s="40">
        <v>5</v>
      </c>
      <c r="E20" s="15" t="s">
        <v>2</v>
      </c>
      <c r="F20" s="38">
        <v>0</v>
      </c>
      <c r="G20" s="16">
        <f t="shared" si="0"/>
        <v>0</v>
      </c>
      <c r="H20" s="17"/>
      <c r="J20" s="17">
        <f t="shared" si="2"/>
        <v>0</v>
      </c>
      <c r="K20" s="17"/>
    </row>
    <row r="21" spans="2:11" ht="15.6" customHeight="1">
      <c r="B21" s="10">
        <f t="shared" si="1"/>
        <v>17</v>
      </c>
      <c r="C21" s="14" t="s">
        <v>54</v>
      </c>
      <c r="D21" s="40">
        <v>60</v>
      </c>
      <c r="E21" s="15" t="s">
        <v>2</v>
      </c>
      <c r="F21" s="38">
        <v>0</v>
      </c>
      <c r="G21" s="16">
        <f t="shared" si="0"/>
        <v>0</v>
      </c>
      <c r="H21" s="17"/>
      <c r="J21" s="17">
        <f t="shared" si="2"/>
        <v>0</v>
      </c>
      <c r="K21" s="17"/>
    </row>
    <row r="22" spans="2:11" ht="15.6" customHeight="1">
      <c r="B22" s="10">
        <f t="shared" si="1"/>
        <v>18</v>
      </c>
      <c r="C22" s="14" t="s">
        <v>55</v>
      </c>
      <c r="D22" s="40">
        <v>25</v>
      </c>
      <c r="E22" s="15" t="s">
        <v>2</v>
      </c>
      <c r="F22" s="38">
        <v>0</v>
      </c>
      <c r="G22" s="16">
        <f t="shared" si="0"/>
        <v>0</v>
      </c>
      <c r="H22" s="17"/>
      <c r="J22" s="17">
        <f t="shared" si="2"/>
        <v>0</v>
      </c>
      <c r="K22" s="17"/>
    </row>
    <row r="23" spans="2:11" ht="15.6" customHeight="1">
      <c r="B23" s="10">
        <f t="shared" si="1"/>
        <v>19</v>
      </c>
      <c r="C23" s="14" t="s">
        <v>56</v>
      </c>
      <c r="D23" s="40">
        <v>13</v>
      </c>
      <c r="E23" s="15" t="s">
        <v>2</v>
      </c>
      <c r="F23" s="38">
        <v>0</v>
      </c>
      <c r="G23" s="16">
        <f t="shared" si="0"/>
        <v>0</v>
      </c>
      <c r="H23" s="17"/>
      <c r="J23" s="17">
        <f t="shared" si="2"/>
        <v>0</v>
      </c>
      <c r="K23" s="17"/>
    </row>
    <row r="24" spans="2:11" ht="15.6" customHeight="1">
      <c r="B24" s="10">
        <f t="shared" si="1"/>
        <v>20</v>
      </c>
      <c r="C24" s="14" t="s">
        <v>57</v>
      </c>
      <c r="D24" s="40">
        <v>6</v>
      </c>
      <c r="E24" s="15" t="s">
        <v>2</v>
      </c>
      <c r="F24" s="38">
        <v>0</v>
      </c>
      <c r="G24" s="16">
        <f t="shared" si="0"/>
        <v>0</v>
      </c>
      <c r="H24" s="17"/>
      <c r="J24" s="17">
        <f t="shared" si="2"/>
        <v>0</v>
      </c>
      <c r="K24" s="17"/>
    </row>
    <row r="25" spans="2:11" ht="15.6" customHeight="1">
      <c r="B25" s="10">
        <f t="shared" si="1"/>
        <v>21</v>
      </c>
      <c r="C25" s="14" t="s">
        <v>58</v>
      </c>
      <c r="D25" s="40">
        <v>15</v>
      </c>
      <c r="E25" s="15" t="s">
        <v>2</v>
      </c>
      <c r="F25" s="38">
        <v>0</v>
      </c>
      <c r="G25" s="16">
        <f t="shared" si="0"/>
        <v>0</v>
      </c>
      <c r="H25" s="17"/>
      <c r="J25" s="17">
        <f t="shared" si="2"/>
        <v>0</v>
      </c>
      <c r="K25" s="17"/>
    </row>
    <row r="26" spans="2:11" ht="15.6" customHeight="1">
      <c r="B26" s="10">
        <f t="shared" si="1"/>
        <v>22</v>
      </c>
      <c r="C26" s="14" t="s">
        <v>59</v>
      </c>
      <c r="D26" s="40">
        <v>4</v>
      </c>
      <c r="E26" s="15" t="s">
        <v>2</v>
      </c>
      <c r="F26" s="38">
        <v>0</v>
      </c>
      <c r="G26" s="16">
        <f t="shared" si="0"/>
        <v>0</v>
      </c>
      <c r="H26" s="17"/>
      <c r="J26" s="17">
        <f t="shared" si="2"/>
        <v>0</v>
      </c>
      <c r="K26" s="17"/>
    </row>
    <row r="27" spans="2:11" ht="15.6" customHeight="1">
      <c r="B27" s="10">
        <f t="shared" si="1"/>
        <v>23</v>
      </c>
      <c r="C27" s="14" t="s">
        <v>60</v>
      </c>
      <c r="D27" s="40">
        <v>2</v>
      </c>
      <c r="E27" s="15" t="s">
        <v>2</v>
      </c>
      <c r="F27" s="38">
        <v>0</v>
      </c>
      <c r="G27" s="16">
        <f t="shared" si="0"/>
        <v>0</v>
      </c>
      <c r="H27" s="17"/>
      <c r="J27" s="17">
        <f t="shared" si="2"/>
        <v>0</v>
      </c>
      <c r="K27" s="17"/>
    </row>
    <row r="28" spans="2:11" ht="15.6" customHeight="1">
      <c r="B28" s="10">
        <f t="shared" si="1"/>
        <v>24</v>
      </c>
      <c r="C28" s="14" t="s">
        <v>61</v>
      </c>
      <c r="D28" s="40">
        <v>5</v>
      </c>
      <c r="E28" s="15" t="s">
        <v>2</v>
      </c>
      <c r="F28" s="38">
        <v>0</v>
      </c>
      <c r="G28" s="16">
        <f t="shared" si="0"/>
        <v>0</v>
      </c>
      <c r="H28" s="17"/>
      <c r="J28" s="17">
        <f t="shared" si="2"/>
        <v>0</v>
      </c>
      <c r="K28" s="17" t="str">
        <f t="shared" si="3"/>
        <v/>
      </c>
    </row>
    <row r="29" spans="2:11" ht="15.6" customHeight="1">
      <c r="B29" s="10">
        <f t="shared" si="1"/>
        <v>25</v>
      </c>
      <c r="C29" s="14" t="s">
        <v>62</v>
      </c>
      <c r="D29" s="40">
        <v>4</v>
      </c>
      <c r="E29" s="15" t="s">
        <v>2</v>
      </c>
      <c r="F29" s="38">
        <v>0</v>
      </c>
      <c r="G29" s="16">
        <f t="shared" si="0"/>
        <v>0</v>
      </c>
      <c r="H29" s="17"/>
      <c r="J29" s="17">
        <f t="shared" si="2"/>
        <v>0</v>
      </c>
      <c r="K29" s="17" t="str">
        <f t="shared" si="3"/>
        <v/>
      </c>
    </row>
    <row r="30" spans="2:11" ht="15.6" customHeight="1">
      <c r="B30" s="10">
        <f t="shared" si="1"/>
        <v>26</v>
      </c>
      <c r="C30" s="14" t="s">
        <v>63</v>
      </c>
      <c r="D30" s="40">
        <v>7</v>
      </c>
      <c r="E30" s="15" t="s">
        <v>2</v>
      </c>
      <c r="F30" s="38">
        <v>0</v>
      </c>
      <c r="G30" s="16">
        <f t="shared" si="0"/>
        <v>0</v>
      </c>
      <c r="H30" s="17"/>
      <c r="J30" s="17">
        <f t="shared" si="2"/>
        <v>0</v>
      </c>
      <c r="K30" s="17"/>
    </row>
    <row r="31" spans="2:11" ht="15.6" customHeight="1">
      <c r="B31" s="10">
        <f t="shared" si="1"/>
        <v>27</v>
      </c>
      <c r="C31" s="14" t="s">
        <v>64</v>
      </c>
      <c r="D31" s="40">
        <v>3</v>
      </c>
      <c r="E31" s="15" t="s">
        <v>2</v>
      </c>
      <c r="F31" s="38">
        <v>0</v>
      </c>
      <c r="G31" s="16">
        <f t="shared" si="0"/>
        <v>0</v>
      </c>
      <c r="H31" s="17"/>
      <c r="J31" s="17">
        <f t="shared" si="2"/>
        <v>0</v>
      </c>
      <c r="K31" s="17"/>
    </row>
    <row r="32" spans="2:11" ht="15.6" customHeight="1">
      <c r="B32" s="10">
        <f t="shared" si="1"/>
        <v>28</v>
      </c>
      <c r="C32" s="14" t="s">
        <v>65</v>
      </c>
      <c r="D32" s="40">
        <v>4</v>
      </c>
      <c r="E32" s="15" t="s">
        <v>2</v>
      </c>
      <c r="F32" s="38">
        <v>0</v>
      </c>
      <c r="G32" s="16">
        <f t="shared" si="0"/>
        <v>0</v>
      </c>
      <c r="H32" s="17"/>
      <c r="J32" s="17">
        <f t="shared" si="2"/>
        <v>0</v>
      </c>
      <c r="K32" s="17"/>
    </row>
    <row r="33" spans="2:11" ht="15.6" customHeight="1">
      <c r="B33" s="10">
        <f t="shared" si="1"/>
        <v>29</v>
      </c>
      <c r="C33" s="14" t="s">
        <v>66</v>
      </c>
      <c r="D33" s="40">
        <v>2</v>
      </c>
      <c r="E33" s="15" t="s">
        <v>2</v>
      </c>
      <c r="F33" s="38">
        <v>0</v>
      </c>
      <c r="G33" s="16">
        <f t="shared" si="0"/>
        <v>0</v>
      </c>
      <c r="H33" s="17"/>
      <c r="J33" s="17">
        <f t="shared" si="2"/>
        <v>0</v>
      </c>
      <c r="K33" s="17"/>
    </row>
    <row r="34" spans="2:11" ht="15.6" customHeight="1">
      <c r="B34" s="10">
        <f t="shared" si="1"/>
        <v>30</v>
      </c>
      <c r="C34" s="14" t="s">
        <v>9</v>
      </c>
      <c r="D34" s="40">
        <f>SUM(D5:D33)</f>
        <v>315</v>
      </c>
      <c r="E34" s="15" t="s">
        <v>2</v>
      </c>
      <c r="F34" s="38">
        <v>0</v>
      </c>
      <c r="G34" s="16">
        <f>D34*F34</f>
        <v>0</v>
      </c>
      <c r="H34" s="17"/>
      <c r="J34" s="17">
        <f t="shared" si="2"/>
        <v>0</v>
      </c>
      <c r="K34" s="17" t="str">
        <f t="shared" si="3"/>
        <v/>
      </c>
    </row>
    <row r="35" spans="2:11" ht="15.6" customHeight="1">
      <c r="B35" s="10">
        <f t="shared" si="1"/>
        <v>31</v>
      </c>
      <c r="C35" s="14" t="s">
        <v>23</v>
      </c>
      <c r="D35" s="40">
        <v>1</v>
      </c>
      <c r="E35" s="15" t="s">
        <v>4</v>
      </c>
      <c r="F35" s="38">
        <v>0</v>
      </c>
      <c r="G35" s="16">
        <f t="shared" si="0"/>
        <v>0</v>
      </c>
      <c r="H35" s="17"/>
      <c r="J35" s="17">
        <f t="shared" si="2"/>
        <v>0</v>
      </c>
      <c r="K35" s="17" t="str">
        <f t="shared" si="3"/>
        <v/>
      </c>
    </row>
    <row r="36" spans="2:11" ht="15.6" customHeight="1">
      <c r="B36" s="10">
        <f t="shared" si="1"/>
        <v>32</v>
      </c>
      <c r="C36" s="14" t="s">
        <v>3</v>
      </c>
      <c r="D36" s="40">
        <v>315</v>
      </c>
      <c r="E36" s="15" t="s">
        <v>2</v>
      </c>
      <c r="F36" s="38">
        <v>0</v>
      </c>
      <c r="G36" s="16">
        <f t="shared" si="0"/>
        <v>0</v>
      </c>
      <c r="H36" s="17"/>
      <c r="J36" s="17">
        <f t="shared" si="2"/>
        <v>0</v>
      </c>
      <c r="K36" s="17" t="str">
        <f t="shared" si="3"/>
        <v/>
      </c>
    </row>
    <row r="37" spans="2:11" ht="15.6" customHeight="1">
      <c r="B37" s="10">
        <f t="shared" si="1"/>
        <v>33</v>
      </c>
      <c r="C37" s="14" t="s">
        <v>5</v>
      </c>
      <c r="D37" s="40">
        <f>ROUND(D34*8.2,-1)</f>
        <v>2580</v>
      </c>
      <c r="E37" s="15" t="s">
        <v>2</v>
      </c>
      <c r="F37" s="38">
        <v>0</v>
      </c>
      <c r="G37" s="16">
        <f aca="true" t="shared" si="4" ref="G37">D37*F37</f>
        <v>0</v>
      </c>
      <c r="H37" s="17"/>
      <c r="J37" s="17">
        <f aca="true" t="shared" si="5" ref="J37">IF(G37&lt;&gt;"",G37*1.21,"")</f>
        <v>0</v>
      </c>
      <c r="K37" s="17" t="str">
        <f aca="true" t="shared" si="6" ref="K37">IF(H37&lt;&gt;"",H37*1.21,"")</f>
        <v/>
      </c>
    </row>
    <row r="38" spans="2:11" ht="15.6" customHeight="1">
      <c r="B38" s="10">
        <f t="shared" si="1"/>
        <v>34</v>
      </c>
      <c r="C38" s="41" t="s">
        <v>67</v>
      </c>
      <c r="D38" s="40">
        <v>2</v>
      </c>
      <c r="E38" s="15" t="s">
        <v>2</v>
      </c>
      <c r="F38" s="38">
        <v>0</v>
      </c>
      <c r="G38" s="16">
        <f t="shared" si="0"/>
        <v>0</v>
      </c>
      <c r="H38" s="17"/>
      <c r="J38" s="17">
        <f t="shared" si="2"/>
        <v>0</v>
      </c>
      <c r="K38" s="17" t="str">
        <f t="shared" si="3"/>
        <v/>
      </c>
    </row>
    <row r="39" spans="2:11" ht="15.6" customHeight="1">
      <c r="B39" s="10">
        <f t="shared" si="1"/>
        <v>35</v>
      </c>
      <c r="C39" s="14" t="s">
        <v>68</v>
      </c>
      <c r="D39" s="40">
        <v>8</v>
      </c>
      <c r="E39" s="15" t="s">
        <v>2</v>
      </c>
      <c r="F39" s="38">
        <v>0</v>
      </c>
      <c r="G39" s="16">
        <f aca="true" t="shared" si="7" ref="G39">D39*F39</f>
        <v>0</v>
      </c>
      <c r="H39" s="17"/>
      <c r="J39" s="17">
        <f aca="true" t="shared" si="8" ref="J39">IF(G39&lt;&gt;"",G39*1.21,"")</f>
        <v>0</v>
      </c>
      <c r="K39" s="17" t="str">
        <f aca="true" t="shared" si="9" ref="K39">IF(H39&lt;&gt;"",H39*1.21,"")</f>
        <v/>
      </c>
    </row>
    <row r="40" spans="2:11" ht="15.6" customHeight="1">
      <c r="B40" s="10">
        <f t="shared" si="1"/>
        <v>36</v>
      </c>
      <c r="C40" s="14" t="s">
        <v>17</v>
      </c>
      <c r="D40" s="40">
        <v>8</v>
      </c>
      <c r="E40" s="15" t="s">
        <v>2</v>
      </c>
      <c r="F40" s="38">
        <v>0</v>
      </c>
      <c r="G40" s="16">
        <f t="shared" si="0"/>
        <v>0</v>
      </c>
      <c r="H40" s="17"/>
      <c r="J40" s="17">
        <f t="shared" si="2"/>
        <v>0</v>
      </c>
      <c r="K40" s="17" t="str">
        <f t="shared" si="3"/>
        <v/>
      </c>
    </row>
    <row r="41" spans="2:11" ht="15.6" customHeight="1">
      <c r="B41" s="10">
        <f t="shared" si="1"/>
        <v>37</v>
      </c>
      <c r="C41" s="14" t="s">
        <v>69</v>
      </c>
      <c r="D41" s="40">
        <v>2</v>
      </c>
      <c r="E41" s="15" t="s">
        <v>2</v>
      </c>
      <c r="F41" s="38">
        <v>0</v>
      </c>
      <c r="G41" s="16">
        <f t="shared" si="0"/>
        <v>0</v>
      </c>
      <c r="H41" s="17"/>
      <c r="J41" s="17">
        <f t="shared" si="2"/>
        <v>0</v>
      </c>
      <c r="K41" s="17"/>
    </row>
    <row r="42" spans="2:11" ht="15.6" customHeight="1">
      <c r="B42" s="10">
        <f t="shared" si="1"/>
        <v>38</v>
      </c>
      <c r="C42" s="14" t="s">
        <v>34</v>
      </c>
      <c r="D42" s="40">
        <v>10</v>
      </c>
      <c r="E42" s="15" t="s">
        <v>6</v>
      </c>
      <c r="F42" s="38">
        <v>0</v>
      </c>
      <c r="G42" s="16">
        <f t="shared" si="0"/>
        <v>0</v>
      </c>
      <c r="H42" s="17"/>
      <c r="J42" s="17">
        <f t="shared" si="2"/>
        <v>0</v>
      </c>
      <c r="K42" s="17" t="str">
        <f t="shared" si="3"/>
        <v/>
      </c>
    </row>
    <row r="43" spans="2:11" ht="15.6" customHeight="1">
      <c r="B43" s="10">
        <f t="shared" si="1"/>
        <v>39</v>
      </c>
      <c r="C43" s="14" t="s">
        <v>35</v>
      </c>
      <c r="D43" s="40">
        <v>14</v>
      </c>
      <c r="E43" s="15" t="s">
        <v>4</v>
      </c>
      <c r="F43" s="38">
        <v>0</v>
      </c>
      <c r="G43" s="16">
        <f t="shared" si="0"/>
        <v>0</v>
      </c>
      <c r="H43" s="17"/>
      <c r="J43" s="17">
        <f t="shared" si="2"/>
        <v>0</v>
      </c>
      <c r="K43" s="17" t="str">
        <f t="shared" si="3"/>
        <v/>
      </c>
    </row>
    <row r="44" spans="2:11" ht="15.6" customHeight="1">
      <c r="B44" s="10">
        <f t="shared" si="1"/>
        <v>40</v>
      </c>
      <c r="C44" s="14" t="s">
        <v>70</v>
      </c>
      <c r="D44" s="40">
        <v>5</v>
      </c>
      <c r="E44" s="15" t="s">
        <v>4</v>
      </c>
      <c r="F44" s="38">
        <v>0</v>
      </c>
      <c r="G44" s="16">
        <f t="shared" si="0"/>
        <v>0</v>
      </c>
      <c r="H44" s="17"/>
      <c r="J44" s="17">
        <f t="shared" si="2"/>
        <v>0</v>
      </c>
      <c r="K44" s="17"/>
    </row>
    <row r="45" spans="2:11" ht="15.6" customHeight="1">
      <c r="B45" s="10">
        <f t="shared" si="1"/>
        <v>41</v>
      </c>
      <c r="C45" s="14" t="s">
        <v>22</v>
      </c>
      <c r="D45" s="40">
        <v>45</v>
      </c>
      <c r="E45" s="15" t="s">
        <v>4</v>
      </c>
      <c r="F45" s="38">
        <v>0</v>
      </c>
      <c r="G45" s="16">
        <f t="shared" si="0"/>
        <v>0</v>
      </c>
      <c r="H45" s="17"/>
      <c r="J45" s="17">
        <f t="shared" si="2"/>
        <v>0</v>
      </c>
      <c r="K45" s="17" t="str">
        <f t="shared" si="3"/>
        <v/>
      </c>
    </row>
    <row r="46" spans="2:11" ht="15.6" customHeight="1">
      <c r="B46" s="10">
        <f t="shared" si="1"/>
        <v>42</v>
      </c>
      <c r="C46" s="14" t="s">
        <v>36</v>
      </c>
      <c r="D46" s="40">
        <f>11+8</f>
        <v>19</v>
      </c>
      <c r="E46" s="15" t="s">
        <v>4</v>
      </c>
      <c r="F46" s="38">
        <v>0</v>
      </c>
      <c r="G46" s="16">
        <f t="shared" si="0"/>
        <v>0</v>
      </c>
      <c r="H46" s="17"/>
      <c r="I46" s="7"/>
      <c r="J46" s="17">
        <f t="shared" si="2"/>
        <v>0</v>
      </c>
      <c r="K46" s="17" t="str">
        <f t="shared" si="3"/>
        <v/>
      </c>
    </row>
    <row r="47" spans="2:11" ht="15.6" customHeight="1">
      <c r="B47" s="10">
        <f t="shared" si="1"/>
        <v>43</v>
      </c>
      <c r="C47" s="14" t="s">
        <v>37</v>
      </c>
      <c r="D47" s="40">
        <v>3</v>
      </c>
      <c r="E47" s="15" t="s">
        <v>4</v>
      </c>
      <c r="F47" s="38">
        <v>0</v>
      </c>
      <c r="G47" s="16">
        <f t="shared" si="0"/>
        <v>0</v>
      </c>
      <c r="H47" s="17"/>
      <c r="I47" s="7"/>
      <c r="J47" s="17">
        <f t="shared" si="2"/>
        <v>0</v>
      </c>
      <c r="K47" s="17" t="str">
        <f t="shared" si="3"/>
        <v/>
      </c>
    </row>
    <row r="48" spans="2:11" ht="15.6" customHeight="1">
      <c r="B48" s="10">
        <f t="shared" si="1"/>
        <v>44</v>
      </c>
      <c r="C48" s="14" t="s">
        <v>71</v>
      </c>
      <c r="D48" s="40">
        <v>1</v>
      </c>
      <c r="E48" s="15" t="s">
        <v>4</v>
      </c>
      <c r="F48" s="38">
        <v>0</v>
      </c>
      <c r="G48" s="16">
        <f t="shared" si="0"/>
        <v>0</v>
      </c>
      <c r="H48" s="16"/>
      <c r="I48" s="7"/>
      <c r="J48" s="17">
        <f t="shared" si="2"/>
        <v>0</v>
      </c>
      <c r="K48" s="17" t="str">
        <f>IF(H48&lt;&gt;"",H48*1.21,"")</f>
        <v/>
      </c>
    </row>
    <row r="49" spans="2:11" ht="15.6" customHeight="1">
      <c r="B49" s="10">
        <f t="shared" si="1"/>
        <v>45</v>
      </c>
      <c r="C49" s="14" t="s">
        <v>75</v>
      </c>
      <c r="D49" s="40">
        <v>1</v>
      </c>
      <c r="E49" s="15" t="s">
        <v>4</v>
      </c>
      <c r="F49" s="38">
        <v>0</v>
      </c>
      <c r="G49" s="16">
        <f aca="true" t="shared" si="10" ref="G49:G50">D49*F49</f>
        <v>0</v>
      </c>
      <c r="H49" s="16"/>
      <c r="I49" s="7"/>
      <c r="J49" s="17">
        <f aca="true" t="shared" si="11" ref="J49:J50">IF(G49&lt;&gt;"",G49*1.21,"")</f>
        <v>0</v>
      </c>
      <c r="K49" s="17" t="str">
        <f aca="true" t="shared" si="12" ref="K49:K50">IF(H49&lt;&gt;"",H49*1.21,"")</f>
        <v/>
      </c>
    </row>
    <row r="50" spans="2:11" ht="15.6" customHeight="1">
      <c r="B50" s="10">
        <f t="shared" si="1"/>
        <v>46</v>
      </c>
      <c r="C50" s="14" t="s">
        <v>76</v>
      </c>
      <c r="D50" s="40">
        <v>1</v>
      </c>
      <c r="E50" s="15" t="s">
        <v>4</v>
      </c>
      <c r="F50" s="38">
        <v>0</v>
      </c>
      <c r="G50" s="16">
        <f t="shared" si="10"/>
        <v>0</v>
      </c>
      <c r="H50" s="16"/>
      <c r="I50" s="7"/>
      <c r="J50" s="17">
        <f t="shared" si="11"/>
        <v>0</v>
      </c>
      <c r="K50" s="17" t="str">
        <f t="shared" si="12"/>
        <v/>
      </c>
    </row>
    <row r="51" spans="2:11" ht="15.6" customHeight="1">
      <c r="B51" s="10">
        <f>1+B48</f>
        <v>45</v>
      </c>
      <c r="C51" s="14" t="s">
        <v>18</v>
      </c>
      <c r="D51" s="40">
        <v>1</v>
      </c>
      <c r="E51" s="15" t="s">
        <v>4</v>
      </c>
      <c r="F51" s="38">
        <v>0</v>
      </c>
      <c r="G51" s="16">
        <f t="shared" si="0"/>
        <v>0</v>
      </c>
      <c r="H51" s="16"/>
      <c r="I51" s="7"/>
      <c r="J51" s="17">
        <f t="shared" si="2"/>
        <v>0</v>
      </c>
      <c r="K51" s="17" t="str">
        <f>IF(H51&lt;&gt;"",H51*1.21,"")</f>
        <v/>
      </c>
    </row>
    <row r="52" spans="2:11" ht="15.6" customHeight="1">
      <c r="B52" s="10">
        <f t="shared" si="1"/>
        <v>46</v>
      </c>
      <c r="C52" s="14" t="s">
        <v>7</v>
      </c>
      <c r="D52" s="40">
        <v>210</v>
      </c>
      <c r="E52" s="15" t="s">
        <v>4</v>
      </c>
      <c r="F52" s="38">
        <v>0</v>
      </c>
      <c r="G52" s="16">
        <f t="shared" si="0"/>
        <v>0</v>
      </c>
      <c r="H52" s="16"/>
      <c r="I52" s="7"/>
      <c r="J52" s="17">
        <f t="shared" si="2"/>
        <v>0</v>
      </c>
      <c r="K52" s="17" t="str">
        <f>IF(H52&lt;&gt;"",H52*1.21,"")</f>
        <v/>
      </c>
    </row>
    <row r="53" spans="2:11" ht="15.6" customHeight="1">
      <c r="B53" s="10">
        <f t="shared" si="1"/>
        <v>47</v>
      </c>
      <c r="C53" s="14" t="s">
        <v>15</v>
      </c>
      <c r="D53" s="40">
        <v>1</v>
      </c>
      <c r="E53" s="15" t="s">
        <v>4</v>
      </c>
      <c r="F53" s="49">
        <f>(0.0412*((SUM(G34:H37,G38:H39,G41:H52))*0.13))</f>
        <v>0</v>
      </c>
      <c r="G53" s="16">
        <f t="shared" si="0"/>
        <v>0</v>
      </c>
      <c r="H53" s="17"/>
      <c r="I53" s="7"/>
      <c r="J53" s="17">
        <f t="shared" si="2"/>
        <v>0</v>
      </c>
      <c r="K53" s="17" t="str">
        <f t="shared" si="3"/>
        <v/>
      </c>
    </row>
    <row r="54" spans="2:11" ht="15.6" customHeight="1">
      <c r="B54" s="10">
        <f t="shared" si="1"/>
        <v>48</v>
      </c>
      <c r="C54" s="14" t="s">
        <v>16</v>
      </c>
      <c r="D54" s="40">
        <v>1</v>
      </c>
      <c r="E54" s="15" t="s">
        <v>4</v>
      </c>
      <c r="F54" s="49">
        <f>(0.0325*((SUM(G34:H37,G38:H39,G41:H52))*0.13))</f>
        <v>0</v>
      </c>
      <c r="G54" s="16">
        <f>D54*F54</f>
        <v>0</v>
      </c>
      <c r="H54" s="17"/>
      <c r="I54" s="7"/>
      <c r="J54" s="17">
        <f t="shared" si="2"/>
        <v>0</v>
      </c>
      <c r="K54" s="17" t="str">
        <f t="shared" si="3"/>
        <v/>
      </c>
    </row>
    <row r="55" spans="2:11" ht="15.6" customHeight="1">
      <c r="B55" s="10">
        <f t="shared" si="1"/>
        <v>49</v>
      </c>
      <c r="C55" s="14" t="s">
        <v>72</v>
      </c>
      <c r="D55" s="40">
        <v>1</v>
      </c>
      <c r="E55" s="15" t="s">
        <v>6</v>
      </c>
      <c r="F55" s="38">
        <v>0</v>
      </c>
      <c r="G55" s="18"/>
      <c r="H55" s="18">
        <f>F55*D55</f>
        <v>0</v>
      </c>
      <c r="I55" s="7"/>
      <c r="J55" s="17" t="str">
        <f aca="true" t="shared" si="13" ref="J55:J59">IF(G55&lt;&gt;"",G55*1.21,"")</f>
        <v/>
      </c>
      <c r="K55" s="17">
        <f t="shared" si="3"/>
        <v>0</v>
      </c>
    </row>
    <row r="56" spans="1:11" s="7" customFormat="1" ht="15.6" customHeight="1">
      <c r="A56" s="19"/>
      <c r="B56" s="10">
        <f t="shared" si="1"/>
        <v>50</v>
      </c>
      <c r="C56" s="14" t="s">
        <v>73</v>
      </c>
      <c r="D56" s="40">
        <v>1</v>
      </c>
      <c r="E56" s="15" t="s">
        <v>2</v>
      </c>
      <c r="F56" s="38">
        <v>0</v>
      </c>
      <c r="G56" s="18"/>
      <c r="H56" s="18">
        <f>F56*D56</f>
        <v>0</v>
      </c>
      <c r="J56" s="17" t="str">
        <f t="shared" si="13"/>
        <v/>
      </c>
      <c r="K56" s="17">
        <f t="shared" si="3"/>
        <v>0</v>
      </c>
    </row>
    <row r="57" spans="1:11" s="7" customFormat="1" ht="15.6" customHeight="1">
      <c r="A57" s="19"/>
      <c r="B57" s="10">
        <f t="shared" si="1"/>
        <v>51</v>
      </c>
      <c r="C57" s="21" t="s">
        <v>74</v>
      </c>
      <c r="D57" s="40">
        <v>1</v>
      </c>
      <c r="E57" s="15" t="s">
        <v>19</v>
      </c>
      <c r="F57" s="38">
        <v>0</v>
      </c>
      <c r="G57" s="18">
        <f>F57*D57</f>
        <v>0</v>
      </c>
      <c r="H57" s="16"/>
      <c r="J57" s="17">
        <f t="shared" si="13"/>
        <v>0</v>
      </c>
      <c r="K57" s="17" t="str">
        <f t="shared" si="3"/>
        <v/>
      </c>
    </row>
    <row r="58" spans="1:11" s="7" customFormat="1" ht="15.6" customHeight="1">
      <c r="A58" s="19"/>
      <c r="B58" s="10">
        <f t="shared" si="1"/>
        <v>52</v>
      </c>
      <c r="C58" s="21" t="s">
        <v>10</v>
      </c>
      <c r="D58" s="40">
        <v>1</v>
      </c>
      <c r="E58" s="20" t="s">
        <v>4</v>
      </c>
      <c r="F58" s="38">
        <v>0</v>
      </c>
      <c r="G58" s="18"/>
      <c r="H58" s="18">
        <f>F58*D58</f>
        <v>0</v>
      </c>
      <c r="J58" s="17" t="str">
        <f t="shared" si="13"/>
        <v/>
      </c>
      <c r="K58" s="17">
        <f t="shared" si="3"/>
        <v>0</v>
      </c>
    </row>
    <row r="59" spans="1:11" s="7" customFormat="1" ht="15.6" customHeight="1">
      <c r="A59" s="19"/>
      <c r="B59" s="10">
        <f t="shared" si="1"/>
        <v>53</v>
      </c>
      <c r="C59" s="14" t="s">
        <v>20</v>
      </c>
      <c r="D59" s="40">
        <v>1</v>
      </c>
      <c r="E59" s="15" t="s">
        <v>4</v>
      </c>
      <c r="F59" s="38">
        <v>0</v>
      </c>
      <c r="G59" s="18"/>
      <c r="H59" s="18">
        <f>F59*D59</f>
        <v>0</v>
      </c>
      <c r="J59" s="17" t="str">
        <f t="shared" si="13"/>
        <v/>
      </c>
      <c r="K59" s="17">
        <f t="shared" si="3"/>
        <v>0</v>
      </c>
    </row>
    <row r="60" spans="1:11" s="7" customFormat="1" ht="15.6" customHeight="1">
      <c r="A60" s="19"/>
      <c r="B60" s="11"/>
      <c r="C60" s="6"/>
      <c r="D60" s="6"/>
      <c r="E60" s="2"/>
      <c r="F60" s="7" t="s">
        <v>28</v>
      </c>
      <c r="G60" s="22">
        <f>SUM(G5:G59)</f>
        <v>0</v>
      </c>
      <c r="H60" s="22">
        <f>SUM(H5:H59)</f>
        <v>0</v>
      </c>
      <c r="I60" s="22"/>
      <c r="J60" s="22">
        <f>SUM(J5:J59)</f>
        <v>0</v>
      </c>
      <c r="K60" s="22">
        <f>SUM(K5:K59)</f>
        <v>0</v>
      </c>
    </row>
    <row r="61" spans="1:7" s="7" customFormat="1" ht="15.6" customHeight="1">
      <c r="A61" s="19"/>
      <c r="B61" s="11"/>
      <c r="C61" s="42" t="s">
        <v>29</v>
      </c>
      <c r="D61" s="42" t="s">
        <v>30</v>
      </c>
      <c r="E61" s="43" t="s">
        <v>8</v>
      </c>
      <c r="F61" s="42" t="s">
        <v>13</v>
      </c>
      <c r="G61" s="42" t="s">
        <v>25</v>
      </c>
    </row>
    <row r="62" spans="2:11" ht="15.6" customHeight="1">
      <c r="B62" s="11"/>
      <c r="C62" s="44" t="s">
        <v>33</v>
      </c>
      <c r="D62" s="45"/>
      <c r="E62" s="46">
        <f>(SUM(G2:H59))+E69</f>
        <v>4095</v>
      </c>
      <c r="F62" s="46">
        <f>0.21*E62</f>
        <v>859.9499999999999</v>
      </c>
      <c r="G62" s="46">
        <f>E62+F62</f>
        <v>4954.95</v>
      </c>
      <c r="H62" s="7"/>
      <c r="I62" s="7"/>
      <c r="J62" s="7"/>
      <c r="K62" s="7"/>
    </row>
    <row r="63" spans="2:7" ht="15.6" customHeight="1">
      <c r="B63" s="2"/>
      <c r="C63" s="44" t="s">
        <v>31</v>
      </c>
      <c r="D63" s="47">
        <f>E63/E62</f>
        <v>1</v>
      </c>
      <c r="E63" s="48">
        <f>(SUM(G2:G59))+E69</f>
        <v>4095</v>
      </c>
      <c r="F63" s="46">
        <f aca="true" t="shared" si="14" ref="F63:F64">0.21*E63</f>
        <v>859.9499999999999</v>
      </c>
      <c r="G63" s="46">
        <f aca="true" t="shared" si="15" ref="G63:G64">E63+F63</f>
        <v>4954.95</v>
      </c>
    </row>
    <row r="64" spans="2:7" ht="15.6" customHeight="1">
      <c r="B64" s="2"/>
      <c r="C64" s="44" t="s">
        <v>32</v>
      </c>
      <c r="D64" s="47">
        <f>1-D63</f>
        <v>0</v>
      </c>
      <c r="E64" s="48">
        <f>SUM(H2:H59)</f>
        <v>0</v>
      </c>
      <c r="F64" s="46">
        <f t="shared" si="14"/>
        <v>0</v>
      </c>
      <c r="G64" s="46">
        <f t="shared" si="15"/>
        <v>0</v>
      </c>
    </row>
    <row r="65" spans="1:11" s="7" customFormat="1" ht="15.6" customHeight="1">
      <c r="A65" s="19"/>
      <c r="B65" s="2"/>
      <c r="C65" s="27"/>
      <c r="D65" s="28"/>
      <c r="E65" s="11"/>
      <c r="F65" s="6"/>
      <c r="G65" s="29"/>
      <c r="H65" s="5"/>
      <c r="I65" s="5"/>
      <c r="J65" s="5"/>
      <c r="K65" s="5"/>
    </row>
    <row r="66" spans="1:11" s="7" customFormat="1" ht="15.6" customHeight="1">
      <c r="A66" s="19"/>
      <c r="B66" s="2"/>
      <c r="C66" s="27"/>
      <c r="D66" s="28"/>
      <c r="E66" s="11"/>
      <c r="F66" s="6"/>
      <c r="G66" s="29"/>
      <c r="H66" s="5"/>
      <c r="I66" s="5"/>
      <c r="J66" s="5"/>
      <c r="K66" s="5"/>
    </row>
    <row r="67" spans="1:11" s="7" customFormat="1" ht="15.6" customHeight="1">
      <c r="A67" s="19"/>
      <c r="B67" s="2"/>
      <c r="C67" s="27" t="s">
        <v>14</v>
      </c>
      <c r="D67" s="30"/>
      <c r="E67" s="11"/>
      <c r="F67" s="6"/>
      <c r="G67" s="29"/>
      <c r="H67" s="5"/>
      <c r="I67" s="5"/>
      <c r="J67" s="5"/>
      <c r="K67" s="5"/>
    </row>
    <row r="68" spans="1:7" s="7" customFormat="1" ht="15.6" customHeight="1">
      <c r="A68" s="19"/>
      <c r="B68" s="2"/>
      <c r="D68" s="4" t="s">
        <v>0</v>
      </c>
      <c r="E68" s="24" t="s">
        <v>8</v>
      </c>
      <c r="F68" s="23" t="s">
        <v>13</v>
      </c>
      <c r="G68" s="23" t="s">
        <v>11</v>
      </c>
    </row>
    <row r="69" spans="1:7" s="7" customFormat="1" ht="15">
      <c r="A69" s="19"/>
      <c r="B69" s="2"/>
      <c r="C69" s="39" t="s">
        <v>77</v>
      </c>
      <c r="D69" s="31">
        <f>SUMIFS(D:D,C:C,"*Svítidlo*")</f>
        <v>315</v>
      </c>
      <c r="E69" s="26">
        <f>13*D69</f>
        <v>4095</v>
      </c>
      <c r="F69" s="26">
        <f>0.21*E69</f>
        <v>859.9499999999999</v>
      </c>
      <c r="G69" s="25">
        <f>E69+F69</f>
        <v>4954.95</v>
      </c>
    </row>
    <row r="70" spans="2:7" s="7" customFormat="1" ht="18" customHeight="1">
      <c r="B70" s="2"/>
      <c r="C70" s="7" t="s">
        <v>21</v>
      </c>
      <c r="D70" s="32"/>
      <c r="E70" s="8"/>
      <c r="G70" s="33"/>
    </row>
    <row r="71" spans="1:11" ht="15">
      <c r="A71" s="5"/>
      <c r="B71" s="2"/>
      <c r="C71" s="7"/>
      <c r="D71" s="32"/>
      <c r="F71" s="7"/>
      <c r="G71" s="33"/>
      <c r="H71" s="7"/>
      <c r="I71" s="7"/>
      <c r="J71" s="7"/>
      <c r="K71" s="7"/>
    </row>
    <row r="72" spans="1:11" ht="15">
      <c r="A72" s="5"/>
      <c r="B72" s="2"/>
      <c r="C72" s="34"/>
      <c r="D72" s="35"/>
      <c r="E72" s="35"/>
      <c r="F72" s="34"/>
      <c r="G72" s="34"/>
      <c r="H72" s="7"/>
      <c r="I72" s="7"/>
      <c r="J72" s="7"/>
      <c r="K72" s="7"/>
    </row>
    <row r="73" spans="1:8" ht="15">
      <c r="A73" s="5"/>
      <c r="H73" s="6"/>
    </row>
    <row r="74" spans="2:8" s="7" customFormat="1" ht="15">
      <c r="B74" s="2"/>
      <c r="D74" s="2"/>
      <c r="E74" s="2"/>
      <c r="H74" s="6"/>
    </row>
    <row r="75" spans="1:12" ht="15">
      <c r="A75" s="5"/>
      <c r="H75" s="6"/>
      <c r="I75" s="7"/>
      <c r="J75" s="7"/>
      <c r="K75" s="7"/>
      <c r="L75" s="7"/>
    </row>
    <row r="76" spans="1:12" ht="15">
      <c r="A76" s="5"/>
      <c r="H76" s="6"/>
      <c r="I76" s="7"/>
      <c r="J76" s="7"/>
      <c r="K76" s="7"/>
      <c r="L76" s="7"/>
    </row>
    <row r="77" spans="1:12" ht="15">
      <c r="A77" s="5"/>
      <c r="H77" s="7"/>
      <c r="I77" s="7"/>
      <c r="J77" s="7"/>
      <c r="K77" s="7"/>
      <c r="L77" s="7"/>
    </row>
    <row r="78" spans="1:12" ht="15">
      <c r="A78" s="5"/>
      <c r="H78" s="7"/>
      <c r="I78" s="7"/>
      <c r="J78" s="7"/>
      <c r="K78" s="7"/>
      <c r="L78" s="7"/>
    </row>
    <row r="79" spans="1:12" ht="15">
      <c r="A79" s="5"/>
      <c r="H79" s="7"/>
      <c r="I79" s="7"/>
      <c r="J79" s="7"/>
      <c r="K79" s="7"/>
      <c r="L79" s="7"/>
    </row>
    <row r="80" spans="1:8" ht="15">
      <c r="A80" s="5"/>
      <c r="H80" s="6"/>
    </row>
    <row r="81" spans="1:8" ht="15">
      <c r="A81" s="5"/>
      <c r="H81" s="6"/>
    </row>
    <row r="82" spans="1:8" ht="15">
      <c r="A82" s="5"/>
      <c r="H82" s="6"/>
    </row>
    <row r="83" spans="6:12" ht="15">
      <c r="F83" s="36"/>
      <c r="G83" s="37"/>
      <c r="H83" s="6"/>
      <c r="I83" s="7"/>
      <c r="J83" s="7"/>
      <c r="K83" s="7"/>
      <c r="L83" s="7"/>
    </row>
    <row r="84" spans="6:12" ht="15">
      <c r="F84" s="36"/>
      <c r="G84" s="37"/>
      <c r="H84" s="7"/>
      <c r="I84" s="7"/>
      <c r="J84" s="7"/>
      <c r="K84" s="7"/>
      <c r="L84" s="7"/>
    </row>
    <row r="85" spans="8:12" ht="15">
      <c r="H85" s="7"/>
      <c r="I85" s="7"/>
      <c r="J85" s="7"/>
      <c r="K85" s="7"/>
      <c r="L85" s="7"/>
    </row>
    <row r="86" spans="8:12" ht="15">
      <c r="H86" s="7"/>
      <c r="I86" s="7"/>
      <c r="J86" s="7"/>
      <c r="K86" s="7"/>
      <c r="L86" s="7"/>
    </row>
    <row r="87" spans="8:12" ht="15">
      <c r="H87" s="7"/>
      <c r="I87" s="7"/>
      <c r="J87" s="7"/>
      <c r="K87" s="7"/>
      <c r="L87" s="7"/>
    </row>
    <row r="88" spans="8:12" ht="15">
      <c r="H88" s="7"/>
      <c r="I88" s="7"/>
      <c r="J88" s="7"/>
      <c r="K88" s="7"/>
      <c r="L88" s="7"/>
    </row>
    <row r="92" spans="8:12" ht="15">
      <c r="H92" s="7"/>
      <c r="I92" s="7"/>
      <c r="J92" s="7"/>
      <c r="K92" s="7"/>
      <c r="L92" s="7"/>
    </row>
  </sheetData>
  <conditionalFormatting sqref="D5:D33">
    <cfRule type="notContainsBlanks" priority="2" dxfId="0">
      <formula>LEN(TRIM(D5))&gt;0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P002</cp:lastModifiedBy>
  <cp:lastPrinted>2022-11-09T08:10:33Z</cp:lastPrinted>
  <dcterms:created xsi:type="dcterms:W3CDTF">2015-11-07T13:06:05Z</dcterms:created>
  <dcterms:modified xsi:type="dcterms:W3CDTF">2023-02-27T10:02:44Z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