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325" windowHeight="11760" activeTab="0"/>
  </bookViews>
  <sheets>
    <sheet name="Rekapitulace stavby" sheetId="1" r:id="rId1"/>
    <sheet name="M173 - Vybudování venkovn..." sheetId="2" r:id="rId2"/>
    <sheet name="Pokyny pro vyplnění" sheetId="3" r:id="rId3"/>
  </sheets>
  <definedNames>
    <definedName name="_xlnm._FilterDatabase" localSheetId="1" hidden="1">'M173 - Vybudování venkovn...'!$C$111:$K$825</definedName>
    <definedName name="_xlnm.Print_Area" localSheetId="1">'M173 - Vybudování venkovn...'!$C$4:$J$37,'M173 - Vybudování venkovn...'!$C$43:$J$95,'M173 - Vybudování venkovn...'!$C$101:$K$825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'M173 - Vybudování venkovn...'!$111:$111</definedName>
  </definedNames>
  <calcPr calcId="152511"/>
</workbook>
</file>

<file path=xl/sharedStrings.xml><?xml version="1.0" encoding="utf-8"?>
<sst xmlns="http://schemas.openxmlformats.org/spreadsheetml/2006/main" count="8737" uniqueCount="1779">
  <si>
    <t>Export Komplet</t>
  </si>
  <si>
    <t>VZ</t>
  </si>
  <si>
    <t>2.0</t>
  </si>
  <si>
    <t>ZAMOK</t>
  </si>
  <si>
    <t>False</t>
  </si>
  <si>
    <t>{7379af2d-9fae-4ab4-ad3a-eb09d8f5983c}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</si>
  <si>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</si>
  <si>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</si>
  <si>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</si>
  <si>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</si>
  <si>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</si>
  <si>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</si>
  <si>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</si>
  <si>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</si>
  <si>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M173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</si>
  <si>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</si>
  <si>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</si>
  <si>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Vybudování venkovní odborné učebny se zázemím zahrady</t>
  </si>
  <si>
    <t>KSO:</t>
  </si>
  <si>
    <t/>
  </si>
  <si>
    <t>CC-CZ:</t>
  </si>
  <si>
    <t>Místo:</t>
  </si>
  <si>
    <t>Lanškroun</t>
  </si>
  <si>
    <t>Datum:</t>
  </si>
  <si>
    <t>Zadavatel:</t>
  </si>
  <si>
    <t>IČ:</t>
  </si>
  <si>
    <t>00279102</t>
  </si>
  <si>
    <t>Město Lanškroun, nám. J. M. Marků 12, Lanškroun</t>
  </si>
  <si>
    <t>DIČ:</t>
  </si>
  <si>
    <t>CZ699003828</t>
  </si>
  <si>
    <t>Uchazeč:</t>
  </si>
  <si>
    <t>Vyplň údaj</t>
  </si>
  <si>
    <t>Projektant:</t>
  </si>
  <si>
    <t>86698753</t>
  </si>
  <si>
    <t>MgA. Přemysl Kokeš, Sokolovská 428/130,18600 Praha</t>
  </si>
  <si>
    <t xml:space="preserve">CZ7702065547     </t>
  </si>
  <si>
    <t>True</t>
  </si>
  <si>
    <t>Zpracovatel:</t>
  </si>
  <si>
    <t>88363945</t>
  </si>
  <si>
    <t>Petr Krčál, Dukelská 973, 564 01 Žamberk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</si>
  <si>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</si>
  <si>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</si>
  <si>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</si>
  <si>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</si>
  <si>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</si>
  <si>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</si>
  <si>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</si>
  <si>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</si>
  <si>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</si>
  <si>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</si>
  <si>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</si>
  <si>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</si>
  <si>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</si>
  <si>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</si>
  <si>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</si>
  <si>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</si>
  <si>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</si>
  <si>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</si>
  <si>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</si>
  <si>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</si>
  <si>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</si>
  <si>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</si>
  <si>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</si>
  <si>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</si>
  <si>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</si>
  <si>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</si>
  <si>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</si>
  <si>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</si>
  <si>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</si>
  <si>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</si>
  <si>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</si>
  <si>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</si>
  <si>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</si>
  <si>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</si>
  <si>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</si>
  <si>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</si>
  <si>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</si>
  <si>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</si>
  <si>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</si>
  <si>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</si>
  <si>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</si>
  <si>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</si>
  <si>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</si>
  <si>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</si>
  <si>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</si>
  <si>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</si>
  <si>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</si>
  <si>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</si>
  <si>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</si>
  <si>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</si>
  <si>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</si>
  <si>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</si>
  <si>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</si>
  <si>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</si>
  <si>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</si>
  <si>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</si>
  <si>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</si>
  <si>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</si>
  <si>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</si>
  <si>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</si>
  <si>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</si>
  <si>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</si>
  <si>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</si>
  <si>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</si>
  <si>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</si>
  <si>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</si>
  <si>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</si>
  <si>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</si>
  <si>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</si>
  <si>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</si>
  <si>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</si>
  <si>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</si>
  <si>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</si>
  <si>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</si>
  <si>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</si>
  <si>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</si>
  <si>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</si>
  <si>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</si>
  <si>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</si>
  <si>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</si>
  <si>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</si>
  <si>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</si>
  <si>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33-M - Montáže dopr.zaříz.,sklad. zař. a váh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</si>
  <si>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</si>
  <si>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</si>
  <si>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</si>
  <si>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</si>
  <si>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</si>
  <si>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</si>
  <si>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</si>
  <si>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</si>
  <si>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</si>
  <si>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</si>
  <si>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</si>
  <si>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</si>
  <si>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</si>
  <si>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</si>
  <si>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</si>
  <si>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</si>
  <si>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</si>
  <si>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</si>
  <si>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</si>
  <si>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</si>
  <si>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</si>
  <si>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</si>
  <si>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</si>
  <si>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111212216</t>
  </si>
  <si>
    <t>Odstranění nevhodných dřevin průměru kmene do 100 mm výšky do 1 m s odstraněním pařezu přes 100 do 500 m2 na svahu přes 1:5 do 1:2</t>
  </si>
  <si>
    <t>m2</t>
  </si>
  <si>
    <t>CS ÚRS 2018 01</t>
  </si>
  <si>
    <t>4</t>
  </si>
  <si>
    <t>1648587563</t>
  </si>
  <si>
    <t>112151312</t>
  </si>
  <si>
    <t>Pokácení stromu postupné bez spouštění částí kmene a koruny o průměru na řezné ploše pařezu přes 200 do 300 mm</t>
  </si>
  <si>
    <t>kus</t>
  </si>
  <si>
    <t>537485272</t>
  </si>
  <si>
    <t>3</t>
  </si>
  <si>
    <t>112201132</t>
  </si>
  <si>
    <t>Odstranění pařezu na svahu přes 1:5 do 1:2 o průměru pařezu na řezné ploše přes 200 do 300 mm</t>
  </si>
  <si>
    <t>-295311919</t>
  </si>
  <si>
    <t>119001201</t>
  </si>
  <si>
    <t>Úprava zemin vápnem nebo směsnými hydraulickými pojivy za účelem zlepšení mechanických vlastností a zpracovatelnosti u hrubých terénních úprav, násypů a zásypů</t>
  </si>
  <si>
    <t>m3</t>
  </si>
  <si>
    <t>-900410782</t>
  </si>
  <si>
    <t>VV</t>
  </si>
  <si>
    <t>"za opěrnou stěnou"</t>
  </si>
  <si>
    <t>(27*2,21)*3,6</t>
  </si>
  <si>
    <t>"okolo učebny"</t>
  </si>
  <si>
    <t>(1,2*3)*10</t>
  </si>
  <si>
    <t>"různé drobné části"</t>
  </si>
  <si>
    <t>(25)</t>
  </si>
  <si>
    <t>Součet</t>
  </si>
  <si>
    <t>5</t>
  </si>
  <si>
    <t>M</t>
  </si>
  <si>
    <t>58530170</t>
  </si>
  <si>
    <t>vápno nehašené CL 90-Q pro úpravu zemin standardní</t>
  </si>
  <si>
    <t>t</t>
  </si>
  <si>
    <t>8</t>
  </si>
  <si>
    <t>-1176094651</t>
  </si>
  <si>
    <t>275,812*0,0525 'Přepočtené koeficientem množství</t>
  </si>
  <si>
    <t>6</t>
  </si>
  <si>
    <t>121112111</t>
  </si>
  <si>
    <t>Sejmutí ornice ručně s vodorovným přemístěním do 50 m na dočasné či trvalé skládky nebo na hromady v místě upotřebení tloušťky vrstvy do 150 mm</t>
  </si>
  <si>
    <t>-203565979</t>
  </si>
  <si>
    <t>(360)*0,15</t>
  </si>
  <si>
    <t>7</t>
  </si>
  <si>
    <t>122201102</t>
  </si>
  <si>
    <t>Odkopávky a prokopávky nezapažené s přehozením výkopku na vzdálenost do 3 m nebo s naložením na dopravní prostředek v hornině tř. 3 přes 100 do 1 000 m3</t>
  </si>
  <si>
    <t>472485147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</si>
  <si>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</si>
  <si>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</si>
  <si>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1574956929</t>
  </si>
  <si>
    <t>9</t>
  </si>
  <si>
    <t>131201201</t>
  </si>
  <si>
    <t>Hloubení zapažených jam a zářezů s urovnáním dna do předepsaného profilu a spádu v hornině tř. 3 do 100 m3</t>
  </si>
  <si>
    <t>-2052168078</t>
  </si>
  <si>
    <t>"výkop pro učebnu"</t>
  </si>
  <si>
    <t>(7*3/2)*8</t>
  </si>
  <si>
    <t>10</t>
  </si>
  <si>
    <t>131201209</t>
  </si>
  <si>
    <t>Hloubení zapažených jam a zářezů s urovnáním dna do předepsaného profilu a spádu Příplatek k cenám za lepivost horniny tř. 3</t>
  </si>
  <si>
    <t>-1294627188</t>
  </si>
  <si>
    <t>11</t>
  </si>
  <si>
    <t>132201102</t>
  </si>
  <si>
    <t>Hloubení zapažených i nezapažených rýh šířky do 600 mm s urovnáním dna do předepsaného profilu a spádu v hornině tř. 3 přes 100 m3</t>
  </si>
  <si>
    <t>1981062693</t>
  </si>
  <si>
    <t>"základové pasy pro učebnu"</t>
  </si>
  <si>
    <t>((5,91+5,6)*2)*0,5*0,6</t>
  </si>
  <si>
    <t>"výkop pro novou kanalizaci"</t>
  </si>
  <si>
    <t>((79+18,5))*0,6*1,2</t>
  </si>
  <si>
    <t>"drenáže"</t>
  </si>
  <si>
    <t>(6*3+25,5+2,5+3+27+9*3)*0,5*0,5</t>
  </si>
  <si>
    <t>"elektroinstalace"</t>
  </si>
  <si>
    <t>(25+6*2+2)*0,5*0,5</t>
  </si>
  <si>
    <t>12</t>
  </si>
  <si>
    <t>132201109</t>
  </si>
  <si>
    <t>Hloubení zapažených i nezapažených rýh šířky do 600 mm s urovnáním dna do předepsaného profilu a spádu v hornině tř. 3 Příplatek k cenám za lepivost horniny tř. 3</t>
  </si>
  <si>
    <t>31087895</t>
  </si>
  <si>
    <t>13</t>
  </si>
  <si>
    <t>133202011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</si>
  <si>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</si>
  <si>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1771188385</t>
  </si>
  <si>
    <t>"Š1-Š3 - výkop pro kanalizační šachty"</t>
  </si>
  <si>
    <t>(2*2)*(3,75+3+3,5)</t>
  </si>
  <si>
    <t>14</t>
  </si>
  <si>
    <t>133202019</t>
  </si>
  <si>
    <t>Hloubení zapažených i nezapažených šachet plocha výkopu do 20 m2 ručním nebo pneumatickým nářadím s případným nutným přemístěním výkopku ve výkopišti v horninách soudržných tř. 3, plocha výkopu Příplatek k cenám za lepivost horniny tř. 3</t>
  </si>
  <si>
    <t>-882211059</t>
  </si>
  <si>
    <t>139711101</t>
  </si>
  <si>
    <t>Vykopávka v uzavřených prostorách s naložením výkopku na dopravní prostředek v hornině tř. 1 až 4</t>
  </si>
  <si>
    <t>976859607</t>
  </si>
  <si>
    <t>"vykopávky podlah - cca 600 mm"</t>
  </si>
  <si>
    <t>(2*2,64)*0,6</t>
  </si>
  <si>
    <t>"základ pro novou dělící stěnu"</t>
  </si>
  <si>
    <t>(2,64)*0,5*0,5</t>
  </si>
  <si>
    <t>16</t>
  </si>
  <si>
    <t>151101101</t>
  </si>
  <si>
    <t>Zřízení pažení a rozepření stěn rýh pro podzemní vedení pro všechny šířky rýhy příložné pro jakoukoliv mezerovitost, hloubky do 2 m</t>
  </si>
  <si>
    <t>602729183</t>
  </si>
  <si>
    <t>((97,5)*1,2)*2</t>
  </si>
  <si>
    <t>17</t>
  </si>
  <si>
    <t>151101102</t>
  </si>
  <si>
    <t>Zřízení pažení a rozepření stěn rýh pro podzemní vedení pro všechny šířky rýhy příložné pro jakoukoliv mezerovitost, hloubky do 4 m</t>
  </si>
  <si>
    <t>791971530</t>
  </si>
  <si>
    <t>"Š1-Š3 - kanalizační šachty"</t>
  </si>
  <si>
    <t>((2)*(3,75+3+3,5))*2</t>
  </si>
  <si>
    <t>18</t>
  </si>
  <si>
    <t>151101111</t>
  </si>
  <si>
    <t>Odstranění pažení a rozepření stěn rýh pro podzemní vedení s uložením materiálu na vzdálenost do 3 m od kraje výkopu příložné, hloubky do 2 m</t>
  </si>
  <si>
    <t>-1236328518</t>
  </si>
  <si>
    <t>19</t>
  </si>
  <si>
    <t>151101112</t>
  </si>
  <si>
    <t>Odstranění pažení a rozepření stěn rýh pro podzemní vedení s uložením materiálu na vzdálenost do 3 m od kraje výkopu příložné, hloubky přes 2 do 4 m</t>
  </si>
  <si>
    <t>242781712</t>
  </si>
  <si>
    <t>20</t>
  </si>
  <si>
    <t>151101201</t>
  </si>
  <si>
    <t>Zřízení pažení stěn výkopu bez rozepření nebo vzepření příložné, hloubky do 4 m</t>
  </si>
  <si>
    <t>818215308</t>
  </si>
  <si>
    <t>"za opěrnou stěnou podél ulice - Na Valech"</t>
  </si>
  <si>
    <t>(27*3,5)</t>
  </si>
  <si>
    <t>151101211</t>
  </si>
  <si>
    <t>Odstranění pažení stěn výkopu s uložením pažin na vzdálenost do 3 m od okraje výkopu příložné, hloubky do 4 m</t>
  </si>
  <si>
    <t>-1687376380</t>
  </si>
  <si>
    <t>22</t>
  </si>
  <si>
    <t>151101401</t>
  </si>
  <si>
    <t>Zřízení vzepření zapažených stěn výkopů s potřebným přepažováním při roubení příložném, hloubky do 4 m</t>
  </si>
  <si>
    <t>-1708734438</t>
  </si>
  <si>
    <t>23</t>
  </si>
  <si>
    <t>151101411</t>
  </si>
  <si>
    <t>Odstranění vzepření stěn výkopů s uložením materiálu na vzdálenost do 3 m od kraje výkopu při roubení příložném, hloubky do 4 m</t>
  </si>
  <si>
    <t>392807043</t>
  </si>
  <si>
    <t>24</t>
  </si>
  <si>
    <t>151401601</t>
  </si>
  <si>
    <t>Přepažování vzepření zapažených stěn výkopů při roubení příložném, hloubky do 4 m</t>
  </si>
  <si>
    <t>129229063</t>
  </si>
  <si>
    <t>25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</si>
  <si>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</si>
  <si>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</si>
  <si>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-1811858879</t>
  </si>
  <si>
    <t>P</t>
  </si>
  <si>
    <t>Poznámka k položce:
přesuny zeminy určené k provápnění a zpětně zase na místo uložení
přesuny v rámci staveniště</t>
  </si>
  <si>
    <t>275,812*2 'Přepočtené koeficientem množství</t>
  </si>
  <si>
    <t>26</t>
  </si>
  <si>
    <t>162601102</t>
  </si>
  <si>
    <t>Vodorovné přemístění výkopku nebo sypaniny po suchu na obvyklém dopravním prostředku, bez naložení výkopku, avšak se složením bez rozhrnutí z horniny tř. 1 až 4 na vzdálenost přes 4 000 do 5 000 m - dovoz ornice/substrátu k ozelenění</t>
  </si>
  <si>
    <t>-1102625522</t>
  </si>
  <si>
    <t>(13,982+53,382)</t>
  </si>
  <si>
    <t>27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</si>
  <si>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</si>
  <si>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</si>
  <si>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-895774313</t>
  </si>
  <si>
    <t>(595,434-(275,812+43,875))</t>
  </si>
  <si>
    <t>28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</si>
  <si>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</si>
  <si>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</si>
  <si>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1751877721</t>
  </si>
  <si>
    <t>275,747*5 'Přepočtené koeficientem množství</t>
  </si>
  <si>
    <t>29</t>
  </si>
  <si>
    <t>167101102</t>
  </si>
  <si>
    <t>Nakládání, skládání a překládání neulehlého výkopku nebo sypaniny nakládání, množství přes 100 m3, z hornin tř. 1 až 4</t>
  </si>
  <si>
    <t>789166892</t>
  </si>
  <si>
    <t>30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</si>
  <si>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</si>
  <si>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</si>
  <si>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786720928</t>
  </si>
  <si>
    <t>31</t>
  </si>
  <si>
    <t>171201201</t>
  </si>
  <si>
    <t>Uložení sypaniny na skládky</t>
  </si>
  <si>
    <t>884700344</t>
  </si>
  <si>
    <t>"ornice" (54)</t>
  </si>
  <si>
    <t>"ostatní zemina" (300+84+112,606+41+3,828)</t>
  </si>
  <si>
    <t>32</t>
  </si>
  <si>
    <t>17510120R</t>
  </si>
  <si>
    <t>Zasypání objektů nad přilehlým původním terénem sypaninou z vhodných hornin 1 až 4 nebo jiným materiálem (ve specifikaci)</t>
  </si>
  <si>
    <t>2002488892</t>
  </si>
  <si>
    <t>"květníky"</t>
  </si>
  <si>
    <t>(2,46*31)*0,2</t>
  </si>
  <si>
    <t>33</t>
  </si>
  <si>
    <t>58343959</t>
  </si>
  <si>
    <t>kamenivo drcené hrubé frakce 32-63</t>
  </si>
  <si>
    <t>2031905367</t>
  </si>
  <si>
    <t>15,252*2 'Přepočtené koeficientem množství</t>
  </si>
  <si>
    <t>34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</si>
  <si>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</si>
  <si>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</si>
  <si>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-1234718980</t>
  </si>
  <si>
    <t>"obsyp vykopanou zeminou"</t>
  </si>
  <si>
    <t>"potrubí" (97,5*0,6*0,75)</t>
  </si>
  <si>
    <t>Mezisoučet</t>
  </si>
  <si>
    <t>"zásyp štěrkem"</t>
  </si>
  <si>
    <t>"Š1 - Š3 - šachty"(41-(PI*0,62*0,62*(3,75+3+3,5)))</t>
  </si>
  <si>
    <t>"potrubí" (97,5*0,6*0,45)</t>
  </si>
  <si>
    <t>"elektro" (39*0,5*0,5)</t>
  </si>
  <si>
    <t>35</t>
  </si>
  <si>
    <t>58331200</t>
  </si>
  <si>
    <t>štěrkopísek netříděný zásypový materiál</t>
  </si>
  <si>
    <t>734802103</t>
  </si>
  <si>
    <t>64,697*2 'Přepočtené koeficientem množství</t>
  </si>
  <si>
    <t>36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</si>
  <si>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</si>
  <si>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</si>
  <si>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-683984831</t>
  </si>
  <si>
    <t xml:space="preserve">"květníky" </t>
  </si>
  <si>
    <t>(2,46*31)</t>
  </si>
  <si>
    <t>"travnaté plochy"</t>
  </si>
  <si>
    <t>(59,81+10,1)</t>
  </si>
  <si>
    <t>37</t>
  </si>
  <si>
    <t>181301103</t>
  </si>
  <si>
    <t>Rozprostření a urovnání ornice v rovině nebo ve svahu sklonu do 1:5 při souvislé ploše do 500 m2, tl. vrstvy přes 150 do 200 mm</t>
  </si>
  <si>
    <t>-2098491568</t>
  </si>
  <si>
    <t>38</t>
  </si>
  <si>
    <t>10371500</t>
  </si>
  <si>
    <t>substrát pro trávníky VL</t>
  </si>
  <si>
    <t>-1038763862</t>
  </si>
  <si>
    <t>69,91*0,2 'Přepočtené koeficientem množství</t>
  </si>
  <si>
    <t>39</t>
  </si>
  <si>
    <t>18130110R</t>
  </si>
  <si>
    <t>Rozprostření a urovnání ornice v rovině nebo ve svahu sklonu do 1:5 při souvislé ploše do 500 m2, tl. vrstvy do 700 mm</t>
  </si>
  <si>
    <t>-1158199649</t>
  </si>
  <si>
    <t>(2,46)*31</t>
  </si>
  <si>
    <t>40</t>
  </si>
  <si>
    <t>-445592835</t>
  </si>
  <si>
    <t>76,26*0,7 'Přepočtené koeficientem množství</t>
  </si>
  <si>
    <t>41</t>
  </si>
  <si>
    <t>181411131</t>
  </si>
  <si>
    <t>Založení trávníku na půdě předem připravené plochy do 1000 m2 výsevem včetně utažení parkového v rovině nebo na svahu do 1:5</t>
  </si>
  <si>
    <t>850274394</t>
  </si>
  <si>
    <t>42</t>
  </si>
  <si>
    <t>00572410</t>
  </si>
  <si>
    <t>osivo směs travní parková</t>
  </si>
  <si>
    <t>kg</t>
  </si>
  <si>
    <t>-1896862084</t>
  </si>
  <si>
    <t>146,17*0,015 'Přepočtené koeficientem množství</t>
  </si>
  <si>
    <t>43</t>
  </si>
  <si>
    <t>181951102</t>
  </si>
  <si>
    <t>Úprava pláně vyrovnáním výškových rozdílů v hornině tř. 1 až 4 se zhutněním</t>
  </si>
  <si>
    <t>-507649726</t>
  </si>
  <si>
    <t>"základ opěrné stěny - B02"</t>
  </si>
  <si>
    <t>(27*2)</t>
  </si>
  <si>
    <t>44</t>
  </si>
  <si>
    <t>184802111</t>
  </si>
  <si>
    <t>Chemické odplevelení půdy před založením kultury, trávníku nebo zpevněných ploch o výměře jednotlivě přes 20 m2 v rovině nebo na svahu do 1:5 postřikem na široko</t>
  </si>
  <si>
    <t>170872965</t>
  </si>
  <si>
    <t>45</t>
  </si>
  <si>
    <t>184802611</t>
  </si>
  <si>
    <t>Chemické odplevelení po založení kultury v rovině nebo na svahu do 1:5 postřikem na široko</t>
  </si>
  <si>
    <t>774728775</t>
  </si>
  <si>
    <t>46</t>
  </si>
  <si>
    <t>185803111</t>
  </si>
  <si>
    <t>Ošetření trávníku jednorázové v rovině nebo na svahu do 1:5</t>
  </si>
  <si>
    <t>-20085370</t>
  </si>
  <si>
    <t>Zakládání</t>
  </si>
  <si>
    <t>47</t>
  </si>
  <si>
    <t>211971110</t>
  </si>
  <si>
    <t>Zřízení opláštění výplně z geotextilie odvodňovacích žeber nebo trativodů v rýze nebo zářezu se stěnami šikmými o sklonu do 1:2</t>
  </si>
  <si>
    <t>-359462230</t>
  </si>
  <si>
    <t>(103*0,5*4)</t>
  </si>
  <si>
    <t>48</t>
  </si>
  <si>
    <t>69311068</t>
  </si>
  <si>
    <t>geotextilie netkaná PP 300g/m2</t>
  </si>
  <si>
    <t>1805261086</t>
  </si>
  <si>
    <t>206*1,1 'Přepočtené koeficientem množství</t>
  </si>
  <si>
    <t>49</t>
  </si>
  <si>
    <t>212312111</t>
  </si>
  <si>
    <t>Lože pro trativody z betonu prostého</t>
  </si>
  <si>
    <t>-1988137863</t>
  </si>
  <si>
    <t>(103*0,5*0,1)</t>
  </si>
  <si>
    <t>50</t>
  </si>
  <si>
    <t>212532111</t>
  </si>
  <si>
    <t>Lože pro trativody z kameniva hrubého drceného</t>
  </si>
  <si>
    <t>-1030727695</t>
  </si>
  <si>
    <t>103*(0,5*0,4)</t>
  </si>
  <si>
    <t>51</t>
  </si>
  <si>
    <t>212755214</t>
  </si>
  <si>
    <t>Trativody bez lože z drenážních trubek plastových flexibilních D 100 mm</t>
  </si>
  <si>
    <t>m</t>
  </si>
  <si>
    <t>1172279815</t>
  </si>
  <si>
    <t>52</t>
  </si>
  <si>
    <t>213141111</t>
  </si>
  <si>
    <t>Zřízení vrstvy z geotextilie filtrační, separační, odvodňovací, ochranné, výztužné nebo protierozní v rovině nebo ve sklonu do 1:5, šířky do 3 m</t>
  </si>
  <si>
    <t>657613169</t>
  </si>
  <si>
    <t>"travnaté plochy - tkaná geotextilie"</t>
  </si>
  <si>
    <t>"separační vrstva v květnících -geotextilie 500 g/m2"</t>
  </si>
  <si>
    <t>53</t>
  </si>
  <si>
    <t>69311013</t>
  </si>
  <si>
    <t>geotextilie tkaná PES 200/50kN/m</t>
  </si>
  <si>
    <t>-1308169166</t>
  </si>
  <si>
    <t>69,91*1,15 'Přepočtené koeficientem množství</t>
  </si>
  <si>
    <t>54</t>
  </si>
  <si>
    <t>69311082</t>
  </si>
  <si>
    <t>geotextilie netkaná PP 500g/m2</t>
  </si>
  <si>
    <t>216828696</t>
  </si>
  <si>
    <t>76,26*1,15 'Přepočtené koeficientem množství</t>
  </si>
  <si>
    <t>55</t>
  </si>
  <si>
    <t>273313911</t>
  </si>
  <si>
    <t>Základy z betonu prostého desky z betonu kamenem neprokládaného tř. C 30/37</t>
  </si>
  <si>
    <t>1651100281</t>
  </si>
  <si>
    <t>"podkladní beton pro patu opěrné stěny B02 - tl. cca 100 mm"</t>
  </si>
  <si>
    <t>(27*2)*0,1</t>
  </si>
  <si>
    <t>56</t>
  </si>
  <si>
    <t>273322611</t>
  </si>
  <si>
    <t>Základy z betonu železového (bez výztuže) desky z betonu se zvýšenými nároky na prostředí tř. C 30/37</t>
  </si>
  <si>
    <t>-162107400</t>
  </si>
  <si>
    <t>"B02 - opěrná stěna"</t>
  </si>
  <si>
    <t>(27*2)*0,2</t>
  </si>
  <si>
    <t>"základová deska na WC"</t>
  </si>
  <si>
    <t>(2,64*2)*0,15</t>
  </si>
  <si>
    <t>57</t>
  </si>
  <si>
    <t>273351121</t>
  </si>
  <si>
    <t>Bednění základů desek zřízení</t>
  </si>
  <si>
    <t>142007468</t>
  </si>
  <si>
    <t>58</t>
  </si>
  <si>
    <t>273351122</t>
  </si>
  <si>
    <t>Bednění základů desek odstranění</t>
  </si>
  <si>
    <t>514312271</t>
  </si>
  <si>
    <t>59</t>
  </si>
  <si>
    <t>273361821</t>
  </si>
  <si>
    <t>Výztuž základů desek z betonářské oceli 10 505 (R) nebo BSt 500</t>
  </si>
  <si>
    <t>-699451935</t>
  </si>
  <si>
    <t>"B02 - opěrná stěna - pata - cca 160 kg/m3"</t>
  </si>
  <si>
    <t>(10,8)*0,16</t>
  </si>
  <si>
    <t>60</t>
  </si>
  <si>
    <t>273362021</t>
  </si>
  <si>
    <t>Výztuž základů desek ze svařovaných sítí z drátů typu KARI</t>
  </si>
  <si>
    <t>2108424734</t>
  </si>
  <si>
    <t>"KARI síť 100x100x8 mm (7,9 kg/m2)"</t>
  </si>
  <si>
    <t>(2,64*2)*7,9</t>
  </si>
  <si>
    <t>41,712*0,00115 'Přepočtené koeficientem množství</t>
  </si>
  <si>
    <t>61</t>
  </si>
  <si>
    <t>274313711</t>
  </si>
  <si>
    <t>Základy z betonu prostého pasy betonu kamenem neprokládaného tř. C 20/25</t>
  </si>
  <si>
    <t>722941370</t>
  </si>
  <si>
    <t>"podkladní pás  pro osazení ztraceného bednění - tl. cca 100 mm"</t>
  </si>
  <si>
    <t>"stěny tl. 250 mm"</t>
  </si>
  <si>
    <t>(5,91+5,6+5,91+5,6)*0,25*0,1</t>
  </si>
  <si>
    <t>"stěny tl. 300 mm"</t>
  </si>
  <si>
    <t>(4,05+3,21+15,01)*0,3*0,1</t>
  </si>
  <si>
    <t>"nový základ pro dělící stěnu na WC"</t>
  </si>
  <si>
    <t>Svislé a kompletní konstrukce</t>
  </si>
  <si>
    <t>62</t>
  </si>
  <si>
    <t>311113153</t>
  </si>
  <si>
    <t>Nadzákladové zdi z tvárnic ztraceného bednění hladkých, včetně výplně z betonu třídy C 25/30, tloušťky zdiva přes 200 do 250 mm</t>
  </si>
  <si>
    <t>243418552</t>
  </si>
  <si>
    <t>"B04 - opěrná stěna"</t>
  </si>
  <si>
    <t>(1,15*3,6+2,28*2,7+2,08*1,8+0,39*0,8)</t>
  </si>
  <si>
    <t>"B05 - opěrná stěna"</t>
  </si>
  <si>
    <t>(5,6*3,6)</t>
  </si>
  <si>
    <t>"B06 - opěrná stěna"</t>
  </si>
  <si>
    <t>(1,15*3,6+2,28*2,7+2,08*1,8+0,2*0,8)</t>
  </si>
  <si>
    <t>"základ učebny"</t>
  </si>
  <si>
    <t>(5,6)*0,75</t>
  </si>
  <si>
    <t>63</t>
  </si>
  <si>
    <t>311113154</t>
  </si>
  <si>
    <t>Nadzákladové zdi z tvárnic ztraceného bednění hladkých, včetně výplně z betonu třídy C 25/30, tloušťky zdiva přes 250 do 300 mm</t>
  </si>
  <si>
    <t>892657808</t>
  </si>
  <si>
    <t>"B02 - opěrná stěna - žebra"</t>
  </si>
  <si>
    <t>(4,16+3,84*2+3,52*2+3,2*2+2,88*2)+(0,68*(3,25+2,25))</t>
  </si>
  <si>
    <t>"B03 - opěrná stěna"</t>
  </si>
  <si>
    <t>(4,05+3,21)*3,5</t>
  </si>
  <si>
    <t>"B07 - opěrná stěna"</t>
  </si>
  <si>
    <t>(35,87)</t>
  </si>
  <si>
    <t>64</t>
  </si>
  <si>
    <t>311113155</t>
  </si>
  <si>
    <t>Nadzákladové zdi z tvárnic ztraceného bednění hladkých, včetně výplně z betonu třídy C 25/30, tloušťky zdiva přes 300 do 400 mm</t>
  </si>
  <si>
    <t>-2002873876</t>
  </si>
  <si>
    <t>(27*2,25+6*0,25+6*0,5+6*0,75+3*1)</t>
  </si>
  <si>
    <t>65</t>
  </si>
  <si>
    <t>311272031</t>
  </si>
  <si>
    <t>Zdivo z pórobetonových tvárnic na tenké maltové lože, tl. zdiva 200 mm pevnost tvárnic přes P2 do P4, objemová hmotnost přes 450 do 600 kg/m3 hladkých</t>
  </si>
  <si>
    <t>-1563334470</t>
  </si>
  <si>
    <t>"dělící na WC"</t>
  </si>
  <si>
    <t>(2,64)*3</t>
  </si>
  <si>
    <t>"zazdívka okna - odhad"</t>
  </si>
  <si>
    <t>(1,2*1,5)*2</t>
  </si>
  <si>
    <t>66</t>
  </si>
  <si>
    <t>311361821</t>
  </si>
  <si>
    <t>Výztuž nadzákladových zdí nosných svislých nebo odkloněných od svislice, rovných nebo oblých z betonářské oceli 10 505 (R) nebo BSt 500</t>
  </si>
  <si>
    <t>-1482616534</t>
  </si>
  <si>
    <t>"B02 - opěrná stěna - cca 160 kg/m3"</t>
  </si>
  <si>
    <t>(34,78*0,3+72,75*0,4)*0,16</t>
  </si>
  <si>
    <t>"B03 - opěrná stěna - cca 150 kg/m3"</t>
  </si>
  <si>
    <t>(25,41*0,3)*0,15</t>
  </si>
  <si>
    <t>"B04, B05 a B06 - opěrné stěny - cca 120 kg/m3"</t>
  </si>
  <si>
    <t>(48,712*0,25)*0,12</t>
  </si>
  <si>
    <t>"B07 - opěrná stěna - cca 120 kg/m3"</t>
  </si>
  <si>
    <t>(35,87*0,3)*0,12</t>
  </si>
  <si>
    <t>"základ učebny - cca 60 kg/m3"</t>
  </si>
  <si>
    <t>(5,6*0,75)*0,06</t>
  </si>
  <si>
    <t>67</t>
  </si>
  <si>
    <t>317168053</t>
  </si>
  <si>
    <t>Překlady keramické vysoké osazené do maltového lože, šířky překladu 70 mm výšky 238 mm, délky 1500 mm</t>
  </si>
  <si>
    <t>-778985512</t>
  </si>
  <si>
    <t>68</t>
  </si>
  <si>
    <t>348101210</t>
  </si>
  <si>
    <t>Montáž vrat a vrátek k oplocení na sloupky ocelové, plochy jednotlivě do 2 m2</t>
  </si>
  <si>
    <t>-242630272</t>
  </si>
  <si>
    <t>69</t>
  </si>
  <si>
    <t>5534238R</t>
  </si>
  <si>
    <t>branka otočná jednokřídlá 1200 x 870 mm</t>
  </si>
  <si>
    <t>-1567320514</t>
  </si>
  <si>
    <t>Poznámka k položce:
povrch - žárový zinek
bezpečnostní zámek
klika-klika nerez</t>
  </si>
  <si>
    <t>70</t>
  </si>
  <si>
    <t>349231811</t>
  </si>
  <si>
    <t>Přizdívka z cihel ostění s ozubem ve vybouraných otvorech, s vysekáním kapes pro zavázaní přes 80 do 150 mm</t>
  </si>
  <si>
    <t>-389495533</t>
  </si>
  <si>
    <t>"vstup na WC"</t>
  </si>
  <si>
    <t>(1,1*2,3)-(0,9*2,2)</t>
  </si>
  <si>
    <t>71</t>
  </si>
  <si>
    <t>358325114</t>
  </si>
  <si>
    <t>Bourání šachty, stoky kompletní nebo vybourání otvorů průřezové plochy do 4 m2 ve stokách ze zdiva z železobetonu</t>
  </si>
  <si>
    <t>1604136497</t>
  </si>
  <si>
    <t>72</t>
  </si>
  <si>
    <t>35990111R</t>
  </si>
  <si>
    <t>Vyčištění starého septiku</t>
  </si>
  <si>
    <t>kpl</t>
  </si>
  <si>
    <t>-878378059</t>
  </si>
  <si>
    <t>Vodorovné konstrukce</t>
  </si>
  <si>
    <t>73</t>
  </si>
  <si>
    <t>434121426</t>
  </si>
  <si>
    <t>Osazování schodišťových stupňů železobetonových s vyspárováním styčných spár, s provizorním dřevěným zábradlím a dočasným zakrytím stupnic prkny na desku, stupňů drsných</t>
  </si>
  <si>
    <t>-308363123</t>
  </si>
  <si>
    <t>74</t>
  </si>
  <si>
    <t>5937378R</t>
  </si>
  <si>
    <t>stupeň schodišťový betonový</t>
  </si>
  <si>
    <t>1293112259</t>
  </si>
  <si>
    <t>75</t>
  </si>
  <si>
    <t>452311141</t>
  </si>
  <si>
    <t>Podkladní a zajišťovací konstrukce z betonu prostého v otevřeném výkopu desky pod potrubí, stoky a drobné objekty z betonu tř. C 16/20</t>
  </si>
  <si>
    <t>888877593</t>
  </si>
  <si>
    <t>"podklad pod šachty Š1-Š3"</t>
  </si>
  <si>
    <t>(1,5*1,5)*0,15*3</t>
  </si>
  <si>
    <t>Komunikace pozemní</t>
  </si>
  <si>
    <t>76</t>
  </si>
  <si>
    <t>564801111</t>
  </si>
  <si>
    <t>Podklad ze štěrkodrti ŠD s rozprostřením a zhutněním, po zhutnění tl. 30 mm</t>
  </si>
  <si>
    <t>-2088626971</t>
  </si>
  <si>
    <t>77</t>
  </si>
  <si>
    <t>567142115</t>
  </si>
  <si>
    <t>Podklad ze směsi stmelené cementem SC bez dilatačních spár, s rozprostřením a zhutněním SC C 8/10 (KSC I), po zhutnění tl. 250 mm</t>
  </si>
  <si>
    <t>-1769830570</t>
  </si>
  <si>
    <t>"zpevněné plochy a plochy s květníky - průměrná tl. cca 500 mm"</t>
  </si>
  <si>
    <t>(290)</t>
  </si>
  <si>
    <t>290*2 'Přepočtené koeficientem množství</t>
  </si>
  <si>
    <t>78</t>
  </si>
  <si>
    <t>58213611R</t>
  </si>
  <si>
    <t>Kryt cementobetonový vyztužený tl. 200 mm</t>
  </si>
  <si>
    <t>176085590</t>
  </si>
  <si>
    <t>"B08 - betonové desky" ((1,3*1,2)*4+(2,176+1,943+1,71+1,914+1,669)*1,2)</t>
  </si>
  <si>
    <t>79</t>
  </si>
  <si>
    <t>596811122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</si>
  <si>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přes 100 do 300 m2</t>
  </si>
  <si>
    <t>1249847128</t>
  </si>
  <si>
    <t>"chodníky"</t>
  </si>
  <si>
    <t>(22,22+7,2*2+10,8*2+25,2*2)</t>
  </si>
  <si>
    <t>"učebna - podlaha na terénu"</t>
  </si>
  <si>
    <t>(30,86)</t>
  </si>
  <si>
    <t>80</t>
  </si>
  <si>
    <t>59245263</t>
  </si>
  <si>
    <t>dlažba skladebná betonová 20x20x6 cm barevná</t>
  </si>
  <si>
    <t>-109312374</t>
  </si>
  <si>
    <t>Poznámka k položce:
ztratné 2%</t>
  </si>
  <si>
    <t>139,48*1,02 'Přepočtené koeficientem množství</t>
  </si>
  <si>
    <t>Úpravy povrchů, podlahy a osazování výplní</t>
  </si>
  <si>
    <t>81</t>
  </si>
  <si>
    <t>612131101</t>
  </si>
  <si>
    <t>Podkladní a spojovací vrstva vnitřních omítaných ploch cementový postřik nanášený ručně celoplošně stěn</t>
  </si>
  <si>
    <t>-668488793</t>
  </si>
  <si>
    <t>82</t>
  </si>
  <si>
    <t>612321141</t>
  </si>
  <si>
    <t>Omítka vápenocementová vnitřních ploch nanášená ručně dvouvrstvá, tloušťky jádrové omítky do 10 mm a tloušťky štuku do 3 mm štuková svislých konstrukcí stěn</t>
  </si>
  <si>
    <t>-181760890</t>
  </si>
  <si>
    <t>"WC"</t>
  </si>
  <si>
    <t>((2,64+1,8)*2)*3-(1,1*2,3)</t>
  </si>
  <si>
    <t>"doplnění omítky"</t>
  </si>
  <si>
    <t>(2,64+0,5*2)*3</t>
  </si>
  <si>
    <t>83</t>
  </si>
  <si>
    <t>612325302</t>
  </si>
  <si>
    <t>Vápenocementová omítka ostění nebo nadpraží štuková</t>
  </si>
  <si>
    <t>-816426482</t>
  </si>
  <si>
    <t>(2,3*2+1,1)*0,22</t>
  </si>
  <si>
    <t>84</t>
  </si>
  <si>
    <t>622131101</t>
  </si>
  <si>
    <t>Podkladní a spojovací vrstva vnějších omítaných ploch cementový postřik nanášený ručně celoplošně stěn</t>
  </si>
  <si>
    <t>-1482967135</t>
  </si>
  <si>
    <t>85</t>
  </si>
  <si>
    <t>622211011</t>
  </si>
  <si>
    <t>Montáž kontaktního zateplení z polystyrenových desek nebo z kombinovaných desek na vnější stěny, tloušťky desek přes 40 do 80 mm</t>
  </si>
  <si>
    <t>1806582097</t>
  </si>
  <si>
    <t>Poznámka k položce:
1. V cenách jsou započteny náklady na:
a) upevnění desek lepením a talířovými hmoždinkami
b) přestěrkování izolačních desek
c) vložení sklovláknité výztužné tkaniny
d) uzavření otvorů po kotvách lešení</t>
  </si>
  <si>
    <t>(1,2*1,5)</t>
  </si>
  <si>
    <t>86</t>
  </si>
  <si>
    <t>28375933</t>
  </si>
  <si>
    <t>deska EPS 70 fasádní λ=0,039 tl 50mm</t>
  </si>
  <si>
    <t>667346141</t>
  </si>
  <si>
    <t>1,8*1,02 'Přepočtené koeficientem množství</t>
  </si>
  <si>
    <t>87</t>
  </si>
  <si>
    <t>622321141</t>
  </si>
  <si>
    <t>Omítka vápenocementová vnějších ploch nanášená ručně dvouvrstvá, tloušťky jádrové omítky do 15 mm a tloušťky štuku do 3 mm štuková stěn</t>
  </si>
  <si>
    <t>409631403</t>
  </si>
  <si>
    <t>88</t>
  </si>
  <si>
    <t>631311114</t>
  </si>
  <si>
    <t>Mazanina z betonu prostého bez zvýšených nároků na prostředí tl. přes 50 do 80 mm tř. C 16/20</t>
  </si>
  <si>
    <t>1687930607</t>
  </si>
  <si>
    <t>(2,64*1,8)*0,06</t>
  </si>
  <si>
    <t>89</t>
  </si>
  <si>
    <t>631311131</t>
  </si>
  <si>
    <t>Doplnění dosavadních mazanin prostým betonem s dodáním hmot, bez potěru, plochy jednotlivě do 1 m2 a tl. přes 80 mm</t>
  </si>
  <si>
    <t>-1439813649</t>
  </si>
  <si>
    <t>90</t>
  </si>
  <si>
    <t>631319011</t>
  </si>
  <si>
    <t>Příplatek k cenám mazanin za úpravu povrchu mazaniny přehlazením, mazanina tl. přes 50 do 80 mm</t>
  </si>
  <si>
    <t>-441137357</t>
  </si>
  <si>
    <t>91</t>
  </si>
  <si>
    <t>631319171</t>
  </si>
  <si>
    <t>Příplatek k cenám mazanin za stržení povrchu spodní vrstvy mazaniny latí před vložením výztuže nebo pletiva pro tl. obou vrstev mazaniny přes 50 do 80 mm</t>
  </si>
  <si>
    <t>-1864485980</t>
  </si>
  <si>
    <t>92</t>
  </si>
  <si>
    <t>631319195</t>
  </si>
  <si>
    <t>Příplatek k cenám mazanin za malou plochu do 5 m2 jednotlivě mazanina tl. přes 50 do 80 mm</t>
  </si>
  <si>
    <t>1515475630</t>
  </si>
  <si>
    <t>93</t>
  </si>
  <si>
    <t>631362021</t>
  </si>
  <si>
    <t>Výztuž mazanin ze svařovaných sítí z drátů typu KARI</t>
  </si>
  <si>
    <t>1092196707</t>
  </si>
  <si>
    <t>"KARI síť 100x100x4 mm (1,98 kg/m2)"</t>
  </si>
  <si>
    <t>(4,752)*1,98</t>
  </si>
  <si>
    <t>9,409*0,00115 'Přepočtené koeficientem množství</t>
  </si>
  <si>
    <t>94</t>
  </si>
  <si>
    <t>632481213</t>
  </si>
  <si>
    <t>Separační vrstva k oddělení podlahových vrstev z polyetylénové fólie</t>
  </si>
  <si>
    <t>1352404608</t>
  </si>
  <si>
    <t>(2,64*1,8)</t>
  </si>
  <si>
    <t>95</t>
  </si>
  <si>
    <t>634111114</t>
  </si>
  <si>
    <t>Obvodová dilatace mezi stěnou a mazaninou pružnou těsnicí páskou výšky 100 mm</t>
  </si>
  <si>
    <t>1316504901</t>
  </si>
  <si>
    <t>((2,64+1,8)*2)</t>
  </si>
  <si>
    <t>Trubní vedení</t>
  </si>
  <si>
    <t>96</t>
  </si>
  <si>
    <t>8 - R1</t>
  </si>
  <si>
    <t>Regulační klapka/ventil k řízenému odtoku dešťových vod z retenční nádrže</t>
  </si>
  <si>
    <t>-383143212</t>
  </si>
  <si>
    <t>97</t>
  </si>
  <si>
    <t>87116114R</t>
  </si>
  <si>
    <t>Montáž vodovodního potrubí z plastů v otevřeném výkopu z polyetylenu PE 100 svařovaných na tupo SDR 11/PN16 D 25 x 2,3 mm</t>
  </si>
  <si>
    <t>1197955998</t>
  </si>
  <si>
    <t>98</t>
  </si>
  <si>
    <t>2861359R</t>
  </si>
  <si>
    <t>potrubí dvouvrstvé PE100 s 10% signalizační vrstvou SDR 11 25x2,3 dl 12m</t>
  </si>
  <si>
    <t>1864889696</t>
  </si>
  <si>
    <t>99</t>
  </si>
  <si>
    <t>871273121</t>
  </si>
  <si>
    <t>Montáž kanalizačního potrubí z plastů z tvrdého PVC těsněných gumovým kroužkem v otevřeném výkopu ve sklonu do 20 % DN 125</t>
  </si>
  <si>
    <t>1817370398</t>
  </si>
  <si>
    <t>100</t>
  </si>
  <si>
    <t>28611126</t>
  </si>
  <si>
    <t>trubka kanalizační PVC DN 125x1000 mm SN4</t>
  </si>
  <si>
    <t>701499579</t>
  </si>
  <si>
    <t>Poznámka k položce:
vč. tvarovek</t>
  </si>
  <si>
    <t>101</t>
  </si>
  <si>
    <t>871353121</t>
  </si>
  <si>
    <t>Montáž kanalizačního potrubí z plastů z tvrdého PVC těsněných gumovým kroužkem v otevřeném výkopu ve sklonu do 20 % DN 200</t>
  </si>
  <si>
    <t>1942810302</t>
  </si>
  <si>
    <t>102</t>
  </si>
  <si>
    <t>28611136</t>
  </si>
  <si>
    <t>trubka kanalizační PVC DN 200x1000 mm SN4</t>
  </si>
  <si>
    <t>-438249424</t>
  </si>
  <si>
    <t>103</t>
  </si>
  <si>
    <t>871373121</t>
  </si>
  <si>
    <t>Montáž kanalizačního potrubí z plastů z tvrdého PVC těsněných gumovým kroužkem v otevřeném výkopu ve sklonu do 20 % DN 315</t>
  </si>
  <si>
    <t>-565708035</t>
  </si>
  <si>
    <t>104</t>
  </si>
  <si>
    <t>28611143</t>
  </si>
  <si>
    <t>trubka kanalizační PVC DN 315x1000 mm SN4</t>
  </si>
  <si>
    <t>-1196942613</t>
  </si>
  <si>
    <t>105</t>
  </si>
  <si>
    <t>894411311</t>
  </si>
  <si>
    <t>Osazení železobetonových dílců pro šachty skruží rovných</t>
  </si>
  <si>
    <t>56357867</t>
  </si>
  <si>
    <t>106</t>
  </si>
  <si>
    <t>59224160</t>
  </si>
  <si>
    <t>skruž kanalizační s ocelovými stupadly 100 x 25 x 12 cm</t>
  </si>
  <si>
    <t>1132447797</t>
  </si>
  <si>
    <t>107</t>
  </si>
  <si>
    <t>59224161</t>
  </si>
  <si>
    <t>skruž kanalizační s ocelovými stupadly 100 x 50 x 12 cm</t>
  </si>
  <si>
    <t>-1915785910</t>
  </si>
  <si>
    <t>108</t>
  </si>
  <si>
    <t>59224162</t>
  </si>
  <si>
    <t>skruž kanalizační s ocelovými stupadly 100 x 100 x 12 cm</t>
  </si>
  <si>
    <t>1116403989</t>
  </si>
  <si>
    <t>109</t>
  </si>
  <si>
    <t>894412411</t>
  </si>
  <si>
    <t>Osazení železobetonových dílců pro šachty skruží přechodových</t>
  </si>
  <si>
    <t>-543351467</t>
  </si>
  <si>
    <t>110</t>
  </si>
  <si>
    <t>59224168</t>
  </si>
  <si>
    <t>skruž betonová přechodová 62,5/100x60x12 cm, stupadla poplastovaná kapsová</t>
  </si>
  <si>
    <t>1623137293</t>
  </si>
  <si>
    <t>111</t>
  </si>
  <si>
    <t>894414111</t>
  </si>
  <si>
    <t>Osazení železobetonových dílců pro šachty skruží základových (dno)</t>
  </si>
  <si>
    <t>63574548</t>
  </si>
  <si>
    <t>112</t>
  </si>
  <si>
    <t>59224064</t>
  </si>
  <si>
    <t>dno betonové šachtové kulaté DN 1000 x 500, 100 x 65 x 15 cm</t>
  </si>
  <si>
    <t>744015971</t>
  </si>
  <si>
    <t>113</t>
  </si>
  <si>
    <t>899101211</t>
  </si>
  <si>
    <t>Demontáž poklopů litinových a ocelových včetně rámů, hmotnosti jednotlivě do 50 kg</t>
  </si>
  <si>
    <t>-892261234</t>
  </si>
  <si>
    <t>114</t>
  </si>
  <si>
    <t>899103112</t>
  </si>
  <si>
    <t>Osazení poklopů litinových a ocelových včetně rámů pro třídu zatížení B125, C250</t>
  </si>
  <si>
    <t>-2030160644</t>
  </si>
  <si>
    <t>115</t>
  </si>
  <si>
    <t>28661933</t>
  </si>
  <si>
    <t>poklop šachtový litinový dno DN 600 pro třídu zatížení B125</t>
  </si>
  <si>
    <t>2043993805</t>
  </si>
  <si>
    <t>116</t>
  </si>
  <si>
    <t>899721112</t>
  </si>
  <si>
    <t>Signalizační vodič na potrubí PVC DN nad 150 mm</t>
  </si>
  <si>
    <t>557533719</t>
  </si>
  <si>
    <t>117</t>
  </si>
  <si>
    <t>899722112</t>
  </si>
  <si>
    <t>Krytí potrubí z plastů výstražnou fólií z PVC šířky 25 cm</t>
  </si>
  <si>
    <t>-896786775</t>
  </si>
  <si>
    <t>Ostatní konstrukce a práce-bourání</t>
  </si>
  <si>
    <t>118</t>
  </si>
  <si>
    <t>9 - R1</t>
  </si>
  <si>
    <t>Sanování jímky pro dešťovou vodu</t>
  </si>
  <si>
    <t>-221783998</t>
  </si>
  <si>
    <t>Poznámka k položce:
vč. hydroizolace např. PVC-P folií a podkladní geotextilie
- plocha hydroizolace cca 38 m2</t>
  </si>
  <si>
    <t>119</t>
  </si>
  <si>
    <t>919716111</t>
  </si>
  <si>
    <t>Ocelová výztuž cementobetonového krytu ze svařovaných sítí hmotnosti do 7,5 kg/m2</t>
  </si>
  <si>
    <t>495441763</t>
  </si>
  <si>
    <t>"KARI síť 200x200x8 mm (3,95 kg/m2)"</t>
  </si>
  <si>
    <t>"B08 - betonové desky" ((1,3*1,2)*4+(2,176+1,943+1,71+1,914+1,669)*1,2)*3,95</t>
  </si>
  <si>
    <t>69,261*0,00115 'Přepočtené koeficientem množství</t>
  </si>
  <si>
    <t>120</t>
  </si>
  <si>
    <t>935113111</t>
  </si>
  <si>
    <t>Osazení odvodňovacího žlabu s krycím roštem polymerbetonového šířky do 200 mm</t>
  </si>
  <si>
    <t>-1942791431</t>
  </si>
  <si>
    <t>(1,3+6+1,7)</t>
  </si>
  <si>
    <t>121</t>
  </si>
  <si>
    <t>56241001</t>
  </si>
  <si>
    <t>žlab PE vyztužený skelnými vlákny zátěž A15-D 400 kN světlá š 100mm</t>
  </si>
  <si>
    <t>-81254871</t>
  </si>
  <si>
    <t>122</t>
  </si>
  <si>
    <t>56241411</t>
  </si>
  <si>
    <t>svislé odtokové hrdlo DN 100 pro žlab z PE š 100 mm</t>
  </si>
  <si>
    <t>-1836147627</t>
  </si>
  <si>
    <t>123</t>
  </si>
  <si>
    <t>56241406</t>
  </si>
  <si>
    <t>čelní stěna plná začátek/konec žlabu z PE  š 100 mm, PP</t>
  </si>
  <si>
    <t>1748038883</t>
  </si>
  <si>
    <t>124</t>
  </si>
  <si>
    <t>93600100R</t>
  </si>
  <si>
    <t>Montáž prvků městské a zahradní architektury hmotnosti přes 0,1 do 1,5 t</t>
  </si>
  <si>
    <t>1972519087</t>
  </si>
  <si>
    <t>"B01 - květník" (31)</t>
  </si>
  <si>
    <t>125</t>
  </si>
  <si>
    <t>7491022R</t>
  </si>
  <si>
    <t>B01 - květník betonový 300 x 108 x 100 cm</t>
  </si>
  <si>
    <t>-1102441558</t>
  </si>
  <si>
    <t>126</t>
  </si>
  <si>
    <t>941211111</t>
  </si>
  <si>
    <t>Montáž lešení řadového rámového lehkého pracovního s podlahami s provozním zatížením tř. 3 do 200 kg/m2 šířky tř. SW06 přes 0,6 do 0,9 m, výšky do 10 m</t>
  </si>
  <si>
    <t>425012831</t>
  </si>
  <si>
    <t>"boční stěny" ((5,9*2+0,9*2)*4)*2</t>
  </si>
  <si>
    <t>"čelní stěna" (6+0,9*2)*5,8</t>
  </si>
  <si>
    <t>"zadní stěna" (6+0,9*2)*3</t>
  </si>
  <si>
    <t>127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</si>
  <si>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</si>
  <si>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</si>
  <si>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1360627911</t>
  </si>
  <si>
    <t>177,44*60 'Přepočtené koeficientem množství</t>
  </si>
  <si>
    <t>128</t>
  </si>
  <si>
    <t>941211811</t>
  </si>
  <si>
    <t>Demontáž lešení řadového rámového lehkého pracovního s provozním zatížením tř. 3 do 200 kg/m2 šířky tř. SW06 přes 0,6 do 0,9 m, výšky do 10 m</t>
  </si>
  <si>
    <t>-1925469183</t>
  </si>
  <si>
    <t>129</t>
  </si>
  <si>
    <t>944121111</t>
  </si>
  <si>
    <t>Montáž ochranného zábradlí dílcového na vnějších volných stranách objektů odkloněného od svislice do 15°</t>
  </si>
  <si>
    <t>1878492698</t>
  </si>
  <si>
    <t>"boční stěny" ((5,9*2+0,9*2)*2)*2</t>
  </si>
  <si>
    <t>"čelní stěna" (6+0,9*2)*3</t>
  </si>
  <si>
    <t>"zadní stěna" (6+0,9*2)</t>
  </si>
  <si>
    <t>130</t>
  </si>
  <si>
    <t>944121122</t>
  </si>
  <si>
    <t>Montáž ochranného zábradlí dílcového vnitřního na lešeňových konstrukcích dvoutyčového</t>
  </si>
  <si>
    <t>-1381158223</t>
  </si>
  <si>
    <t>131</t>
  </si>
  <si>
    <t>944121211</t>
  </si>
  <si>
    <t>Montáž ochranného zábradlí dílcového Příplatek za první a každý další den použití zábradlí k ceně -1111</t>
  </si>
  <si>
    <t>-1490352009</t>
  </si>
  <si>
    <t>85,6*60 'Přepočtené koeficientem množství</t>
  </si>
  <si>
    <t>132</t>
  </si>
  <si>
    <t>944121222</t>
  </si>
  <si>
    <t>Montáž ochranného zábradlí dílcového Příplatek za první a každý další den použití zábradlí k ceně -1122</t>
  </si>
  <si>
    <t>-569645619</t>
  </si>
  <si>
    <t>133</t>
  </si>
  <si>
    <t>944121811</t>
  </si>
  <si>
    <t>Demontáž ochranného zábradlí dílcového na vnějších volných stranách objektů odkloněného od svislice do 15°</t>
  </si>
  <si>
    <t>172436407</t>
  </si>
  <si>
    <t>134</t>
  </si>
  <si>
    <t>944121822</t>
  </si>
  <si>
    <t>Demontáž ochranného zábradlí dílcového vnitřního na lešeňových konstrukcích dvoutyčového</t>
  </si>
  <si>
    <t>-1490485063</t>
  </si>
  <si>
    <t>135</t>
  </si>
  <si>
    <t>944511111</t>
  </si>
  <si>
    <t>Montáž ochranné sítě zavěšené na konstrukci lešení z textilie z umělých vláken</t>
  </si>
  <si>
    <t>2042825130</t>
  </si>
  <si>
    <t>136</t>
  </si>
  <si>
    <t>944511211</t>
  </si>
  <si>
    <t>Montáž ochranné sítě Příplatek za první a každý další den použití sítě k ceně -1111</t>
  </si>
  <si>
    <t>1330577137</t>
  </si>
  <si>
    <t>137</t>
  </si>
  <si>
    <t>944511811</t>
  </si>
  <si>
    <t>Demontáž ochranné sítě zavěšené na konstrukci lešení z textilie z umělých vláken</t>
  </si>
  <si>
    <t>935377224</t>
  </si>
  <si>
    <t>138</t>
  </si>
  <si>
    <t>949101111</t>
  </si>
  <si>
    <t>Lešení pomocné pracovní pro objekty pozemních staveb pro zatížení do 150 kg/m2, o výšce lešeňové podlahy do 1,9 m</t>
  </si>
  <si>
    <t>1640593191</t>
  </si>
  <si>
    <t>"WC" (4,752)</t>
  </si>
  <si>
    <t>"učebna" (30,86*2)</t>
  </si>
  <si>
    <t>139</t>
  </si>
  <si>
    <t>952901111</t>
  </si>
  <si>
    <t>Vyčištění budov nebo objektů před předáním do užívání budov bytové nebo občanské výstavby, světlé výšky podlaží do 4 m</t>
  </si>
  <si>
    <t>-1113319251</t>
  </si>
  <si>
    <t>140</t>
  </si>
  <si>
    <t>962022391</t>
  </si>
  <si>
    <t>Bourání zdiva nadzákladového kamenného nebo smíšeného kamenného na maltu vápennou nebo vápenocementovou, objemu přes 1 m3</t>
  </si>
  <si>
    <t>589388556</t>
  </si>
  <si>
    <t>"zbourání stávající opěrné stěny podél komunikace - ulice Na Valech"</t>
  </si>
  <si>
    <t>(27)*0,6*2</t>
  </si>
  <si>
    <t>141</t>
  </si>
  <si>
    <t>965042131</t>
  </si>
  <si>
    <t>Bourání mazanin betonových nebo z litého asfaltu tl. do 100 mm, plochy do 4 m2</t>
  </si>
  <si>
    <t>302844148</t>
  </si>
  <si>
    <t>"pro nové WC"</t>
  </si>
  <si>
    <t>142</t>
  </si>
  <si>
    <t>966003818</t>
  </si>
  <si>
    <t>Rozebrání dřevěného oplocení se sloupky osové vzdálenosti do 4,00 m, výšky do 2,50 m, osazených do hloubky 1,00 m s příčníky a ocelovými sloupky z prken a latí</t>
  </si>
  <si>
    <t>-588501353</t>
  </si>
  <si>
    <t>143</t>
  </si>
  <si>
    <t>967021112</t>
  </si>
  <si>
    <t>Přisekání (špicování) rovných ostění bez odstupu po hrubém vybourání otvorů ve zdivu kamenném nebo smíšeném</t>
  </si>
  <si>
    <t>686143234</t>
  </si>
  <si>
    <t>(2,3*2)*0,45</t>
  </si>
  <si>
    <t>144</t>
  </si>
  <si>
    <t>971024561</t>
  </si>
  <si>
    <t>Vybourání otvorů ve zdivu základovém nebo nadzákladovém kamenném, smíšeném kamenném, na maltu vápennou nebo vápenocementovou, plochy do 1 m2, tl. do 600 mm</t>
  </si>
  <si>
    <t>-2021510975</t>
  </si>
  <si>
    <t>"otvor pro nové překlady"</t>
  </si>
  <si>
    <t>(0,25*1,5)*0,45</t>
  </si>
  <si>
    <t>145</t>
  </si>
  <si>
    <t>971024651</t>
  </si>
  <si>
    <t>Vybourání otvorů ve zdivu základovém nebo nadzákladovém kamenném, smíšeném kamenném, na maltu vápennou nebo vápenocementovou, plochy do 4 m2, tl. do 600 mm</t>
  </si>
  <si>
    <t>-691047766</t>
  </si>
  <si>
    <t>"nový otvor na wc"</t>
  </si>
  <si>
    <t>(1,1*2,3)*0,45</t>
  </si>
  <si>
    <t>146</t>
  </si>
  <si>
    <t>973031824</t>
  </si>
  <si>
    <t>Vysekání výklenků nebo kapes ve zdivu z cihel na maltu vápennou nebo vápenocementovou kapes pro zavázání nových zdí, tl. do 300 mm</t>
  </si>
  <si>
    <t>-1230705708</t>
  </si>
  <si>
    <t>"dělící stěna na WC"</t>
  </si>
  <si>
    <t>(3*2)</t>
  </si>
  <si>
    <t>147</t>
  </si>
  <si>
    <t>975022241</t>
  </si>
  <si>
    <t>Podchycení nadzákladového zdiva dřevěnou výztuhou v. podchycení do 3 m, při tl. zdiva do 450 mm a délce podchycení do 3 m</t>
  </si>
  <si>
    <t>1686040962</t>
  </si>
  <si>
    <t>(1,1)</t>
  </si>
  <si>
    <t>148</t>
  </si>
  <si>
    <t>978013191</t>
  </si>
  <si>
    <t>Otlučení vápenných nebo vápenocementových omítek vnitřních ploch stěn s vyškrabáním spar, s očištěním zdiva, v rozsahu přes 50 do 100 %</t>
  </si>
  <si>
    <t>1719100342</t>
  </si>
  <si>
    <t>"nové WC"</t>
  </si>
  <si>
    <t>(2*2+2,64)*3</t>
  </si>
  <si>
    <t>997</t>
  </si>
  <si>
    <t>Přesun sutě</t>
  </si>
  <si>
    <t>149</t>
  </si>
  <si>
    <t>997002611</t>
  </si>
  <si>
    <t>Nakládání suti a vybouraných hmot na dopravní prostředek pro vodorovné přemístění</t>
  </si>
  <si>
    <t>-2104706569</t>
  </si>
  <si>
    <t>150</t>
  </si>
  <si>
    <t>997013501</t>
  </si>
  <si>
    <t>Odvoz suti a vybouraných hmot na skládku nebo meziskládku se složením, na vzdálenost do 1 km</t>
  </si>
  <si>
    <t>-1640393949</t>
  </si>
  <si>
    <t>151</t>
  </si>
  <si>
    <t>997013509</t>
  </si>
  <si>
    <t>Odvoz suti a vybouraných hmot na skládku nebo meziskládku se složením, na vzdálenost Příplatek k ceně za každý další i započatý 1 km přes 1 km</t>
  </si>
  <si>
    <t>2018237103</t>
  </si>
  <si>
    <t>93,608*9 'Přepočtené koeficientem množství</t>
  </si>
  <si>
    <t>998</t>
  </si>
  <si>
    <t>Přesun hmot</t>
  </si>
  <si>
    <t>152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</si>
  <si>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</si>
  <si>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</si>
  <si>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-1166886747</t>
  </si>
  <si>
    <t>PSV</t>
  </si>
  <si>
    <t>Práce a dodávky PSV</t>
  </si>
  <si>
    <t>711</t>
  </si>
  <si>
    <t>Izolace proti vodě, vlhkosti a plynům</t>
  </si>
  <si>
    <t>153</t>
  </si>
  <si>
    <t>711111001</t>
  </si>
  <si>
    <t>Provedení izolace proti zemní vlhkosti natěradly a tmely za studena na ploše vodorovné V nátěrem penetračním</t>
  </si>
  <si>
    <t>2135802549</t>
  </si>
  <si>
    <t>(2,64*2)</t>
  </si>
  <si>
    <t>154</t>
  </si>
  <si>
    <t>11163152</t>
  </si>
  <si>
    <t>lak asfaltový izolační</t>
  </si>
  <si>
    <t>-1101423522</t>
  </si>
  <si>
    <t>5,28*0,0003 'Přepočtené koeficientem množství</t>
  </si>
  <si>
    <t>155</t>
  </si>
  <si>
    <t>711112001</t>
  </si>
  <si>
    <t>Provedení izolace proti zemní vlhkosti natěradly a tmely za studena na ploše svislé S nátěrem penetračním</t>
  </si>
  <si>
    <t>-321065913</t>
  </si>
  <si>
    <t>((2,64+2)*2)*0,2</t>
  </si>
  <si>
    <t>156</t>
  </si>
  <si>
    <t>1095924398</t>
  </si>
  <si>
    <t>1,856*0,0003 'Přepočtené koeficientem množství</t>
  </si>
  <si>
    <t>157</t>
  </si>
  <si>
    <t>711141559</t>
  </si>
  <si>
    <t>Provedení izolace proti zemní vlhkosti pásy přitavením NAIP na ploše vodorovné V</t>
  </si>
  <si>
    <t>247740648</t>
  </si>
  <si>
    <t>158</t>
  </si>
  <si>
    <t>62856000</t>
  </si>
  <si>
    <t>pás asfaltovaný modifikovaný nosná vložka hliníková folie oboustraná mikrotenová folie</t>
  </si>
  <si>
    <t>560088098</t>
  </si>
  <si>
    <t>5,28*1,15 'Přepočtené koeficientem množství</t>
  </si>
  <si>
    <t>159</t>
  </si>
  <si>
    <t>711142559</t>
  </si>
  <si>
    <t>Provedení izolace proti zemní vlhkosti pásy přitavením NAIP na ploše svislé S</t>
  </si>
  <si>
    <t>1490698562</t>
  </si>
  <si>
    <t>160</t>
  </si>
  <si>
    <t>-584333532</t>
  </si>
  <si>
    <t>1,856*1,2 'Přepočtené koeficientem množství</t>
  </si>
  <si>
    <t>161</t>
  </si>
  <si>
    <t>711161215</t>
  </si>
  <si>
    <t>Izolace proti zemní vlhkosti a beztlakové vodě nopovými fóliemi na ploše svislé S vrstva ochranná, odvětrávací a drenážní výška nopku 20,0 mm, tl. fólie do 1,0 mm</t>
  </si>
  <si>
    <t>2011692996</t>
  </si>
  <si>
    <t>"za opěrnou stěnou učebny"</t>
  </si>
  <si>
    <t>162</t>
  </si>
  <si>
    <t>711161384</t>
  </si>
  <si>
    <t>Izolace proti zemní vlhkosti a beztlakové vodě nopovými fóliemi ostatní ukončení izolace provětrávací lištou</t>
  </si>
  <si>
    <t>-1107230874</t>
  </si>
  <si>
    <t>"B04 - opěrná stěna" (5,91)</t>
  </si>
  <si>
    <t>"B05 - opěrná stěna" (5,6)</t>
  </si>
  <si>
    <t>"B06 - opěrná stěna" (5,91)</t>
  </si>
  <si>
    <t>163</t>
  </si>
  <si>
    <t>711493111</t>
  </si>
  <si>
    <t>Izolace proti podpovrchové a tlakové vodě - ostatní na ploše vodorovné V těsnicí kaší flexibilní minerální</t>
  </si>
  <si>
    <t>-1285785820</t>
  </si>
  <si>
    <t>164</t>
  </si>
  <si>
    <t>711493121</t>
  </si>
  <si>
    <t>Izolace proti podpovrchové a tlakové vodě - ostatní na ploše svislé S těsnicí kaší flexibilní minerální</t>
  </si>
  <si>
    <t>1096396492</t>
  </si>
  <si>
    <t>(2,64*2+1,8*2)*0,15</t>
  </si>
  <si>
    <t>165</t>
  </si>
  <si>
    <t>998711101</t>
  </si>
  <si>
    <t>Přesun hmot pro izolace proti vodě, vlhkosti a plynům stanovený z hmotnosti přesunovaného materiálu vodorovná dopravní vzdálenost do 50 m v objektech výšky do 6 m</t>
  </si>
  <si>
    <t>-1517355588</t>
  </si>
  <si>
    <t>712</t>
  </si>
  <si>
    <t>Povlakové krytiny</t>
  </si>
  <si>
    <t>166</t>
  </si>
  <si>
    <t>71231111R</t>
  </si>
  <si>
    <t>Povlakové krytiny střech do 10° za studena nátěrem plastickým - trasnparentní PU hydroizolace</t>
  </si>
  <si>
    <t>-1377644727</t>
  </si>
  <si>
    <t>Poznámka k položce:
vč. přípravy podkladu a penetrace</t>
  </si>
  <si>
    <t>"střecha učebny"</t>
  </si>
  <si>
    <t>(6*5,91)</t>
  </si>
  <si>
    <t>167</t>
  </si>
  <si>
    <t>998712101</t>
  </si>
  <si>
    <t>Přesun hmot pro povlakové krytiny stanovený z hmotnosti přesunovaného materiálu vodorovná dopravní vzdálenost do 50 m v objektech výšky do 6 m</t>
  </si>
  <si>
    <t>760320307</t>
  </si>
  <si>
    <t>713</t>
  </si>
  <si>
    <t>Izolace tepelné</t>
  </si>
  <si>
    <t>168</t>
  </si>
  <si>
    <t>713121121</t>
  </si>
  <si>
    <t>Montáž tepelné izolace podlah rohožemi, pásy, deskami, dílci, bloky (izolační materiál ve specifikaci) kladenými volně dvouvrstvá</t>
  </si>
  <si>
    <t>-1498727951</t>
  </si>
  <si>
    <t>"WC - EPS 150S - tl. 50+100 mm"</t>
  </si>
  <si>
    <t>169</t>
  </si>
  <si>
    <t>28375909</t>
  </si>
  <si>
    <t>deska EPS 150 pro trvalé zatížení v tlaku tl 50mm</t>
  </si>
  <si>
    <t>-1947463677</t>
  </si>
  <si>
    <t>4,752*1,02 'Přepočtené koeficientem množství</t>
  </si>
  <si>
    <t>170</t>
  </si>
  <si>
    <t>28375914</t>
  </si>
  <si>
    <t>deska EPS 150 pro trvalé zatížení v tlaku (max. 3000 kg/m2) tl 100mm</t>
  </si>
  <si>
    <t>2054910812</t>
  </si>
  <si>
    <t>171</t>
  </si>
  <si>
    <t>998713101</t>
  </si>
  <si>
    <t>Přesun hmot pro izolace tepelné stanovený z hmotnosti přesunovaného materiálu vodorovná dopravní vzdálenost do 50 m v objektech výšky do 6 m</t>
  </si>
  <si>
    <t>296364366</t>
  </si>
  <si>
    <t>721</t>
  </si>
  <si>
    <t>Zdravotechnika - vnitřní kanalizace</t>
  </si>
  <si>
    <t>172</t>
  </si>
  <si>
    <t>721173722</t>
  </si>
  <si>
    <t>Potrubí z plastových trub polyetylenové svařované připojovací DN 40</t>
  </si>
  <si>
    <t>-1207622421</t>
  </si>
  <si>
    <t>173</t>
  </si>
  <si>
    <t>721173726</t>
  </si>
  <si>
    <t>Potrubí z plastových trub polyetylenové svařované připojovací DN 100</t>
  </si>
  <si>
    <t>621806090</t>
  </si>
  <si>
    <t>174</t>
  </si>
  <si>
    <t>721173736</t>
  </si>
  <si>
    <t>Potrubí z plastových trub polyetylenové svařované dešťové DN 100</t>
  </si>
  <si>
    <t>1724458837</t>
  </si>
  <si>
    <t>175</t>
  </si>
  <si>
    <t>721211422</t>
  </si>
  <si>
    <t>Podlahové vpusti se svislým odtokem DN 50/75/110 mřížka nerez 138x138</t>
  </si>
  <si>
    <t>-450675620</t>
  </si>
  <si>
    <t>176</t>
  </si>
  <si>
    <t>721290111</t>
  </si>
  <si>
    <t>Zkouška těsnosti kanalizace v objektech vodou do DN 125</t>
  </si>
  <si>
    <t>-1349207557</t>
  </si>
  <si>
    <t>177</t>
  </si>
  <si>
    <t>998721101</t>
  </si>
  <si>
    <t>Přesun hmot pro vnitřní kanalizace stanovený z hmotnosti přesunovaného materiálu vodorovná dopravní vzdálenost do 50 m v objektech výšky do 6 m</t>
  </si>
  <si>
    <t>-1897172695</t>
  </si>
  <si>
    <t>722</t>
  </si>
  <si>
    <t>Zdravotechnika - vnitřní vodovod</t>
  </si>
  <si>
    <t>178</t>
  </si>
  <si>
    <t>722174001</t>
  </si>
  <si>
    <t>Potrubí z plastových trubek z polypropylenu (PPR) svařovaných polyfuzně PN 16 (SDR 7,4) D 16 x 2,2</t>
  </si>
  <si>
    <t>-909595941</t>
  </si>
  <si>
    <t>179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</si>
  <si>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</si>
  <si>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</si>
  <si>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-1803018261</t>
  </si>
  <si>
    <t>180</t>
  </si>
  <si>
    <t>722190401</t>
  </si>
  <si>
    <t>Zřízení přípojek na potrubí vyvedení a upevnění výpustek do DN 25</t>
  </si>
  <si>
    <t>1404190901</t>
  </si>
  <si>
    <t>181</t>
  </si>
  <si>
    <t>722220152</t>
  </si>
  <si>
    <t>Armatury s jedním závitem plastové (PPR) PN 20 (SDR 6) DN 20 x G 1/2</t>
  </si>
  <si>
    <t>1704972997</t>
  </si>
  <si>
    <t>182</t>
  </si>
  <si>
    <t>7222211R1</t>
  </si>
  <si>
    <t>Armatury s jedním závitem ventily výtokové G 1/2 s protizámrzovou armaturou</t>
  </si>
  <si>
    <t>soubor</t>
  </si>
  <si>
    <t>-1716857916</t>
  </si>
  <si>
    <t>183</t>
  </si>
  <si>
    <t>7222211R2</t>
  </si>
  <si>
    <t>Armatury s jedním závitem - bez uzávěru (ovládáno elektricky)</t>
  </si>
  <si>
    <t>-177769449</t>
  </si>
  <si>
    <t>184</t>
  </si>
  <si>
    <t>722230111</t>
  </si>
  <si>
    <t>Armatury se dvěma závity ventily přímé s odvodňovacím ventilem G 1/2</t>
  </si>
  <si>
    <t>1622019975</t>
  </si>
  <si>
    <t>185</t>
  </si>
  <si>
    <t>722290234</t>
  </si>
  <si>
    <t>Zkoušky, proplach a desinfekce vodovodního potrubí proplach a desinfekce vodovodního potrubí do DN 80</t>
  </si>
  <si>
    <t>-32453795</t>
  </si>
  <si>
    <t>186</t>
  </si>
  <si>
    <t>998722101</t>
  </si>
  <si>
    <t>Přesun hmot pro vnitřní vodovod stanovený z hmotnosti přesunovaného materiálu vodorovná dopravní vzdálenost do 50 m v objektech výšky do 6 m</t>
  </si>
  <si>
    <t>-2019071390</t>
  </si>
  <si>
    <t>724</t>
  </si>
  <si>
    <t>Zdravotechnika - strojní vybavení</t>
  </si>
  <si>
    <t>187</t>
  </si>
  <si>
    <t>72414113R</t>
  </si>
  <si>
    <t>Čerpadlo vodovodní ponorné s plovákem</t>
  </si>
  <si>
    <t>463746290</t>
  </si>
  <si>
    <t>Poznámka k položce:
- max. výtlak min. 30 m
- jmenovitý výkon - 1000 W
- min. průtok - 5000 l/hod
- délka kabelu - 15 m</t>
  </si>
  <si>
    <t>188</t>
  </si>
  <si>
    <t>998724101</t>
  </si>
  <si>
    <t>Přesun hmot pro strojní vybavení stanovený z hmotnosti přesunovaného materiálu vodorovná dopravní vzdálenost do 50 m v objektech výšky do 6 m</t>
  </si>
  <si>
    <t>-1702864243</t>
  </si>
  <si>
    <t>725</t>
  </si>
  <si>
    <t>Zdravotechnika - zařizovací předměty</t>
  </si>
  <si>
    <t>189</t>
  </si>
  <si>
    <t>725112171</t>
  </si>
  <si>
    <t>Zařízení záchodů kombi klozety s hlubokým splachováním odpad vodorovný</t>
  </si>
  <si>
    <t>-2095089622</t>
  </si>
  <si>
    <t>190</t>
  </si>
  <si>
    <t>725211602</t>
  </si>
  <si>
    <t>Umyvadla keramická bez výtokových armatur se zápachovou uzávěrkou připevněná na stěnu šrouby bílá bez sloupu nebo krytu na sifon 550 mm</t>
  </si>
  <si>
    <t>1506224403</t>
  </si>
  <si>
    <t>191</t>
  </si>
  <si>
    <t>725291703</t>
  </si>
  <si>
    <t>Doplňky zařízení koupelen a záchodů smaltované madla rovná, délky 500 mm</t>
  </si>
  <si>
    <t>1906913030</t>
  </si>
  <si>
    <t>192</t>
  </si>
  <si>
    <t>725291711</t>
  </si>
  <si>
    <t>Doplňky zařízení koupelen a záchodů smaltované madla krakorcová, délky 550 mm</t>
  </si>
  <si>
    <t>1671879698</t>
  </si>
  <si>
    <t>193</t>
  </si>
  <si>
    <t>725291721</t>
  </si>
  <si>
    <t>Doplňky zařízení koupelen a záchodů smaltované madla krakorcová sklopná, délky 550 mm</t>
  </si>
  <si>
    <t>-1268654701</t>
  </si>
  <si>
    <t>194</t>
  </si>
  <si>
    <t>725531101</t>
  </si>
  <si>
    <t>Elektrické ohřívače zásobníkové beztlakové přepadové objem nádrže (příkon) 5 l (2,0 kW)</t>
  </si>
  <si>
    <t>1914682247</t>
  </si>
  <si>
    <t>195</t>
  </si>
  <si>
    <t>725822651</t>
  </si>
  <si>
    <t>Baterie umyvadlové stojánkové automatické senzorové směšovací teplota vody na baterii</t>
  </si>
  <si>
    <t>316779066</t>
  </si>
  <si>
    <t>196</t>
  </si>
  <si>
    <t>725861312</t>
  </si>
  <si>
    <t>Zápachové uzávěrky zařizovacích předmětů pro umyvadla podomítkové DN 40/50</t>
  </si>
  <si>
    <t>-429751088</t>
  </si>
  <si>
    <t>197</t>
  </si>
  <si>
    <t>998725101</t>
  </si>
  <si>
    <t>Přesun hmot pro zařizovací předměty stanovený z hmotnosti přesunovaného materiálu vodorovná dopravní vzdálenost do 50 m v objektech výšky do 6 m</t>
  </si>
  <si>
    <t>-986075166</t>
  </si>
  <si>
    <t>726</t>
  </si>
  <si>
    <t>Zdravotechnika - předstěnové instalace</t>
  </si>
  <si>
    <t>198</t>
  </si>
  <si>
    <t>726111031</t>
  </si>
  <si>
    <t>Předstěnové instalační systémy pro zazdění do masivních zděných konstrukcí pro závěsné klozety ovládání zepředu, stavební výška 1080 mm</t>
  </si>
  <si>
    <t>187421835</t>
  </si>
  <si>
    <t>199</t>
  </si>
  <si>
    <t>726191002</t>
  </si>
  <si>
    <t>Ostatní příslušenství instalačních systémů souprava pro předstěnovou montáž</t>
  </si>
  <si>
    <t>1028438624</t>
  </si>
  <si>
    <t>200</t>
  </si>
  <si>
    <t>998726111</t>
  </si>
  <si>
    <t>Přesun hmot pro instalační prefabrikáty stanovený z hmotnosti přesunovaného materiálu vodorovná dopravní vzdálenost do 50 m v objektech výšky do 6 m</t>
  </si>
  <si>
    <t>2080101772</t>
  </si>
  <si>
    <t>741</t>
  </si>
  <si>
    <t>Elektroinstalace - silnoproud</t>
  </si>
  <si>
    <t>201</t>
  </si>
  <si>
    <t>741 - R1</t>
  </si>
  <si>
    <t>Kabeláž na novém WC (viz dokumentace - výkres elektro)</t>
  </si>
  <si>
    <t>-853745320</t>
  </si>
  <si>
    <t>202</t>
  </si>
  <si>
    <t>741 - R2</t>
  </si>
  <si>
    <t>Kabeláž učebny (viz dokumentace - výkres elektro)</t>
  </si>
  <si>
    <t>654171577</t>
  </si>
  <si>
    <t>203</t>
  </si>
  <si>
    <t>741 - R3</t>
  </si>
  <si>
    <t>Kabeláž pro plošinu pro OOSPO - výkres elektro)</t>
  </si>
  <si>
    <t>-496834086</t>
  </si>
  <si>
    <t>204</t>
  </si>
  <si>
    <t>741 - R4</t>
  </si>
  <si>
    <t>Koncové prvky - zásuvka, vypínač - kompletní</t>
  </si>
  <si>
    <t>1408415282</t>
  </si>
  <si>
    <t>205</t>
  </si>
  <si>
    <t>741 - R5</t>
  </si>
  <si>
    <t>Topná rohož, vč. teplotního čidla pro ochranu zamrznutí vody ve WC</t>
  </si>
  <si>
    <t>1316959121</t>
  </si>
  <si>
    <t>206</t>
  </si>
  <si>
    <t>741372002</t>
  </si>
  <si>
    <t>Montáž svítidel LED se zapojením vodičů nástěnných páskových</t>
  </si>
  <si>
    <t>1520067931</t>
  </si>
  <si>
    <t>207</t>
  </si>
  <si>
    <t>7491052R</t>
  </si>
  <si>
    <t>sada LED pásu - vhodný pro venkovní použití</t>
  </si>
  <si>
    <t>1698716387</t>
  </si>
  <si>
    <t>Poznámka k položce:
vč. trafa, a všech potřebných lišt pro pásek</t>
  </si>
  <si>
    <t>208</t>
  </si>
  <si>
    <t>741372052</t>
  </si>
  <si>
    <t>Montáž svítidel LED se zapojením vodičů bytových nebo společenských místností přisazených stropních reflektorových s pohybovým čidlem</t>
  </si>
  <si>
    <t>1742799275</t>
  </si>
  <si>
    <t>209</t>
  </si>
  <si>
    <t>3481440R</t>
  </si>
  <si>
    <t>svítidlo LED</t>
  </si>
  <si>
    <t>2112899497</t>
  </si>
  <si>
    <t>210</t>
  </si>
  <si>
    <t>741810001</t>
  </si>
  <si>
    <t>Zkoušky a prohlídky elektrických rozvodů a zařízení celková prohlídka a vyhotovení revizní zprávy pro objem montážních prací do 100 tis. Kč</t>
  </si>
  <si>
    <t>1547722405</t>
  </si>
  <si>
    <t>751</t>
  </si>
  <si>
    <t>Vzduchotechnika</t>
  </si>
  <si>
    <t>211</t>
  </si>
  <si>
    <t>751111011</t>
  </si>
  <si>
    <t>Montáž ventilátoru axiálního nízkotlakého nástěnného základního, průměru do 100 mm</t>
  </si>
  <si>
    <t>185083076</t>
  </si>
  <si>
    <t>212</t>
  </si>
  <si>
    <t>42914140</t>
  </si>
  <si>
    <t>ventilátor axiální stěnový zpětná klapka s kuličkovým ložiskem a nastavitelný doběh skříň z plastu průtok 95m3/h D 100mm 13W IPX4</t>
  </si>
  <si>
    <t>-2052915613</t>
  </si>
  <si>
    <t>213</t>
  </si>
  <si>
    <t>751398021</t>
  </si>
  <si>
    <t>Montáž ostatních zařízení větrací mřížky stěnové, průřezu do 0,040 m2</t>
  </si>
  <si>
    <t>1692829411</t>
  </si>
  <si>
    <t>214</t>
  </si>
  <si>
    <t>55341427</t>
  </si>
  <si>
    <t>mřížka větrací nerezová 150 x 150 se síťovinou</t>
  </si>
  <si>
    <t>1343946879</t>
  </si>
  <si>
    <t>215</t>
  </si>
  <si>
    <t>998751101</t>
  </si>
  <si>
    <t>Přesun hmot pro vzduchotechniku stanovený z hmotnosti přesunovaného materiálu vodorovná dopravní vzdálenost do 100 m v objektech výšky do 12 m</t>
  </si>
  <si>
    <t>1238887964</t>
  </si>
  <si>
    <t>762</t>
  </si>
  <si>
    <t>Konstrukce tesařské</t>
  </si>
  <si>
    <t>216</t>
  </si>
  <si>
    <t>762083122</t>
  </si>
  <si>
    <t>Práce společné pro tesařské konstrukce impregnace řeziva máčením proti dřevokaznému hmyzu, houbám a plísním, třída ohrožení 3 a 4 (dřevo v exteriéru)</t>
  </si>
  <si>
    <t>-532579710</t>
  </si>
  <si>
    <t>(2,618+0,654+2,905+1,773+7,659)</t>
  </si>
  <si>
    <t>217</t>
  </si>
  <si>
    <t>762841230</t>
  </si>
  <si>
    <t>Montáž podbíjení stropů a střech vodorovných z hoblovaných prken na pero a drážku</t>
  </si>
  <si>
    <t>-94039533</t>
  </si>
  <si>
    <t>218</t>
  </si>
  <si>
    <t>6119115R</t>
  </si>
  <si>
    <t>palubky obkladové modřín 50x120 mm A/B</t>
  </si>
  <si>
    <t>-72257695</t>
  </si>
  <si>
    <t>219</t>
  </si>
  <si>
    <t>998762101</t>
  </si>
  <si>
    <t>Přesun hmot pro konstrukce tesařské stanovený z hmotnosti přesunovaného materiálu vodorovná dopravní vzdálenost do 50 m v objektech výšky do 6 m</t>
  </si>
  <si>
    <t>237920266</t>
  </si>
  <si>
    <t>763</t>
  </si>
  <si>
    <t>Konstrukce suché výstavby</t>
  </si>
  <si>
    <t>220</t>
  </si>
  <si>
    <t>763131451</t>
  </si>
  <si>
    <t>Podhled ze sádrokartonových desek dvouvrstvá zavěšená spodní konstrukce z ocelových profilů CD, UD jednoduše opláštěná deskou impregnovanou H2, tl. 12,5 mm, bez TI</t>
  </si>
  <si>
    <t>-1451964427</t>
  </si>
  <si>
    <t>221</t>
  </si>
  <si>
    <t>763131713</t>
  </si>
  <si>
    <t>Podhled ze sádrokartonových desek ostatní práce a konstrukce na podhledech ze sádrokartonových desek napojení na obvodové konstrukce profilem</t>
  </si>
  <si>
    <t>-1672030133</t>
  </si>
  <si>
    <t>222</t>
  </si>
  <si>
    <t>763131714</t>
  </si>
  <si>
    <t>Podhled ze sádrokartonových desek ostatní práce a konstrukce na podhledech ze sádrokartonových desek základní penetrační nátěr</t>
  </si>
  <si>
    <t>404976400</t>
  </si>
  <si>
    <t>223</t>
  </si>
  <si>
    <t>763131771</t>
  </si>
  <si>
    <t>Podhled ze sádrokartonových desek Příplatek k cenám za rovinnost kvality speciální tmelení kvality Q3</t>
  </si>
  <si>
    <t>722787841</t>
  </si>
  <si>
    <t>224</t>
  </si>
  <si>
    <t>763712211</t>
  </si>
  <si>
    <t>Montáž svislé konstrukce do 10 m výšky římsy plnostěnné sloupy (mimo rámových), sloupky, paždíky, zavětrovací prvky, průřezové plochy do 150 cm2</t>
  </si>
  <si>
    <t>-727339892</t>
  </si>
  <si>
    <t>Poznámka k položce:
včetně spojovacího materiálu a kotvení dle dílenské dokumentace</t>
  </si>
  <si>
    <t>"latě 50x50 mm - cca 10 bm/m2"</t>
  </si>
  <si>
    <t>(24,24)*10</t>
  </si>
  <si>
    <t>"fošny 50x200 mm - cca 10 bm/m2"</t>
  </si>
  <si>
    <t>225</t>
  </si>
  <si>
    <t>60511011</t>
  </si>
  <si>
    <t>řezivo jehličnaté deskové neopracované střed jakost I</t>
  </si>
  <si>
    <t>-775759185</t>
  </si>
  <si>
    <t>"fošny 50x200 mm"</t>
  </si>
  <si>
    <t>(242,4)*(0,05*0,2)</t>
  </si>
  <si>
    <t>2,424*1,08 'Přepočtené koeficientem množství</t>
  </si>
  <si>
    <t>226</t>
  </si>
  <si>
    <t>60514101</t>
  </si>
  <si>
    <t>řezivo jehličnaté lať jakost I 10-25cm2</t>
  </si>
  <si>
    <t>1828840034</t>
  </si>
  <si>
    <t>"latě 50x50 mm"</t>
  </si>
  <si>
    <t>(242,4)*(0,05*0,05)</t>
  </si>
  <si>
    <t>0,606*1,08 'Přepočtené koeficientem množství</t>
  </si>
  <si>
    <t>227</t>
  </si>
  <si>
    <t>763712212</t>
  </si>
  <si>
    <t>Montáž svislé konstrukce do 10 m výšky římsy plnostěnné sloupy (mimo rámových), sloupky, paždíky, zavětrovací prvky, průřezové plochy přes 150 do 500 cm2</t>
  </si>
  <si>
    <t>-1962165203</t>
  </si>
  <si>
    <t>"severní průčelí"</t>
  </si>
  <si>
    <t>(6*2+5,36*2+5,6+3,74*4)</t>
  </si>
  <si>
    <t>"jižní průčelí"</t>
  </si>
  <si>
    <t>(6*2+2,58*2+3,4*2)</t>
  </si>
  <si>
    <t>228</t>
  </si>
  <si>
    <t>60512011</t>
  </si>
  <si>
    <t>řezivo jehličnaté hranol jakost I nad 120cm2</t>
  </si>
  <si>
    <t>-583645266</t>
  </si>
  <si>
    <t>"hranoly 200x200 mm"</t>
  </si>
  <si>
    <t>(67,24)*(0,2*0,2)</t>
  </si>
  <si>
    <t>2,69*1,08 'Přepočtené koeficientem množství</t>
  </si>
  <si>
    <t>229</t>
  </si>
  <si>
    <t>763782211</t>
  </si>
  <si>
    <t>Montáž stropní konstrukce do 10 m výšky římsy z plnostěnných nosníků (např. trámů, průvlaků, překladů) konstrukční délky do 15 m, průřezové plochy do 50 cm2</t>
  </si>
  <si>
    <t>893887868</t>
  </si>
  <si>
    <t>"střecha a podlaha" (6*5,91*2)*10</t>
  </si>
  <si>
    <t>230</t>
  </si>
  <si>
    <t>1683146056</t>
  </si>
  <si>
    <t>(709,2)*(0,05*0,05)</t>
  </si>
  <si>
    <t>231</t>
  </si>
  <si>
    <t>763782212</t>
  </si>
  <si>
    <t>Montáž stropní konstrukce do 10 m výšky římsy z plnostěnných nosníků (např. trámů, průvlaků, překladů) konstrukční délky do 15 m, průřezové plochy přes 50 do 150 cm2</t>
  </si>
  <si>
    <t>1998724792</t>
  </si>
  <si>
    <t>232</t>
  </si>
  <si>
    <t>-1361066425</t>
  </si>
  <si>
    <t>(709,2)*(0,05*0,2)</t>
  </si>
  <si>
    <t>7,092*1,08 'Přepočtené koeficientem množství</t>
  </si>
  <si>
    <t>233</t>
  </si>
  <si>
    <t>998763100</t>
  </si>
  <si>
    <t>Přesun hmot pro dřevostavby stanovený z hmotnosti přesunovaného materiálu vodorovná dopravní vzdálenost do 50 m v objektech výšky do 6 m</t>
  </si>
  <si>
    <t>1693501903</t>
  </si>
  <si>
    <t>(8,648-(0,062))</t>
  </si>
  <si>
    <t>234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</si>
  <si>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</si>
  <si>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</si>
  <si>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1145691820</t>
  </si>
  <si>
    <t>764</t>
  </si>
  <si>
    <t>Konstrukce klempířské</t>
  </si>
  <si>
    <t>235</t>
  </si>
  <si>
    <t>764212634</t>
  </si>
  <si>
    <t>Oplechování střešních prvků z pozinkovaného plechu s povrchovou úpravou štítu závětrnou lištou rš 330 mm</t>
  </si>
  <si>
    <t>739193133</t>
  </si>
  <si>
    <t>236</t>
  </si>
  <si>
    <t>764216603</t>
  </si>
  <si>
    <t>Oplechování parapetů z pozinkovaného plechu s povrchovou úpravou rovných mechanicky kotvené, bez rohů rš 250 mm</t>
  </si>
  <si>
    <t>-2102577683</t>
  </si>
  <si>
    <t>237</t>
  </si>
  <si>
    <t>764511602</t>
  </si>
  <si>
    <t>Žlab podokapní z pozinkovaného plechu s povrchovou úpravou včetně háků a čel půlkruhový rš 330 mm</t>
  </si>
  <si>
    <t>695375460</t>
  </si>
  <si>
    <t>238</t>
  </si>
  <si>
    <t>764511642</t>
  </si>
  <si>
    <t>Žlab podokapní z pozinkovaného plechu s povrchovou úpravou včetně háků a čel kotlík oválný (trychtýřový), rš žlabu/průměr svodu 330/100 mm</t>
  </si>
  <si>
    <t>1114195464</t>
  </si>
  <si>
    <t>239</t>
  </si>
  <si>
    <t>764518622</t>
  </si>
  <si>
    <t>Svod z pozinkovaného plechu s upraveným povrchem včetně objímek, kolen a odskoků kruhový, průměru 100 mm</t>
  </si>
  <si>
    <t>-1490342480</t>
  </si>
  <si>
    <t>240</t>
  </si>
  <si>
    <t>998764101</t>
  </si>
  <si>
    <t>Přesun hmot pro konstrukce klempířské stanovený z hmotnosti přesunovaného materiálu vodorovná dopravní vzdálenost do 50 m v objektech výšky do 6 m</t>
  </si>
  <si>
    <t>-1725738249</t>
  </si>
  <si>
    <t>766</t>
  </si>
  <si>
    <t>Konstrukce truhlářské</t>
  </si>
  <si>
    <t>241</t>
  </si>
  <si>
    <t>766 - R1</t>
  </si>
  <si>
    <t>D+M - Dveře vstupní celorosklené 900x2200 mm, bezpečnostní sklo, izolační zasklení, matná folie, bezpečnostní zámek, imobilní vodorovné nerezové madlo</t>
  </si>
  <si>
    <t>-1379979131</t>
  </si>
  <si>
    <t>242</t>
  </si>
  <si>
    <t>998766101</t>
  </si>
  <si>
    <t>Přesun hmot pro konstrukce truhlářské stanovený z hmotnosti přesunovaného materiálu vodorovná dopravní vzdálenost do 50 m v objektech výšky do 6 m</t>
  </si>
  <si>
    <t>-1694484187</t>
  </si>
  <si>
    <t>767</t>
  </si>
  <si>
    <t>Konstrukce zámečnické</t>
  </si>
  <si>
    <t>243</t>
  </si>
  <si>
    <t>767 - Z08</t>
  </si>
  <si>
    <t>D+M - Z08 - zábradlí v. 450 mm, trubka D51x3,2 mm, stojky jekl 50x30x3 mm, kotvy plech 200x50x3 mm</t>
  </si>
  <si>
    <t>-292328196</t>
  </si>
  <si>
    <t>244</t>
  </si>
  <si>
    <t>767165111</t>
  </si>
  <si>
    <t>Montáž zábradlí rovného madel z trubek nebo tenkostěnných profilů šroubováním</t>
  </si>
  <si>
    <t>-844748428</t>
  </si>
  <si>
    <t>"Z02" (1,623+0,93+1,298)</t>
  </si>
  <si>
    <t>"Z05" (1,965+0,93+1,638)</t>
  </si>
  <si>
    <t>245</t>
  </si>
  <si>
    <t>1401102R</t>
  </si>
  <si>
    <t xml:space="preserve">trubka ocelová bezešvá hladká jakost 11 353 51x3,2mm </t>
  </si>
  <si>
    <t>-47229419</t>
  </si>
  <si>
    <t>Poznámka k položce:
žárově zinkovaná
vč. uchytů kotvených do zdi á 2 m
konce madla zaslepeny</t>
  </si>
  <si>
    <t>246</t>
  </si>
  <si>
    <t>767220120</t>
  </si>
  <si>
    <t>Montáž schodišťového zábradlí z trubek nebo tenkostěnných profilů do zdiva, hmotnosti 1 m zábradlí přes 15 do 25 kg</t>
  </si>
  <si>
    <t>-433596099</t>
  </si>
  <si>
    <t>"Z01" (27,7)</t>
  </si>
  <si>
    <t>"Z03" (3,25)</t>
  </si>
  <si>
    <t>"Z04" (2,86)</t>
  </si>
  <si>
    <t>"Z06" (4,539+1,623+1,2+1,406+1,2+1,406+1,2+1,406+1,843)</t>
  </si>
  <si>
    <t>247</t>
  </si>
  <si>
    <t>55391534</t>
  </si>
  <si>
    <t xml:space="preserve">zábradelní systém žárovězinkovnaý s výplní ze svislých ocelových tyčí </t>
  </si>
  <si>
    <t>-405336408</t>
  </si>
  <si>
    <t>248</t>
  </si>
  <si>
    <t>998767101</t>
  </si>
  <si>
    <t>Přesun hmot pro zámečnické konstrukce stanovený z hmotnosti přesunovaného materiálu vodorovná dopravní vzdálenost do 50 m v objektech výšky do 6 m</t>
  </si>
  <si>
    <t>-587143538</t>
  </si>
  <si>
    <t>771</t>
  </si>
  <si>
    <t>Podlahy z dlaždic</t>
  </si>
  <si>
    <t>249</t>
  </si>
  <si>
    <t>771574153</t>
  </si>
  <si>
    <t>Montáž podlah z dlaždic keramických lepených flexibilním lepidlem režných nebo glazovaných velkoformátových s rozlivovým lepidlem přes 2 do 4 ks/ m2</t>
  </si>
  <si>
    <t>-1060720281</t>
  </si>
  <si>
    <t>250</t>
  </si>
  <si>
    <t>59761008</t>
  </si>
  <si>
    <t>dlaždice keramické podlahové (barevné) přes 2 do 4 ks/m2</t>
  </si>
  <si>
    <t>-485389322</t>
  </si>
  <si>
    <t>4,752*1,15 'Přepočtené koeficientem množství</t>
  </si>
  <si>
    <t>251</t>
  </si>
  <si>
    <t>771579191</t>
  </si>
  <si>
    <t>Montáž podlah z dlaždic keramických Příplatek k cenám za plochu do 5 m2 jednotlivě</t>
  </si>
  <si>
    <t>392046508</t>
  </si>
  <si>
    <t>252</t>
  </si>
  <si>
    <t>771591111</t>
  </si>
  <si>
    <t>Podlahy - ostatní práce penetrace podkladu</t>
  </si>
  <si>
    <t>-1370995365</t>
  </si>
  <si>
    <t>253</t>
  </si>
  <si>
    <t>771990112</t>
  </si>
  <si>
    <t>Vyrovnání podkladní vrstvy samonivelační stěrkou tl. 4 mm, min. pevnosti 30 MPa</t>
  </si>
  <si>
    <t>-1935579331</t>
  </si>
  <si>
    <t>Poznámka k položce:
vyrovnání podlah uvažováno na max. 50% plochy</t>
  </si>
  <si>
    <t>4,752*0,5 'Přepočtené koeficientem množství</t>
  </si>
  <si>
    <t>254</t>
  </si>
  <si>
    <t>998771101</t>
  </si>
  <si>
    <t>Přesun hmot pro podlahy z dlaždic stanovený z hmotnosti přesunovaného materiálu vodorovná dopravní vzdálenost do 50 m v objektech výšky do 6 m</t>
  </si>
  <si>
    <t>1831331007</t>
  </si>
  <si>
    <t>781</t>
  </si>
  <si>
    <t>Dokončovací práce - obklady</t>
  </si>
  <si>
    <t>255</t>
  </si>
  <si>
    <t>781474154</t>
  </si>
  <si>
    <t>Montáž obkladů vnitřních stěn z dlaždic keramických lepených flexibilním lepidlem velkoformátových s vysokopevnostním lepidlem přes 4 do 6 ks/m2</t>
  </si>
  <si>
    <t>-400494170</t>
  </si>
  <si>
    <t>((2,64+2+0,25)*2-(0,9))*2</t>
  </si>
  <si>
    <t>256</t>
  </si>
  <si>
    <t>59761001</t>
  </si>
  <si>
    <t>obkládačky keramické koupelnové (barevné) přes 4 do 12 ks/m2</t>
  </si>
  <si>
    <t>149914140</t>
  </si>
  <si>
    <t>17,76*1,15 'Přepočtené koeficientem množství</t>
  </si>
  <si>
    <t>257</t>
  </si>
  <si>
    <t>781479194</t>
  </si>
  <si>
    <t>Montáž obkladů vnitřních stěn z dlaždic keramických Příplatek k cenám za vyrovnání nerovného povrchu</t>
  </si>
  <si>
    <t>-751093366</t>
  </si>
  <si>
    <t>258</t>
  </si>
  <si>
    <t>781494111</t>
  </si>
  <si>
    <t>Ostatní prvky profily ukončovací a dilatační lepené flexibilním lepidlem rohové</t>
  </si>
  <si>
    <t>-1647011388</t>
  </si>
  <si>
    <t>259</t>
  </si>
  <si>
    <t>781494511</t>
  </si>
  <si>
    <t>Ostatní prvky profily ukončovací a dilatační lepené flexibilním lepidlem ukončovací</t>
  </si>
  <si>
    <t>-511432602</t>
  </si>
  <si>
    <t>260</t>
  </si>
  <si>
    <t>781495111</t>
  </si>
  <si>
    <t>Ostatní prvky ostatní práce penetrace podkladu</t>
  </si>
  <si>
    <t>1764808942</t>
  </si>
  <si>
    <t>261</t>
  </si>
  <si>
    <t>781495115</t>
  </si>
  <si>
    <t>Ostatní prvky ostatní práce spárování silikonem</t>
  </si>
  <si>
    <t>-1257225940</t>
  </si>
  <si>
    <t>Poznámka k položce:
přespárování mezi obkladem a dlažbou</t>
  </si>
  <si>
    <t>((2,64+2+0,25)*2-(0,9))</t>
  </si>
  <si>
    <t>262</t>
  </si>
  <si>
    <t>998781101</t>
  </si>
  <si>
    <t>Přesun hmot pro obklady keramické stanovený z hmotnosti přesunovaného materiálu vodorovná dopravní vzdálenost do 50 m v objektech výšky do 6 m</t>
  </si>
  <si>
    <t>1484326890</t>
  </si>
  <si>
    <t>783</t>
  </si>
  <si>
    <t>Dokončovací práce - nátěry</t>
  </si>
  <si>
    <t>263</t>
  </si>
  <si>
    <t>783201201</t>
  </si>
  <si>
    <t>Příprava podkladu tesařských konstrukcí před provedením nátěru broušení</t>
  </si>
  <si>
    <t>716026997</t>
  </si>
  <si>
    <t>(6*5,91)+(6*5,91*4)</t>
  </si>
  <si>
    <t>"strop učebny"</t>
  </si>
  <si>
    <t>"stěny učebny"</t>
  </si>
  <si>
    <t>((24,24)+(24,24)*4)*2</t>
  </si>
  <si>
    <t>"masivná hranoly"</t>
  </si>
  <si>
    <t>(67,24)*(0,2*4)</t>
  </si>
  <si>
    <t>264</t>
  </si>
  <si>
    <t>783201401</t>
  </si>
  <si>
    <t>Příprava podkladu tesařských konstrukcí před provedením nátěru ometení</t>
  </si>
  <si>
    <t>1272238091</t>
  </si>
  <si>
    <t>265</t>
  </si>
  <si>
    <t>783218111</t>
  </si>
  <si>
    <t>Lazurovací nátěr tesařských konstrukcí dvojnásobný syntetický</t>
  </si>
  <si>
    <t>-1124447831</t>
  </si>
  <si>
    <t>266</t>
  </si>
  <si>
    <t>783218211</t>
  </si>
  <si>
    <t>Lakovací nátěr tesařských konstrukcí dvojnásobný s mezibroušením syntetický</t>
  </si>
  <si>
    <t>1360429545</t>
  </si>
  <si>
    <t>"kříž na střeše učebny"</t>
  </si>
  <si>
    <t>(9,7)</t>
  </si>
  <si>
    <t>267</t>
  </si>
  <si>
    <t>783901201</t>
  </si>
  <si>
    <t>Příprava podkladu dřevěných podlah před provedením nátěrů broušení hrubé</t>
  </si>
  <si>
    <t>-1764316835</t>
  </si>
  <si>
    <t>"podlaha učebny"</t>
  </si>
  <si>
    <t>268</t>
  </si>
  <si>
    <t>783901203</t>
  </si>
  <si>
    <t>Příprava podkladu dřevěných podlah před provedením nátěrů broušení jemné</t>
  </si>
  <si>
    <t>1082280230</t>
  </si>
  <si>
    <t>269</t>
  </si>
  <si>
    <t>783901401</t>
  </si>
  <si>
    <t>Příprava podkladu dřevěných podlah před provedením nátěrů očištění ometení</t>
  </si>
  <si>
    <t>-1260251577</t>
  </si>
  <si>
    <t>270</t>
  </si>
  <si>
    <t>783901403</t>
  </si>
  <si>
    <t>Příprava podkladu dřevěných podlah před provedením nátěrů očištění vysátí</t>
  </si>
  <si>
    <t>1856568459</t>
  </si>
  <si>
    <t>271</t>
  </si>
  <si>
    <t>783947111</t>
  </si>
  <si>
    <t>Krycí (uzavírací) nátěr dřevěných podlah dvojnásobný polyuretanový vodou ředitelný</t>
  </si>
  <si>
    <t>-1341408475</t>
  </si>
  <si>
    <t>784</t>
  </si>
  <si>
    <t>Dokončovací práce - malby a tapety</t>
  </si>
  <si>
    <t>272</t>
  </si>
  <si>
    <t>784111001</t>
  </si>
  <si>
    <t>Oprášení (ometení) podkladu v místnostech výšky do 3,80 m</t>
  </si>
  <si>
    <t>446401128</t>
  </si>
  <si>
    <t>"omítky" (35,03+1,254)</t>
  </si>
  <si>
    <t>"SDK" (4,752)</t>
  </si>
  <si>
    <t>"odpočet obkladů" -(17,76)</t>
  </si>
  <si>
    <t>273</t>
  </si>
  <si>
    <t>784181121</t>
  </si>
  <si>
    <t>Penetrace podkladu jednonásobná hloubková v místnostech výšky do 3,80 m</t>
  </si>
  <si>
    <t>1448212414</t>
  </si>
  <si>
    <t>274</t>
  </si>
  <si>
    <t>784221101</t>
  </si>
  <si>
    <t>Malby z malířských směsí otěruvzdorných za sucha dvojnásobné, bílé za sucha otěruvzdorné dobře v místnostech výšky do 3,80 m</t>
  </si>
  <si>
    <t>1548093912</t>
  </si>
  <si>
    <t>787</t>
  </si>
  <si>
    <t>Dokončovací práce - zasklívání</t>
  </si>
  <si>
    <t>275</t>
  </si>
  <si>
    <t>787 - R1</t>
  </si>
  <si>
    <t>D+M - celoskleněné dveře 800x2850 mm, vč. kování</t>
  </si>
  <si>
    <t>-1071701158</t>
  </si>
  <si>
    <t>276</t>
  </si>
  <si>
    <t>787 - R2</t>
  </si>
  <si>
    <t>D+M - celoskleněné dveře 800x1910-2850 mm, vč. kování</t>
  </si>
  <si>
    <t>1615847212</t>
  </si>
  <si>
    <t>277</t>
  </si>
  <si>
    <t>78719232R</t>
  </si>
  <si>
    <t>Zasklívání stěn a příček, balkónového zábradlí deskami ostatními sklem bezpečnostním s podtmelením na lišty, tl. přes 8 do 12 mm</t>
  </si>
  <si>
    <t>1429866586</t>
  </si>
  <si>
    <t>Poznámka k položce:
kalené, lepené sklo</t>
  </si>
  <si>
    <t>"učebna - prosklené plochy"</t>
  </si>
  <si>
    <t>(1,47+3,11*4+3,13*3+2,5*2+2,51*2)</t>
  </si>
  <si>
    <t>278</t>
  </si>
  <si>
    <t>998787101</t>
  </si>
  <si>
    <t>Přesun hmot pro zasklívání stanovený z hmotnosti přesunovaného materiálu vodorovná dopravní vzdálenost do 50 m v objektech výšky do 6 m</t>
  </si>
  <si>
    <t>1606913433</t>
  </si>
  <si>
    <t>Práce a dodávky M</t>
  </si>
  <si>
    <t>33-M</t>
  </si>
  <si>
    <t>Montáže dopr.zaříz.,sklad. zař. a váh</t>
  </si>
  <si>
    <t>279</t>
  </si>
  <si>
    <t>33103032R</t>
  </si>
  <si>
    <t>D+M - Plošina pro osoby - invalidní vozík ZP1 (podrobněji viz dokumentace)</t>
  </si>
  <si>
    <t>-21909348</t>
  </si>
  <si>
    <t>Poznámka k položce:
plošina, vč. vodící dráhy kotvené k zábradlí</t>
  </si>
  <si>
    <t>46-M</t>
  </si>
  <si>
    <t>Zemní práce při extr.mont.pracích</t>
  </si>
  <si>
    <t>280</t>
  </si>
  <si>
    <t>460490012</t>
  </si>
  <si>
    <t>Krytí kabelů, spojek, koncovek a odbočnic kabelů výstražnou fólií z PVC včetně vyrovnání povrchu rýhy, rozvinutí a uložení fólie do rýhy, fólie šířky do 25cm</t>
  </si>
  <si>
    <t>1687797236</t>
  </si>
  <si>
    <t>VRN</t>
  </si>
  <si>
    <t>Vedlejší rozpočtové náklady</t>
  </si>
  <si>
    <t>VRN1</t>
  </si>
  <si>
    <t>Průzkumné, geodetické a projektové práce</t>
  </si>
  <si>
    <t>281</t>
  </si>
  <si>
    <t>012002000</t>
  </si>
  <si>
    <t>Geodetické práce</t>
  </si>
  <si>
    <t>1024</t>
  </si>
  <si>
    <t>-1062534918</t>
  </si>
  <si>
    <t>Poznámka k položce:
Geodetické práce při provádění stavby
Zaměření skutečného provedené stavby, aktualizace DTMM</t>
  </si>
  <si>
    <t>282</t>
  </si>
  <si>
    <t>013294000</t>
  </si>
  <si>
    <t>Ostatní dokumentace</t>
  </si>
  <si>
    <t>-1635026069</t>
  </si>
  <si>
    <t>Poznámka k položce:
Dílenská dokumentace žb. konstrukcí
Dílenská dokumentace dřevěných konstrukcí
Zámečnické výrobky
Dokumentace skutečného provedení elektroinstalace a ZTI
Atp.</t>
  </si>
  <si>
    <t>VRN3</t>
  </si>
  <si>
    <t>Zařízení staveniště</t>
  </si>
  <si>
    <t>283</t>
  </si>
  <si>
    <t>030001000</t>
  </si>
  <si>
    <t>1681434319</t>
  </si>
  <si>
    <t>VRN4</t>
  </si>
  <si>
    <t>Inženýrská činnost</t>
  </si>
  <si>
    <t>284</t>
  </si>
  <si>
    <t>040001000</t>
  </si>
  <si>
    <t>Inženýrská činnost (dozory, posudky, zkoušky, koordinační a kompletační činnost)</t>
  </si>
  <si>
    <t>938064967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</si>
  <si>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</si>
  <si>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</si>
  <si>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</si>
  <si>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</si>
  <si>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</si>
  <si>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</si>
  <si>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</si>
  <si>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</si>
  <si>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</si>
  <si>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</si>
  <si>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</si>
  <si>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</si>
  <si>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</si>
  <si>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</si>
  <si>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</si>
  <si>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</si>
  <si>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</si>
  <si>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</si>
  <si>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</si>
  <si>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</si>
  <si>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</si>
  <si>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</si>
  <si>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</si>
  <si>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</si>
  <si>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</si>
  <si>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</si>
  <si>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</si>
  <si>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</si>
  <si>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</si>
  <si>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</si>
  <si>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</si>
  <si>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</si>
  <si>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</si>
  <si>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</si>
  <si>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</si>
  <si>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</si>
  <si>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</si>
  <si>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</si>
  <si>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</si>
  <si>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</si>
  <si>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</si>
  <si>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</si>
  <si>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</si>
  <si>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</si>
  <si>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</si>
  <si>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</si>
  <si>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</si>
  <si>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</si>
  <si>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</si>
  <si>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</si>
  <si>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</si>
  <si>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</si>
  <si>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</si>
  <si>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</si>
  <si>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</si>
  <si>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</si>
  <si>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</si>
  <si>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</si>
  <si>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</si>
  <si>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</si>
  <si>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</si>
  <si>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</si>
  <si>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</si>
  <si>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</si>
  <si>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</si>
  <si>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</si>
  <si>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</si>
  <si>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</si>
  <si>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</si>
  <si>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</si>
  <si>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</si>
  <si>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</si>
  <si>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</si>
  <si>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</si>
  <si>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</si>
  <si>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</si>
  <si>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</si>
  <si>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</si>
  <si>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</si>
  <si>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</si>
  <si>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</si>
  <si>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</si>
  <si>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</si>
  <si>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</si>
  <si>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</si>
  <si>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</si>
  <si>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</si>
  <si>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</si>
  <si>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</si>
  <si>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</si>
  <si>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</si>
  <si>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</si>
  <si>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</si>
  <si>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</si>
  <si>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</si>
  <si>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</si>
  <si>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</si>
  <si>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</si>
  <si>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</si>
  <si>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</si>
  <si>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</si>
  <si>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</si>
  <si>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</si>
  <si>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</si>
  <si>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</si>
  <si>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</si>
  <si>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</si>
  <si>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</si>
  <si>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</si>
  <si>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</si>
  <si>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</si>
  <si>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</si>
  <si>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</si>
  <si>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</si>
  <si>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</si>
  <si>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</si>
  <si>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</si>
  <si>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</si>
  <si>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</si>
  <si>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</si>
  <si>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</si>
  <si>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</si>
  <si>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</si>
  <si>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</si>
  <si>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</si>
  <si>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</si>
  <si>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</si>
  <si>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</si>
  <si>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</si>
  <si>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</si>
  <si>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</si>
  <si>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</si>
  <si>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</si>
  <si>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</si>
  <si>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</si>
  <si>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</si>
  <si>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</si>
  <si>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</si>
  <si>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</si>
  <si>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</si>
  <si>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</si>
  <si>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</si>
  <si>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</si>
  <si>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</si>
  <si>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</si>
  <si>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</si>
  <si>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</si>
  <si>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</si>
  <si>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</si>
  <si>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</si>
  <si>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</si>
  <si>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</si>
  <si>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</si>
  <si>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</si>
  <si>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</si>
  <si>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</si>
  <si>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</si>
  <si>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</si>
  <si>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</si>
  <si>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</si>
  <si>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</si>
  <si>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</si>
  <si>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</si>
  <si>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</si>
  <si>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</si>
  <si>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</si>
  <si>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</si>
  <si>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</si>
  <si>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</si>
  <si>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</si>
  <si>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</si>
  <si>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</si>
  <si>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</si>
  <si>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</si>
  <si>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</si>
  <si>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</si>
  <si>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</si>
  <si>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</si>
  <si>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</si>
  <si>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</si>
  <si>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</si>
  <si>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</si>
  <si>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</si>
  <si>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</si>
  <si>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</si>
  <si>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</si>
  <si>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Poznámka k položce:
objem septiku cca 22  m3, je zasypán sutí 10 m3</t>
  </si>
  <si>
    <t>podrobněji viz dokumentace Souhrnná technická zpráva čl. B.2.7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</si>
</sst>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3" fillId="0" borderId="23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>
      <alignment/>
    </xf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0" fontId="33" fillId="0" borderId="28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wrapText="1"/>
    </xf>
    <xf numFmtId="0" fontId="3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/>
    </xf>
    <xf numFmtId="0" fontId="0" fillId="0" borderId="0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 hidden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51" t="s">
        <v>14</v>
      </c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22"/>
      <c r="AQ5" s="22"/>
      <c r="AR5" s="20"/>
      <c r="BE5" s="358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53" t="s">
        <v>17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22"/>
      <c r="AQ6" s="22"/>
      <c r="AR6" s="20"/>
      <c r="BE6" s="359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59"/>
      <c r="BS7" s="17" t="s">
        <v>6</v>
      </c>
    </row>
    <row r="8" spans="2:7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1" t="s">
        <v>31</v>
      </c>
      <c r="AO8" s="22"/>
      <c r="AP8" s="22"/>
      <c r="AQ8" s="22"/>
      <c r="AR8" s="20"/>
      <c r="BE8" s="359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59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59"/>
      <c r="BS10" s="17" t="s">
        <v>6</v>
      </c>
    </row>
    <row r="11" spans="2:7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59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59"/>
      <c r="BS12" s="17" t="s">
        <v>6</v>
      </c>
    </row>
    <row r="13" spans="2:7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359"/>
      <c r="BS13" s="17" t="s">
        <v>6</v>
      </c>
    </row>
    <row r="14" spans="2:71" ht="12">
      <c r="B14" s="21"/>
      <c r="C14" s="22"/>
      <c r="D14" s="22"/>
      <c r="E14" s="354" t="s">
        <v>31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359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59"/>
      <c r="BS15" s="17" t="s">
        <v>4</v>
      </c>
    </row>
    <row r="16" spans="2:7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59"/>
      <c r="BS16" s="17" t="s">
        <v>4</v>
      </c>
    </row>
    <row r="17" spans="2:7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59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59"/>
      <c r="BS18" s="17" t="s">
        <v>6</v>
      </c>
    </row>
    <row r="19" spans="2:7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38</v>
      </c>
      <c r="AO19" s="22"/>
      <c r="AP19" s="22"/>
      <c r="AQ19" s="22"/>
      <c r="AR19" s="20"/>
      <c r="BE19" s="359"/>
      <c r="BS19" s="17" t="s">
        <v>6</v>
      </c>
    </row>
    <row r="20" spans="2:71" ht="18.4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59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59"/>
    </row>
    <row r="22" spans="2:57" ht="12" customHeight="1">
      <c r="B22" s="21"/>
      <c r="C22" s="22"/>
      <c r="D22" s="29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59"/>
    </row>
    <row r="23" spans="2:57" ht="45" customHeight="1">
      <c r="B23" s="21"/>
      <c r="C23" s="22"/>
      <c r="D23" s="22"/>
      <c r="E23" s="356" t="s">
        <v>41</v>
      </c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22"/>
      <c r="AP23" s="22"/>
      <c r="AQ23" s="22"/>
      <c r="AR23" s="20"/>
      <c r="BE23" s="359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59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59"/>
    </row>
    <row r="26" spans="2:57" s="1" customFormat="1" ht="25.9" customHeight="1">
      <c r="B26" s="34"/>
      <c r="C26" s="35"/>
      <c r="D26" s="36" t="s">
        <v>42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60">
        <f>ROUND(AG54,2)</f>
        <v>0</v>
      </c>
      <c r="AL26" s="361"/>
      <c r="AM26" s="361"/>
      <c r="AN26" s="361"/>
      <c r="AO26" s="361"/>
      <c r="AP26" s="35"/>
      <c r="AQ26" s="35"/>
      <c r="AR26" s="38"/>
      <c r="BE26" s="359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59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7" t="s">
        <v>43</v>
      </c>
      <c r="M28" s="357"/>
      <c r="N28" s="357"/>
      <c r="O28" s="357"/>
      <c r="P28" s="357"/>
      <c r="Q28" s="35"/>
      <c r="R28" s="35"/>
      <c r="S28" s="35"/>
      <c r="T28" s="35"/>
      <c r="U28" s="35"/>
      <c r="V28" s="35"/>
      <c r="W28" s="357" t="s">
        <v>44</v>
      </c>
      <c r="X28" s="357"/>
      <c r="Y28" s="357"/>
      <c r="Z28" s="357"/>
      <c r="AA28" s="357"/>
      <c r="AB28" s="357"/>
      <c r="AC28" s="357"/>
      <c r="AD28" s="357"/>
      <c r="AE28" s="357"/>
      <c r="AF28" s="35"/>
      <c r="AG28" s="35"/>
      <c r="AH28" s="35"/>
      <c r="AI28" s="35"/>
      <c r="AJ28" s="35"/>
      <c r="AK28" s="357" t="s">
        <v>45</v>
      </c>
      <c r="AL28" s="357"/>
      <c r="AM28" s="357"/>
      <c r="AN28" s="357"/>
      <c r="AO28" s="357"/>
      <c r="AP28" s="35"/>
      <c r="AQ28" s="35"/>
      <c r="AR28" s="38"/>
      <c r="BE28" s="359"/>
    </row>
    <row r="29" spans="2:57" s="2" customFormat="1" ht="14.45" customHeight="1">
      <c r="B29" s="39"/>
      <c r="C29" s="40"/>
      <c r="D29" s="29" t="s">
        <v>46</v>
      </c>
      <c r="E29" s="40"/>
      <c r="F29" s="29" t="s">
        <v>47</v>
      </c>
      <c r="G29" s="40"/>
      <c r="H29" s="40"/>
      <c r="I29" s="40"/>
      <c r="J29" s="40"/>
      <c r="K29" s="40"/>
      <c r="L29" s="323">
        <v>0.21</v>
      </c>
      <c r="M29" s="324"/>
      <c r="N29" s="324"/>
      <c r="O29" s="324"/>
      <c r="P29" s="324"/>
      <c r="Q29" s="40"/>
      <c r="R29" s="40"/>
      <c r="S29" s="40"/>
      <c r="T29" s="40"/>
      <c r="U29" s="40"/>
      <c r="V29" s="40"/>
      <c r="W29" s="345">
        <f>ROUND(AZ54,2)</f>
        <v>0</v>
      </c>
      <c r="X29" s="324"/>
      <c r="Y29" s="324"/>
      <c r="Z29" s="324"/>
      <c r="AA29" s="324"/>
      <c r="AB29" s="324"/>
      <c r="AC29" s="324"/>
      <c r="AD29" s="324"/>
      <c r="AE29" s="324"/>
      <c r="AF29" s="40"/>
      <c r="AG29" s="40"/>
      <c r="AH29" s="40"/>
      <c r="AI29" s="40"/>
      <c r="AJ29" s="40"/>
      <c r="AK29" s="345">
        <f>ROUND(AV54,2)</f>
        <v>0</v>
      </c>
      <c r="AL29" s="324"/>
      <c r="AM29" s="324"/>
      <c r="AN29" s="324"/>
      <c r="AO29" s="324"/>
      <c r="AP29" s="40"/>
      <c r="AQ29" s="40"/>
      <c r="AR29" s="41"/>
      <c r="BE29" s="359"/>
    </row>
    <row r="30" spans="2:57" s="2" customFormat="1" ht="14.45" customHeight="1">
      <c r="B30" s="39"/>
      <c r="C30" s="40"/>
      <c r="D30" s="40"/>
      <c r="E30" s="40"/>
      <c r="F30" s="29" t="s">
        <v>48</v>
      </c>
      <c r="G30" s="40"/>
      <c r="H30" s="40"/>
      <c r="I30" s="40"/>
      <c r="J30" s="40"/>
      <c r="K30" s="40"/>
      <c r="L30" s="323">
        <v>0.15</v>
      </c>
      <c r="M30" s="324"/>
      <c r="N30" s="324"/>
      <c r="O30" s="324"/>
      <c r="P30" s="324"/>
      <c r="Q30" s="40"/>
      <c r="R30" s="40"/>
      <c r="S30" s="40"/>
      <c r="T30" s="40"/>
      <c r="U30" s="40"/>
      <c r="V30" s="40"/>
      <c r="W30" s="345">
        <f>ROUND(BA54,2)</f>
        <v>0</v>
      </c>
      <c r="X30" s="324"/>
      <c r="Y30" s="324"/>
      <c r="Z30" s="324"/>
      <c r="AA30" s="324"/>
      <c r="AB30" s="324"/>
      <c r="AC30" s="324"/>
      <c r="AD30" s="324"/>
      <c r="AE30" s="324"/>
      <c r="AF30" s="40"/>
      <c r="AG30" s="40"/>
      <c r="AH30" s="40"/>
      <c r="AI30" s="40"/>
      <c r="AJ30" s="40"/>
      <c r="AK30" s="345">
        <f>ROUND(AW54,2)</f>
        <v>0</v>
      </c>
      <c r="AL30" s="324"/>
      <c r="AM30" s="324"/>
      <c r="AN30" s="324"/>
      <c r="AO30" s="324"/>
      <c r="AP30" s="40"/>
      <c r="AQ30" s="40"/>
      <c r="AR30" s="41"/>
      <c r="BE30" s="359"/>
    </row>
    <row r="31" spans="2:57" s="2" customFormat="1" ht="14.45" customHeight="1" hidden="1">
      <c r="B31" s="39"/>
      <c r="C31" s="40"/>
      <c r="D31" s="40"/>
      <c r="E31" s="40"/>
      <c r="F31" s="29" t="s">
        <v>49</v>
      </c>
      <c r="G31" s="40"/>
      <c r="H31" s="40"/>
      <c r="I31" s="40"/>
      <c r="J31" s="40"/>
      <c r="K31" s="40"/>
      <c r="L31" s="323">
        <v>0.21</v>
      </c>
      <c r="M31" s="324"/>
      <c r="N31" s="324"/>
      <c r="O31" s="324"/>
      <c r="P31" s="324"/>
      <c r="Q31" s="40"/>
      <c r="R31" s="40"/>
      <c r="S31" s="40"/>
      <c r="T31" s="40"/>
      <c r="U31" s="40"/>
      <c r="V31" s="40"/>
      <c r="W31" s="345">
        <f>ROUND(BB54,2)</f>
        <v>0</v>
      </c>
      <c r="X31" s="324"/>
      <c r="Y31" s="324"/>
      <c r="Z31" s="324"/>
      <c r="AA31" s="324"/>
      <c r="AB31" s="324"/>
      <c r="AC31" s="324"/>
      <c r="AD31" s="324"/>
      <c r="AE31" s="324"/>
      <c r="AF31" s="40"/>
      <c r="AG31" s="40"/>
      <c r="AH31" s="40"/>
      <c r="AI31" s="40"/>
      <c r="AJ31" s="40"/>
      <c r="AK31" s="345">
        <v>0</v>
      </c>
      <c r="AL31" s="324"/>
      <c r="AM31" s="324"/>
      <c r="AN31" s="324"/>
      <c r="AO31" s="324"/>
      <c r="AP31" s="40"/>
      <c r="AQ31" s="40"/>
      <c r="AR31" s="41"/>
      <c r="BE31" s="359"/>
    </row>
    <row r="32" spans="2:57" s="2" customFormat="1" ht="14.45" customHeight="1" hidden="1">
      <c r="B32" s="39"/>
      <c r="C32" s="40"/>
      <c r="D32" s="40"/>
      <c r="E32" s="40"/>
      <c r="F32" s="29" t="s">
        <v>50</v>
      </c>
      <c r="G32" s="40"/>
      <c r="H32" s="40"/>
      <c r="I32" s="40"/>
      <c r="J32" s="40"/>
      <c r="K32" s="40"/>
      <c r="L32" s="323">
        <v>0.15</v>
      </c>
      <c r="M32" s="324"/>
      <c r="N32" s="324"/>
      <c r="O32" s="324"/>
      <c r="P32" s="324"/>
      <c r="Q32" s="40"/>
      <c r="R32" s="40"/>
      <c r="S32" s="40"/>
      <c r="T32" s="40"/>
      <c r="U32" s="40"/>
      <c r="V32" s="40"/>
      <c r="W32" s="345">
        <f>ROUND(BC54,2)</f>
        <v>0</v>
      </c>
      <c r="X32" s="324"/>
      <c r="Y32" s="324"/>
      <c r="Z32" s="324"/>
      <c r="AA32" s="324"/>
      <c r="AB32" s="324"/>
      <c r="AC32" s="324"/>
      <c r="AD32" s="324"/>
      <c r="AE32" s="324"/>
      <c r="AF32" s="40"/>
      <c r="AG32" s="40"/>
      <c r="AH32" s="40"/>
      <c r="AI32" s="40"/>
      <c r="AJ32" s="40"/>
      <c r="AK32" s="345">
        <v>0</v>
      </c>
      <c r="AL32" s="324"/>
      <c r="AM32" s="324"/>
      <c r="AN32" s="324"/>
      <c r="AO32" s="324"/>
      <c r="AP32" s="40"/>
      <c r="AQ32" s="40"/>
      <c r="AR32" s="41"/>
      <c r="BE32" s="359"/>
    </row>
    <row r="33" spans="2:44" s="2" customFormat="1" ht="14.45" customHeight="1" hidden="1">
      <c r="B33" s="39"/>
      <c r="C33" s="40"/>
      <c r="D33" s="40"/>
      <c r="E33" s="40"/>
      <c r="F33" s="29" t="s">
        <v>51</v>
      </c>
      <c r="G33" s="40"/>
      <c r="H33" s="40"/>
      <c r="I33" s="40"/>
      <c r="J33" s="40"/>
      <c r="K33" s="40"/>
      <c r="L33" s="323">
        <v>0</v>
      </c>
      <c r="M33" s="324"/>
      <c r="N33" s="324"/>
      <c r="O33" s="324"/>
      <c r="P33" s="324"/>
      <c r="Q33" s="40"/>
      <c r="R33" s="40"/>
      <c r="S33" s="40"/>
      <c r="T33" s="40"/>
      <c r="U33" s="40"/>
      <c r="V33" s="40"/>
      <c r="W33" s="345">
        <f>ROUND(BD54,2)</f>
        <v>0</v>
      </c>
      <c r="X33" s="324"/>
      <c r="Y33" s="324"/>
      <c r="Z33" s="324"/>
      <c r="AA33" s="324"/>
      <c r="AB33" s="324"/>
      <c r="AC33" s="324"/>
      <c r="AD33" s="324"/>
      <c r="AE33" s="324"/>
      <c r="AF33" s="40"/>
      <c r="AG33" s="40"/>
      <c r="AH33" s="40"/>
      <c r="AI33" s="40"/>
      <c r="AJ33" s="40"/>
      <c r="AK33" s="345">
        <v>0</v>
      </c>
      <c r="AL33" s="324"/>
      <c r="AM33" s="324"/>
      <c r="AN33" s="324"/>
      <c r="AO33" s="324"/>
      <c r="AP33" s="40"/>
      <c r="AQ33" s="40"/>
      <c r="AR33" s="41"/>
    </row>
    <row r="34" spans="2:44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</row>
    <row r="35" spans="2:44" s="1" customFormat="1" ht="25.9" customHeight="1">
      <c r="B35" s="34"/>
      <c r="C35" s="42"/>
      <c r="D35" s="43" t="s">
        <v>52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53</v>
      </c>
      <c r="U35" s="44"/>
      <c r="V35" s="44"/>
      <c r="W35" s="44"/>
      <c r="X35" s="346" t="s">
        <v>54</v>
      </c>
      <c r="Y35" s="347"/>
      <c r="Z35" s="347"/>
      <c r="AA35" s="347"/>
      <c r="AB35" s="347"/>
      <c r="AC35" s="44"/>
      <c r="AD35" s="44"/>
      <c r="AE35" s="44"/>
      <c r="AF35" s="44"/>
      <c r="AG35" s="44"/>
      <c r="AH35" s="44"/>
      <c r="AI35" s="44"/>
      <c r="AJ35" s="44"/>
      <c r="AK35" s="348">
        <f>SUM(AK26:AK33)</f>
        <v>0</v>
      </c>
      <c r="AL35" s="347"/>
      <c r="AM35" s="347"/>
      <c r="AN35" s="347"/>
      <c r="AO35" s="349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</row>
    <row r="41" spans="2:44" s="1" customFormat="1" ht="6.95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</row>
    <row r="42" spans="2:44" s="1" customFormat="1" ht="24.95" customHeight="1">
      <c r="B42" s="34"/>
      <c r="C42" s="23" t="s">
        <v>55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2:44" s="1" customFormat="1" ht="12" customHeight="1" hidden="1">
      <c r="B44" s="34"/>
      <c r="C44" s="29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M173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8"/>
    </row>
    <row r="45" spans="2:44" s="3" customFormat="1" ht="36.95" customHeight="1">
      <c r="B45" s="50"/>
      <c r="C45" s="51" t="s">
        <v>16</v>
      </c>
      <c r="D45" s="52"/>
      <c r="E45" s="52"/>
      <c r="F45" s="52"/>
      <c r="G45" s="52"/>
      <c r="H45" s="52"/>
      <c r="I45" s="52"/>
      <c r="J45" s="52"/>
      <c r="K45" s="52"/>
      <c r="L45" s="336" t="str">
        <f>K6</f>
        <v>Vybudování venkovní odborné učebny se zázemím zahrady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2"/>
      <c r="AQ45" s="52"/>
      <c r="AR45" s="53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2:44" s="1" customFormat="1" ht="12" customHeight="1">
      <c r="B47" s="34"/>
      <c r="C47" s="29" t="s">
        <v>21</v>
      </c>
      <c r="D47" s="35"/>
      <c r="E47" s="35"/>
      <c r="F47" s="35"/>
      <c r="G47" s="35"/>
      <c r="H47" s="35"/>
      <c r="I47" s="35"/>
      <c r="J47" s="35"/>
      <c r="K47" s="35"/>
      <c r="L47" s="54" t="str">
        <f>IF(K8="","",K8)</f>
        <v>Lanškroun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23</v>
      </c>
      <c r="AJ47" s="35"/>
      <c r="AK47" s="35"/>
      <c r="AL47" s="35"/>
      <c r="AM47" s="338" t="str">
        <f>IF(AN8="","",AN8)</f>
        <v>Vyplň údaj</v>
      </c>
      <c r="AN47" s="338"/>
      <c r="AO47" s="35"/>
      <c r="AP47" s="35"/>
      <c r="AQ47" s="35"/>
      <c r="AR47" s="38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2:56" s="1" customFormat="1" ht="24.95" customHeight="1">
      <c r="B49" s="34"/>
      <c r="C49" s="29" t="s">
        <v>24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>Město Lanškroun, nám. J. M. Marků 12, Lanškroun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32</v>
      </c>
      <c r="AJ49" s="35"/>
      <c r="AK49" s="35"/>
      <c r="AL49" s="35"/>
      <c r="AM49" s="334" t="str">
        <f>IF(E17="","",E17)</f>
        <v>MgA. Přemysl Kokeš, Sokolovská 428/130,18600 Praha</v>
      </c>
      <c r="AN49" s="335"/>
      <c r="AO49" s="335"/>
      <c r="AP49" s="335"/>
      <c r="AQ49" s="35"/>
      <c r="AR49" s="38"/>
      <c r="AS49" s="339" t="s">
        <v>56</v>
      </c>
      <c r="AT49" s="340"/>
      <c r="AU49" s="56"/>
      <c r="AV49" s="56"/>
      <c r="AW49" s="56"/>
      <c r="AX49" s="56"/>
      <c r="AY49" s="56"/>
      <c r="AZ49" s="56"/>
      <c r="BA49" s="56"/>
      <c r="BB49" s="56"/>
      <c r="BC49" s="56"/>
      <c r="BD49" s="57"/>
    </row>
    <row r="50" spans="2:56" s="1" customFormat="1" ht="24.95" customHeight="1">
      <c r="B50" s="34"/>
      <c r="C50" s="29" t="s">
        <v>30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37</v>
      </c>
      <c r="AJ50" s="35"/>
      <c r="AK50" s="35"/>
      <c r="AL50" s="35"/>
      <c r="AM50" s="334" t="str">
        <f>IF(E20="","",E20)</f>
        <v>Petr Krčál, Dukelská 973, 564 01 Žamberk</v>
      </c>
      <c r="AN50" s="335"/>
      <c r="AO50" s="335"/>
      <c r="AP50" s="335"/>
      <c r="AQ50" s="35"/>
      <c r="AR50" s="38"/>
      <c r="AS50" s="341"/>
      <c r="AT50" s="342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56" s="1" customFormat="1" ht="10.9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43"/>
      <c r="AT51" s="344"/>
      <c r="AU51" s="60"/>
      <c r="AV51" s="60"/>
      <c r="AW51" s="60"/>
      <c r="AX51" s="60"/>
      <c r="AY51" s="60"/>
      <c r="AZ51" s="60"/>
      <c r="BA51" s="60"/>
      <c r="BB51" s="60"/>
      <c r="BC51" s="60"/>
      <c r="BD51" s="61"/>
    </row>
    <row r="52" spans="2:56" s="1" customFormat="1" ht="29.25" customHeight="1">
      <c r="B52" s="34"/>
      <c r="C52" s="325" t="s">
        <v>57</v>
      </c>
      <c r="D52" s="326"/>
      <c r="E52" s="326"/>
      <c r="F52" s="326"/>
      <c r="G52" s="326"/>
      <c r="H52" s="62"/>
      <c r="I52" s="327" t="s">
        <v>58</v>
      </c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8" t="s">
        <v>59</v>
      </c>
      <c r="AH52" s="326"/>
      <c r="AI52" s="326"/>
      <c r="AJ52" s="326"/>
      <c r="AK52" s="326"/>
      <c r="AL52" s="326"/>
      <c r="AM52" s="326"/>
      <c r="AN52" s="327" t="s">
        <v>60</v>
      </c>
      <c r="AO52" s="326"/>
      <c r="AP52" s="326"/>
      <c r="AQ52" s="63" t="s">
        <v>61</v>
      </c>
      <c r="AR52" s="38"/>
      <c r="AS52" s="64" t="s">
        <v>62</v>
      </c>
      <c r="AT52" s="65" t="s">
        <v>63</v>
      </c>
      <c r="AU52" s="65" t="s">
        <v>64</v>
      </c>
      <c r="AV52" s="65" t="s">
        <v>65</v>
      </c>
      <c r="AW52" s="65" t="s">
        <v>66</v>
      </c>
      <c r="AX52" s="65" t="s">
        <v>67</v>
      </c>
      <c r="AY52" s="65" t="s">
        <v>68</v>
      </c>
      <c r="AZ52" s="65" t="s">
        <v>69</v>
      </c>
      <c r="BA52" s="65" t="s">
        <v>70</v>
      </c>
      <c r="BB52" s="65" t="s">
        <v>71</v>
      </c>
      <c r="BC52" s="65" t="s">
        <v>72</v>
      </c>
      <c r="BD52" s="66" t="s">
        <v>73</v>
      </c>
    </row>
    <row r="53" spans="2:56" s="1" customFormat="1" ht="10.9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67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9"/>
    </row>
    <row r="54" spans="2:90" s="4" customFormat="1" ht="32.45" customHeight="1">
      <c r="B54" s="70"/>
      <c r="C54" s="71" t="s">
        <v>74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332">
        <f>ROUND(AG55,2)</f>
        <v>0</v>
      </c>
      <c r="AH54" s="332"/>
      <c r="AI54" s="332"/>
      <c r="AJ54" s="332"/>
      <c r="AK54" s="332"/>
      <c r="AL54" s="332"/>
      <c r="AM54" s="332"/>
      <c r="AN54" s="333">
        <f>SUM(AG54,AT54)</f>
        <v>0</v>
      </c>
      <c r="AO54" s="333"/>
      <c r="AP54" s="333"/>
      <c r="AQ54" s="74" t="s">
        <v>19</v>
      </c>
      <c r="AR54" s="75"/>
      <c r="AS54" s="76">
        <f>ROUND(AS55,2)</f>
        <v>0</v>
      </c>
      <c r="AT54" s="77">
        <f>ROUND(SUM(AV54:AW54),2)</f>
        <v>0</v>
      </c>
      <c r="AU54" s="78">
        <f>ROUND(AU55,5)</f>
        <v>0</v>
      </c>
      <c r="AV54" s="77">
        <f>ROUND(AZ54*L29,2)</f>
        <v>0</v>
      </c>
      <c r="AW54" s="77">
        <f>ROUND(BA54*L30,2)</f>
        <v>0</v>
      </c>
      <c r="AX54" s="77">
        <f>ROUND(BB54*L29,2)</f>
        <v>0</v>
      </c>
      <c r="AY54" s="77">
        <f>ROUND(BC54*L30,2)</f>
        <v>0</v>
      </c>
      <c r="AZ54" s="77">
        <f>ROUND(AZ55,2)</f>
        <v>0</v>
      </c>
      <c r="BA54" s="77">
        <f>ROUND(BA55,2)</f>
        <v>0</v>
      </c>
      <c r="BB54" s="77">
        <f>ROUND(BB55,2)</f>
        <v>0</v>
      </c>
      <c r="BC54" s="77">
        <f>ROUND(BC55,2)</f>
        <v>0</v>
      </c>
      <c r="BD54" s="79">
        <f>ROUND(BD55,2)</f>
        <v>0</v>
      </c>
      <c r="BS54" s="80" t="s">
        <v>75</v>
      </c>
      <c r="BT54" s="80" t="s">
        <v>76</v>
      </c>
      <c r="BV54" s="80" t="s">
        <v>77</v>
      </c>
      <c r="BW54" s="80" t="s">
        <v>5</v>
      </c>
      <c r="BX54" s="80" t="s">
        <v>78</v>
      </c>
      <c r="CL54" s="80" t="s">
        <v>19</v>
      </c>
    </row>
    <row r="55" spans="1:90" s="5" customFormat="1" ht="27" customHeight="1">
      <c r="A55" s="81" t="s">
        <v>79</v>
      </c>
      <c r="B55" s="82"/>
      <c r="C55" s="83"/>
      <c r="D55" s="331" t="s">
        <v>14</v>
      </c>
      <c r="E55" s="331"/>
      <c r="F55" s="331"/>
      <c r="G55" s="331"/>
      <c r="H55" s="331"/>
      <c r="I55" s="84"/>
      <c r="J55" s="331" t="s">
        <v>17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29">
        <f>'M173 - Vybudování venkovn...'!J28</f>
        <v>0</v>
      </c>
      <c r="AH55" s="330"/>
      <c r="AI55" s="330"/>
      <c r="AJ55" s="330"/>
      <c r="AK55" s="330"/>
      <c r="AL55" s="330"/>
      <c r="AM55" s="330"/>
      <c r="AN55" s="329">
        <f>SUM(AG55,AT55)</f>
        <v>0</v>
      </c>
      <c r="AO55" s="330"/>
      <c r="AP55" s="330"/>
      <c r="AQ55" s="85" t="s">
        <v>80</v>
      </c>
      <c r="AR55" s="86"/>
      <c r="AS55" s="87">
        <v>0</v>
      </c>
      <c r="AT55" s="88">
        <f>ROUND(SUM(AV55:AW55),2)</f>
        <v>0</v>
      </c>
      <c r="AU55" s="89">
        <f>'M173 - Vybudování venkovn...'!P112</f>
        <v>0</v>
      </c>
      <c r="AV55" s="88">
        <f>'M173 - Vybudování venkovn...'!J31</f>
        <v>0</v>
      </c>
      <c r="AW55" s="88">
        <f>'M173 - Vybudování venkovn...'!J32</f>
        <v>0</v>
      </c>
      <c r="AX55" s="88">
        <f>'M173 - Vybudování venkovn...'!J33</f>
        <v>0</v>
      </c>
      <c r="AY55" s="88">
        <f>'M173 - Vybudování venkovn...'!J34</f>
        <v>0</v>
      </c>
      <c r="AZ55" s="88">
        <f>'M173 - Vybudování venkovn...'!F31</f>
        <v>0</v>
      </c>
      <c r="BA55" s="88">
        <f>'M173 - Vybudování venkovn...'!F32</f>
        <v>0</v>
      </c>
      <c r="BB55" s="88">
        <f>'M173 - Vybudování venkovn...'!F33</f>
        <v>0</v>
      </c>
      <c r="BC55" s="88">
        <f>'M173 - Vybudování venkovn...'!F34</f>
        <v>0</v>
      </c>
      <c r="BD55" s="90">
        <f>'M173 - Vybudování venkovn...'!F35</f>
        <v>0</v>
      </c>
      <c r="BT55" s="91" t="s">
        <v>81</v>
      </c>
      <c r="BU55" s="91" t="s">
        <v>82</v>
      </c>
      <c r="BV55" s="91" t="s">
        <v>77</v>
      </c>
      <c r="BW55" s="91" t="s">
        <v>5</v>
      </c>
      <c r="BX55" s="91" t="s">
        <v>78</v>
      </c>
      <c r="CL55" s="91" t="s">
        <v>19</v>
      </c>
    </row>
    <row r="56" spans="2:44" s="1" customFormat="1" ht="30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</row>
    <row r="57" spans="2:44" s="1" customFormat="1" ht="6.95" customHeight="1"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</row>
  </sheetData>
  <sheetProtection algorithmName="SHA-512" hashValue="Dan0qVqQuvsVr2epVWqx/UaKWo6guQ9/HCsRD6UAOuulHiadgPZhyS8EhDJ/PvOj53p3sUrVFowZLQtfP0eSSQ==" saltValue="9+ju9veppH1X+HZ4DHqIPQ==" spinCount="100000" sheet="1" objects="1" scenarios="1" formatColumns="0" formatRows="0"/>
  <mergeCells count="42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W33:AE33"/>
    <mergeCell ref="AK33:AO33"/>
    <mergeCell ref="X35:AB35"/>
    <mergeCell ref="AK35:AO35"/>
    <mergeCell ref="AN55:AP55"/>
    <mergeCell ref="AG55:AM55"/>
    <mergeCell ref="D55:H55"/>
    <mergeCell ref="J55:AF55"/>
    <mergeCell ref="AG54:AM54"/>
    <mergeCell ref="AN54:AP54"/>
    <mergeCell ref="L33:P33"/>
    <mergeCell ref="C52:G52"/>
    <mergeCell ref="I52:AF52"/>
    <mergeCell ref="AG52:AM52"/>
    <mergeCell ref="AN52:AP52"/>
    <mergeCell ref="AM50:AP50"/>
    <mergeCell ref="L45:AO45"/>
    <mergeCell ref="AM47:AN47"/>
    <mergeCell ref="AM49:AP49"/>
  </mergeCells>
  <hyperlinks>
    <hyperlink ref="A55" location="'M173 - Vybudování venkov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7" t="s">
        <v>5</v>
      </c>
    </row>
    <row r="3" spans="2:46" ht="6.95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20"/>
      <c r="AT3" s="17" t="s">
        <v>83</v>
      </c>
    </row>
    <row r="4" spans="2:46" ht="24.95" customHeight="1">
      <c r="B4" s="20"/>
      <c r="D4" s="96" t="s">
        <v>84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s="1" customFormat="1" ht="12" customHeight="1">
      <c r="B6" s="38"/>
      <c r="D6" s="97" t="s">
        <v>16</v>
      </c>
      <c r="I6" s="98"/>
      <c r="L6" s="38"/>
    </row>
    <row r="7" spans="2:12" s="1" customFormat="1" ht="36.95" customHeight="1">
      <c r="B7" s="38"/>
      <c r="E7" s="362" t="s">
        <v>17</v>
      </c>
      <c r="F7" s="363"/>
      <c r="G7" s="363"/>
      <c r="H7" s="363"/>
      <c r="I7" s="98"/>
      <c r="L7" s="38"/>
    </row>
    <row r="8" spans="2:12" s="1" customFormat="1" ht="12">
      <c r="B8" s="38"/>
      <c r="I8" s="98"/>
      <c r="L8" s="38"/>
    </row>
    <row r="9" spans="2:12" s="1" customFormat="1" ht="12" customHeight="1">
      <c r="B9" s="38"/>
      <c r="D9" s="97" t="s">
        <v>18</v>
      </c>
      <c r="F9" s="17" t="s">
        <v>19</v>
      </c>
      <c r="I9" s="99" t="s">
        <v>20</v>
      </c>
      <c r="J9" s="17" t="s">
        <v>19</v>
      </c>
      <c r="L9" s="38"/>
    </row>
    <row r="10" spans="2:12" s="1" customFormat="1" ht="12" customHeight="1">
      <c r="B10" s="38"/>
      <c r="D10" s="97" t="s">
        <v>21</v>
      </c>
      <c r="F10" s="17" t="s">
        <v>22</v>
      </c>
      <c r="I10" s="99" t="s">
        <v>23</v>
      </c>
      <c r="J10" s="100" t="str">
        <f>'Rekapitulace stavby'!AN8</f>
        <v>Vyplň údaj</v>
      </c>
      <c r="L10" s="38"/>
    </row>
    <row r="11" spans="2:12" s="1" customFormat="1" ht="10.9" customHeight="1">
      <c r="B11" s="38"/>
      <c r="I11" s="98"/>
      <c r="L11" s="38"/>
    </row>
    <row r="12" spans="2:12" s="1" customFormat="1" ht="12" customHeight="1">
      <c r="B12" s="38"/>
      <c r="D12" s="97" t="s">
        <v>24</v>
      </c>
      <c r="I12" s="99" t="s">
        <v>25</v>
      </c>
      <c r="J12" s="17" t="s">
        <v>26</v>
      </c>
      <c r="L12" s="38"/>
    </row>
    <row r="13" spans="2:12" s="1" customFormat="1" ht="18" customHeight="1">
      <c r="B13" s="38"/>
      <c r="E13" s="17" t="s">
        <v>27</v>
      </c>
      <c r="I13" s="99" t="s">
        <v>28</v>
      </c>
      <c r="J13" s="17" t="s">
        <v>29</v>
      </c>
      <c r="L13" s="38"/>
    </row>
    <row r="14" spans="2:12" s="1" customFormat="1" ht="6.95" customHeight="1">
      <c r="B14" s="38"/>
      <c r="I14" s="98"/>
      <c r="L14" s="38"/>
    </row>
    <row r="15" spans="2:12" s="1" customFormat="1" ht="12" customHeight="1">
      <c r="B15" s="38"/>
      <c r="D15" s="97" t="s">
        <v>30</v>
      </c>
      <c r="I15" s="99" t="s">
        <v>25</v>
      </c>
      <c r="J15" s="30" t="str">
        <f>'Rekapitulace stavby'!AN13</f>
        <v>Vyplň údaj</v>
      </c>
      <c r="L15" s="38"/>
    </row>
    <row r="16" spans="2:12" s="1" customFormat="1" ht="18" customHeight="1">
      <c r="B16" s="38"/>
      <c r="E16" s="364" t="str">
        <f>'Rekapitulace stavby'!E14</f>
        <v>Vyplň údaj</v>
      </c>
      <c r="F16" s="365"/>
      <c r="G16" s="365"/>
      <c r="H16" s="365"/>
      <c r="I16" s="99" t="s">
        <v>28</v>
      </c>
      <c r="J16" s="30" t="str">
        <f>'Rekapitulace stavby'!AN14</f>
        <v>Vyplň údaj</v>
      </c>
      <c r="L16" s="38"/>
    </row>
    <row r="17" spans="2:12" s="1" customFormat="1" ht="6.95" customHeight="1">
      <c r="B17" s="38"/>
      <c r="I17" s="98"/>
      <c r="L17" s="38"/>
    </row>
    <row r="18" spans="2:12" s="1" customFormat="1" ht="12" customHeight="1">
      <c r="B18" s="38"/>
      <c r="D18" s="97" t="s">
        <v>32</v>
      </c>
      <c r="I18" s="99" t="s">
        <v>25</v>
      </c>
      <c r="J18" s="17" t="s">
        <v>33</v>
      </c>
      <c r="L18" s="38"/>
    </row>
    <row r="19" spans="2:12" s="1" customFormat="1" ht="18" customHeight="1">
      <c r="B19" s="38"/>
      <c r="E19" s="17" t="s">
        <v>34</v>
      </c>
      <c r="I19" s="99" t="s">
        <v>28</v>
      </c>
      <c r="J19" s="17" t="s">
        <v>35</v>
      </c>
      <c r="L19" s="38"/>
    </row>
    <row r="20" spans="2:12" s="1" customFormat="1" ht="6.95" customHeight="1">
      <c r="B20" s="38"/>
      <c r="I20" s="98"/>
      <c r="L20" s="38"/>
    </row>
    <row r="21" spans="2:12" s="1" customFormat="1" ht="12" customHeight="1">
      <c r="B21" s="38"/>
      <c r="D21" s="97" t="s">
        <v>37</v>
      </c>
      <c r="I21" s="99" t="s">
        <v>25</v>
      </c>
      <c r="J21" s="17" t="s">
        <v>38</v>
      </c>
      <c r="L21" s="38"/>
    </row>
    <row r="22" spans="2:12" s="1" customFormat="1" ht="18" customHeight="1">
      <c r="B22" s="38"/>
      <c r="E22" s="17" t="s">
        <v>39</v>
      </c>
      <c r="I22" s="99" t="s">
        <v>28</v>
      </c>
      <c r="J22" s="17" t="s">
        <v>19</v>
      </c>
      <c r="L22" s="38"/>
    </row>
    <row r="23" spans="2:12" s="1" customFormat="1" ht="6.95" customHeight="1">
      <c r="B23" s="38"/>
      <c r="I23" s="98"/>
      <c r="L23" s="38"/>
    </row>
    <row r="24" spans="2:12" s="1" customFormat="1" ht="12" customHeight="1">
      <c r="B24" s="38"/>
      <c r="D24" s="97" t="s">
        <v>40</v>
      </c>
      <c r="I24" s="98"/>
      <c r="L24" s="38"/>
    </row>
    <row r="25" spans="2:12" s="6" customFormat="1" ht="45" customHeight="1">
      <c r="B25" s="101"/>
      <c r="E25" s="366" t="s">
        <v>41</v>
      </c>
      <c r="F25" s="366"/>
      <c r="G25" s="366"/>
      <c r="H25" s="366"/>
      <c r="I25" s="102"/>
      <c r="L25" s="101"/>
    </row>
    <row r="26" spans="2:12" s="1" customFormat="1" ht="6.95" customHeight="1">
      <c r="B26" s="38"/>
      <c r="I26" s="98"/>
      <c r="L26" s="38"/>
    </row>
    <row r="27" spans="2:12" s="1" customFormat="1" ht="6.95" customHeight="1">
      <c r="B27" s="38"/>
      <c r="D27" s="56"/>
      <c r="E27" s="56"/>
      <c r="F27" s="56"/>
      <c r="G27" s="56"/>
      <c r="H27" s="56"/>
      <c r="I27" s="103"/>
      <c r="J27" s="56"/>
      <c r="K27" s="56"/>
      <c r="L27" s="38"/>
    </row>
    <row r="28" spans="2:12" s="1" customFormat="1" ht="25.35" customHeight="1">
      <c r="B28" s="38"/>
      <c r="D28" s="104" t="s">
        <v>42</v>
      </c>
      <c r="I28" s="98"/>
      <c r="J28" s="105">
        <f>ROUND(J112,2)</f>
        <v>0</v>
      </c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03"/>
      <c r="J29" s="56"/>
      <c r="K29" s="56"/>
      <c r="L29" s="38"/>
    </row>
    <row r="30" spans="2:12" s="1" customFormat="1" ht="14.45" customHeight="1">
      <c r="B30" s="38"/>
      <c r="F30" s="106" t="s">
        <v>44</v>
      </c>
      <c r="I30" s="107" t="s">
        <v>43</v>
      </c>
      <c r="J30" s="106" t="s">
        <v>45</v>
      </c>
      <c r="L30" s="38"/>
    </row>
    <row r="31" spans="2:12" s="1" customFormat="1" ht="14.45" customHeight="1">
      <c r="B31" s="38"/>
      <c r="D31" s="97" t="s">
        <v>46</v>
      </c>
      <c r="E31" s="97" t="s">
        <v>47</v>
      </c>
      <c r="F31" s="108">
        <f>ROUND((SUM(BE112:BE825)),2)</f>
        <v>0</v>
      </c>
      <c r="I31" s="109">
        <v>0.21</v>
      </c>
      <c r="J31" s="108">
        <f>ROUND(((SUM(BE112:BE825))*I31),2)</f>
        <v>0</v>
      </c>
      <c r="L31" s="38"/>
    </row>
    <row r="32" spans="2:12" s="1" customFormat="1" ht="14.45" customHeight="1">
      <c r="B32" s="38"/>
      <c r="E32" s="97" t="s">
        <v>48</v>
      </c>
      <c r="F32" s="108">
        <f>ROUND((SUM(BF112:BF825)),2)</f>
        <v>0</v>
      </c>
      <c r="I32" s="109">
        <v>0.15</v>
      </c>
      <c r="J32" s="108">
        <f>ROUND(((SUM(BF112:BF825))*I32),2)</f>
        <v>0</v>
      </c>
      <c r="L32" s="38"/>
    </row>
    <row r="33" spans="2:12" s="1" customFormat="1" ht="14.45" customHeight="1" hidden="1">
      <c r="B33" s="38"/>
      <c r="E33" s="97" t="s">
        <v>49</v>
      </c>
      <c r="F33" s="108">
        <f>ROUND((SUM(BG112:BG825)),2)</f>
        <v>0</v>
      </c>
      <c r="I33" s="109">
        <v>0.21</v>
      </c>
      <c r="J33" s="108">
        <f>0</f>
        <v>0</v>
      </c>
      <c r="L33" s="38"/>
    </row>
    <row r="34" spans="2:12" s="1" customFormat="1" ht="14.45" customHeight="1" hidden="1">
      <c r="B34" s="38"/>
      <c r="E34" s="97" t="s">
        <v>50</v>
      </c>
      <c r="F34" s="108">
        <f>ROUND((SUM(BH112:BH825)),2)</f>
        <v>0</v>
      </c>
      <c r="I34" s="109">
        <v>0.15</v>
      </c>
      <c r="J34" s="108">
        <f>0</f>
        <v>0</v>
      </c>
      <c r="L34" s="38"/>
    </row>
    <row r="35" spans="2:12" s="1" customFormat="1" ht="14.45" customHeight="1" hidden="1">
      <c r="B35" s="38"/>
      <c r="E35" s="97" t="s">
        <v>51</v>
      </c>
      <c r="F35" s="108">
        <f>ROUND((SUM(BI112:BI825)),2)</f>
        <v>0</v>
      </c>
      <c r="I35" s="109">
        <v>0</v>
      </c>
      <c r="J35" s="108">
        <f>0</f>
        <v>0</v>
      </c>
      <c r="L35" s="38"/>
    </row>
    <row r="36" spans="2:12" s="1" customFormat="1" ht="6.95" customHeight="1">
      <c r="B36" s="38"/>
      <c r="I36" s="98"/>
      <c r="L36" s="38"/>
    </row>
    <row r="37" spans="2:12" s="1" customFormat="1" ht="25.35" customHeight="1">
      <c r="B37" s="38"/>
      <c r="C37" s="110"/>
      <c r="D37" s="111" t="s">
        <v>52</v>
      </c>
      <c r="E37" s="112"/>
      <c r="F37" s="112"/>
      <c r="G37" s="113" t="s">
        <v>53</v>
      </c>
      <c r="H37" s="114" t="s">
        <v>54</v>
      </c>
      <c r="I37" s="115"/>
      <c r="J37" s="116">
        <f>SUM(J28:J35)</f>
        <v>0</v>
      </c>
      <c r="K37" s="117"/>
      <c r="L37" s="38"/>
    </row>
    <row r="38" spans="2:12" s="1" customFormat="1" ht="14.45" customHeight="1">
      <c r="B38" s="118"/>
      <c r="C38" s="119"/>
      <c r="D38" s="119"/>
      <c r="E38" s="119"/>
      <c r="F38" s="119"/>
      <c r="G38" s="119"/>
      <c r="H38" s="119"/>
      <c r="I38" s="120"/>
      <c r="J38" s="119"/>
      <c r="K38" s="119"/>
      <c r="L38" s="38"/>
    </row>
    <row r="42" spans="2:12" s="1" customFormat="1" ht="6.95" customHeight="1">
      <c r="B42" s="121"/>
      <c r="C42" s="122"/>
      <c r="D42" s="122"/>
      <c r="E42" s="122"/>
      <c r="F42" s="122"/>
      <c r="G42" s="122"/>
      <c r="H42" s="122"/>
      <c r="I42" s="123"/>
      <c r="J42" s="122"/>
      <c r="K42" s="122"/>
      <c r="L42" s="38"/>
    </row>
    <row r="43" spans="2:12" s="1" customFormat="1" ht="24.95" customHeight="1">
      <c r="B43" s="34"/>
      <c r="C43" s="23" t="s">
        <v>85</v>
      </c>
      <c r="D43" s="35"/>
      <c r="E43" s="35"/>
      <c r="F43" s="35"/>
      <c r="G43" s="35"/>
      <c r="H43" s="35"/>
      <c r="I43" s="98"/>
      <c r="J43" s="35"/>
      <c r="K43" s="35"/>
      <c r="L43" s="38"/>
    </row>
    <row r="44" spans="2:12" s="1" customFormat="1" ht="6.95" customHeight="1">
      <c r="B44" s="34"/>
      <c r="C44" s="35"/>
      <c r="D44" s="35"/>
      <c r="E44" s="35"/>
      <c r="F44" s="35"/>
      <c r="G44" s="35"/>
      <c r="H44" s="35"/>
      <c r="I44" s="98"/>
      <c r="J44" s="35"/>
      <c r="K44" s="35"/>
      <c r="L44" s="38"/>
    </row>
    <row r="45" spans="2:12" s="1" customFormat="1" ht="12" customHeight="1">
      <c r="B45" s="34"/>
      <c r="C45" s="29" t="s">
        <v>16</v>
      </c>
      <c r="D45" s="35"/>
      <c r="E45" s="35"/>
      <c r="F45" s="35"/>
      <c r="G45" s="35"/>
      <c r="H45" s="35"/>
      <c r="I45" s="98"/>
      <c r="J45" s="35"/>
      <c r="K45" s="35"/>
      <c r="L45" s="38"/>
    </row>
    <row r="46" spans="2:12" s="1" customFormat="1" ht="16.5" customHeight="1">
      <c r="B46" s="34"/>
      <c r="C46" s="35"/>
      <c r="D46" s="35"/>
      <c r="E46" s="336" t="str">
        <f>E7</f>
        <v>Vybudování venkovní odborné učebny se zázemím zahrady</v>
      </c>
      <c r="F46" s="335"/>
      <c r="G46" s="335"/>
      <c r="H46" s="335"/>
      <c r="I46" s="98"/>
      <c r="J46" s="35"/>
      <c r="K46" s="35"/>
      <c r="L46" s="38"/>
    </row>
    <row r="47" spans="2:12" s="1" customFormat="1" ht="6.95" customHeight="1">
      <c r="B47" s="34"/>
      <c r="C47" s="35"/>
      <c r="D47" s="35"/>
      <c r="E47" s="35"/>
      <c r="F47" s="35"/>
      <c r="G47" s="35"/>
      <c r="H47" s="35"/>
      <c r="I47" s="98"/>
      <c r="J47" s="35"/>
      <c r="K47" s="35"/>
      <c r="L47" s="38"/>
    </row>
    <row r="48" spans="2:12" s="1" customFormat="1" ht="12" customHeight="1">
      <c r="B48" s="34"/>
      <c r="C48" s="29" t="s">
        <v>21</v>
      </c>
      <c r="D48" s="35"/>
      <c r="E48" s="35"/>
      <c r="F48" s="27" t="str">
        <f>F10</f>
        <v>Lanškroun</v>
      </c>
      <c r="G48" s="35"/>
      <c r="H48" s="35"/>
      <c r="I48" s="99" t="s">
        <v>23</v>
      </c>
      <c r="J48" s="55" t="str">
        <f>IF(J10="","",J10)</f>
        <v>Vyplň údaj</v>
      </c>
      <c r="K48" s="35"/>
      <c r="L48" s="38"/>
    </row>
    <row r="49" spans="2:12" s="1" customFormat="1" ht="6.95" customHeight="1">
      <c r="B49" s="34"/>
      <c r="C49" s="35"/>
      <c r="D49" s="35"/>
      <c r="E49" s="35"/>
      <c r="F49" s="35"/>
      <c r="G49" s="35"/>
      <c r="H49" s="35"/>
      <c r="I49" s="98"/>
      <c r="J49" s="35"/>
      <c r="K49" s="35"/>
      <c r="L49" s="38"/>
    </row>
    <row r="50" spans="2:12" s="1" customFormat="1" ht="38.65" customHeight="1">
      <c r="B50" s="34"/>
      <c r="C50" s="29" t="s">
        <v>24</v>
      </c>
      <c r="D50" s="35"/>
      <c r="E50" s="35"/>
      <c r="F50" s="27" t="str">
        <f>E13</f>
        <v>Město Lanškroun, nám. J. M. Marků 12, Lanškroun</v>
      </c>
      <c r="G50" s="35"/>
      <c r="H50" s="35"/>
      <c r="I50" s="99" t="s">
        <v>32</v>
      </c>
      <c r="J50" s="32" t="str">
        <f>E19</f>
        <v>MgA. Přemysl Kokeš, Sokolovská 428/130,18600 Praha</v>
      </c>
      <c r="K50" s="35"/>
      <c r="L50" s="38"/>
    </row>
    <row r="51" spans="2:12" s="1" customFormat="1" ht="24.95" customHeight="1">
      <c r="B51" s="34"/>
      <c r="C51" s="29" t="s">
        <v>30</v>
      </c>
      <c r="D51" s="35"/>
      <c r="E51" s="35"/>
      <c r="F51" s="27" t="str">
        <f>IF(E16="","",E16)</f>
        <v>Vyplň údaj</v>
      </c>
      <c r="G51" s="35"/>
      <c r="H51" s="35"/>
      <c r="I51" s="99" t="s">
        <v>37</v>
      </c>
      <c r="J51" s="32" t="str">
        <f>E22</f>
        <v>Petr Krčál, Dukelská 973, 564 01 Žamberk</v>
      </c>
      <c r="K51" s="35"/>
      <c r="L51" s="38"/>
    </row>
    <row r="52" spans="2:12" s="1" customFormat="1" ht="10.35" customHeight="1">
      <c r="B52" s="34"/>
      <c r="C52" s="35"/>
      <c r="D52" s="35"/>
      <c r="E52" s="35"/>
      <c r="F52" s="35"/>
      <c r="G52" s="35"/>
      <c r="H52" s="35"/>
      <c r="I52" s="98"/>
      <c r="J52" s="35"/>
      <c r="K52" s="35"/>
      <c r="L52" s="38"/>
    </row>
    <row r="53" spans="2:12" s="1" customFormat="1" ht="29.25" customHeight="1">
      <c r="B53" s="34"/>
      <c r="C53" s="124" t="s">
        <v>86</v>
      </c>
      <c r="D53" s="125"/>
      <c r="E53" s="125"/>
      <c r="F53" s="125"/>
      <c r="G53" s="125"/>
      <c r="H53" s="125"/>
      <c r="I53" s="126"/>
      <c r="J53" s="127" t="s">
        <v>87</v>
      </c>
      <c r="K53" s="125"/>
      <c r="L53" s="38"/>
    </row>
    <row r="54" spans="2:12" s="1" customFormat="1" ht="10.35" customHeight="1">
      <c r="B54" s="34"/>
      <c r="C54" s="35"/>
      <c r="D54" s="35"/>
      <c r="E54" s="35"/>
      <c r="F54" s="35"/>
      <c r="G54" s="35"/>
      <c r="H54" s="35"/>
      <c r="I54" s="98"/>
      <c r="J54" s="35"/>
      <c r="K54" s="35"/>
      <c r="L54" s="38"/>
    </row>
    <row r="55" spans="2:47" s="1" customFormat="1" ht="22.9" customHeight="1">
      <c r="B55" s="34"/>
      <c r="C55" s="128" t="s">
        <v>74</v>
      </c>
      <c r="D55" s="35"/>
      <c r="E55" s="35"/>
      <c r="F55" s="35"/>
      <c r="G55" s="35"/>
      <c r="H55" s="35"/>
      <c r="I55" s="98"/>
      <c r="J55" s="73">
        <f>J112</f>
        <v>0</v>
      </c>
      <c r="K55" s="35"/>
      <c r="L55" s="38"/>
      <c r="AU55" s="17" t="s">
        <v>88</v>
      </c>
    </row>
    <row r="56" spans="2:12" s="7" customFormat="1" ht="24.95" customHeight="1">
      <c r="B56" s="129"/>
      <c r="C56" s="130"/>
      <c r="D56" s="131" t="s">
        <v>89</v>
      </c>
      <c r="E56" s="132"/>
      <c r="F56" s="132"/>
      <c r="G56" s="132"/>
      <c r="H56" s="132"/>
      <c r="I56" s="133"/>
      <c r="J56" s="134">
        <f>J113</f>
        <v>0</v>
      </c>
      <c r="K56" s="130"/>
      <c r="L56" s="135"/>
    </row>
    <row r="57" spans="2:12" s="8" customFormat="1" ht="19.9" customHeight="1">
      <c r="B57" s="136"/>
      <c r="C57" s="137"/>
      <c r="D57" s="138" t="s">
        <v>90</v>
      </c>
      <c r="E57" s="139"/>
      <c r="F57" s="139"/>
      <c r="G57" s="139"/>
      <c r="H57" s="139"/>
      <c r="I57" s="140"/>
      <c r="J57" s="141">
        <f>J114</f>
        <v>0</v>
      </c>
      <c r="K57" s="137"/>
      <c r="L57" s="142"/>
    </row>
    <row r="58" spans="2:12" s="8" customFormat="1" ht="19.9" customHeight="1">
      <c r="B58" s="136"/>
      <c r="C58" s="137"/>
      <c r="D58" s="138" t="s">
        <v>91</v>
      </c>
      <c r="E58" s="139"/>
      <c r="F58" s="139"/>
      <c r="G58" s="139"/>
      <c r="H58" s="139"/>
      <c r="I58" s="140"/>
      <c r="J58" s="141">
        <f>J241</f>
        <v>0</v>
      </c>
      <c r="K58" s="137"/>
      <c r="L58" s="142"/>
    </row>
    <row r="59" spans="2:12" s="8" customFormat="1" ht="19.9" customHeight="1">
      <c r="B59" s="136"/>
      <c r="C59" s="137"/>
      <c r="D59" s="138" t="s">
        <v>92</v>
      </c>
      <c r="E59" s="139"/>
      <c r="F59" s="139"/>
      <c r="G59" s="139"/>
      <c r="H59" s="139"/>
      <c r="I59" s="140"/>
      <c r="J59" s="141">
        <f>J294</f>
        <v>0</v>
      </c>
      <c r="K59" s="137"/>
      <c r="L59" s="142"/>
    </row>
    <row r="60" spans="2:12" s="8" customFormat="1" ht="19.9" customHeight="1">
      <c r="B60" s="136"/>
      <c r="C60" s="137"/>
      <c r="D60" s="138" t="s">
        <v>93</v>
      </c>
      <c r="E60" s="139"/>
      <c r="F60" s="139"/>
      <c r="G60" s="139"/>
      <c r="H60" s="139"/>
      <c r="I60" s="140"/>
      <c r="J60" s="141">
        <f>J346</f>
        <v>0</v>
      </c>
      <c r="K60" s="137"/>
      <c r="L60" s="142"/>
    </row>
    <row r="61" spans="2:12" s="8" customFormat="1" ht="19.9" customHeight="1">
      <c r="B61" s="136"/>
      <c r="C61" s="137"/>
      <c r="D61" s="138" t="s">
        <v>94</v>
      </c>
      <c r="E61" s="139"/>
      <c r="F61" s="139"/>
      <c r="G61" s="139"/>
      <c r="H61" s="139"/>
      <c r="I61" s="140"/>
      <c r="J61" s="141">
        <f>J353</f>
        <v>0</v>
      </c>
      <c r="K61" s="137"/>
      <c r="L61" s="142"/>
    </row>
    <row r="62" spans="2:12" s="8" customFormat="1" ht="19.9" customHeight="1">
      <c r="B62" s="136"/>
      <c r="C62" s="137"/>
      <c r="D62" s="138" t="s">
        <v>95</v>
      </c>
      <c r="E62" s="139"/>
      <c r="F62" s="139"/>
      <c r="G62" s="139"/>
      <c r="H62" s="139"/>
      <c r="I62" s="140"/>
      <c r="J62" s="141">
        <f>J372</f>
        <v>0</v>
      </c>
      <c r="K62" s="137"/>
      <c r="L62" s="142"/>
    </row>
    <row r="63" spans="2:12" s="8" customFormat="1" ht="19.9" customHeight="1">
      <c r="B63" s="136"/>
      <c r="C63" s="137"/>
      <c r="D63" s="138" t="s">
        <v>96</v>
      </c>
      <c r="E63" s="139"/>
      <c r="F63" s="139"/>
      <c r="G63" s="139"/>
      <c r="H63" s="139"/>
      <c r="I63" s="140"/>
      <c r="J63" s="141">
        <f>J414</f>
        <v>0</v>
      </c>
      <c r="K63" s="137"/>
      <c r="L63" s="142"/>
    </row>
    <row r="64" spans="2:12" s="8" customFormat="1" ht="19.9" customHeight="1">
      <c r="B64" s="136"/>
      <c r="C64" s="137"/>
      <c r="D64" s="138" t="s">
        <v>97</v>
      </c>
      <c r="E64" s="139"/>
      <c r="F64" s="139"/>
      <c r="G64" s="139"/>
      <c r="H64" s="139"/>
      <c r="I64" s="140"/>
      <c r="J64" s="141">
        <f>J440</f>
        <v>0</v>
      </c>
      <c r="K64" s="137"/>
      <c r="L64" s="142"/>
    </row>
    <row r="65" spans="2:12" s="8" customFormat="1" ht="19.9" customHeight="1">
      <c r="B65" s="136"/>
      <c r="C65" s="137"/>
      <c r="D65" s="138" t="s">
        <v>98</v>
      </c>
      <c r="E65" s="139"/>
      <c r="F65" s="139"/>
      <c r="G65" s="139"/>
      <c r="H65" s="139"/>
      <c r="I65" s="140"/>
      <c r="J65" s="141">
        <f>J520</f>
        <v>0</v>
      </c>
      <c r="K65" s="137"/>
      <c r="L65" s="142"/>
    </row>
    <row r="66" spans="2:12" s="8" customFormat="1" ht="19.9" customHeight="1">
      <c r="B66" s="136"/>
      <c r="C66" s="137"/>
      <c r="D66" s="138" t="s">
        <v>99</v>
      </c>
      <c r="E66" s="139"/>
      <c r="F66" s="139"/>
      <c r="G66" s="139"/>
      <c r="H66" s="139"/>
      <c r="I66" s="140"/>
      <c r="J66" s="141">
        <f>J525</f>
        <v>0</v>
      </c>
      <c r="K66" s="137"/>
      <c r="L66" s="142"/>
    </row>
    <row r="67" spans="2:12" s="7" customFormat="1" ht="24.95" customHeight="1">
      <c r="B67" s="129"/>
      <c r="C67" s="130"/>
      <c r="D67" s="131" t="s">
        <v>100</v>
      </c>
      <c r="E67" s="132"/>
      <c r="F67" s="132"/>
      <c r="G67" s="132"/>
      <c r="H67" s="132"/>
      <c r="I67" s="133"/>
      <c r="J67" s="134">
        <f>J527</f>
        <v>0</v>
      </c>
      <c r="K67" s="130"/>
      <c r="L67" s="135"/>
    </row>
    <row r="68" spans="2:12" s="8" customFormat="1" ht="19.9" customHeight="1">
      <c r="B68" s="136"/>
      <c r="C68" s="137"/>
      <c r="D68" s="138" t="s">
        <v>101</v>
      </c>
      <c r="E68" s="139"/>
      <c r="F68" s="139"/>
      <c r="G68" s="139"/>
      <c r="H68" s="139"/>
      <c r="I68" s="140"/>
      <c r="J68" s="141">
        <f>J528</f>
        <v>0</v>
      </c>
      <c r="K68" s="137"/>
      <c r="L68" s="142"/>
    </row>
    <row r="69" spans="2:12" s="8" customFormat="1" ht="19.9" customHeight="1">
      <c r="B69" s="136"/>
      <c r="C69" s="137"/>
      <c r="D69" s="138" t="s">
        <v>102</v>
      </c>
      <c r="E69" s="139"/>
      <c r="F69" s="139"/>
      <c r="G69" s="139"/>
      <c r="H69" s="139"/>
      <c r="I69" s="140"/>
      <c r="J69" s="141">
        <f>J571</f>
        <v>0</v>
      </c>
      <c r="K69" s="137"/>
      <c r="L69" s="142"/>
    </row>
    <row r="70" spans="2:12" s="8" customFormat="1" ht="19.9" customHeight="1">
      <c r="B70" s="136"/>
      <c r="C70" s="137"/>
      <c r="D70" s="138" t="s">
        <v>103</v>
      </c>
      <c r="E70" s="139"/>
      <c r="F70" s="139"/>
      <c r="G70" s="139"/>
      <c r="H70" s="139"/>
      <c r="I70" s="140"/>
      <c r="J70" s="141">
        <f>J578</f>
        <v>0</v>
      </c>
      <c r="K70" s="137"/>
      <c r="L70" s="142"/>
    </row>
    <row r="71" spans="2:12" s="8" customFormat="1" ht="19.9" customHeight="1">
      <c r="B71" s="136"/>
      <c r="C71" s="137"/>
      <c r="D71" s="138" t="s">
        <v>104</v>
      </c>
      <c r="E71" s="139"/>
      <c r="F71" s="139"/>
      <c r="G71" s="139"/>
      <c r="H71" s="139"/>
      <c r="I71" s="140"/>
      <c r="J71" s="141">
        <f>J588</f>
        <v>0</v>
      </c>
      <c r="K71" s="137"/>
      <c r="L71" s="142"/>
    </row>
    <row r="72" spans="2:12" s="8" customFormat="1" ht="19.9" customHeight="1">
      <c r="B72" s="136"/>
      <c r="C72" s="137"/>
      <c r="D72" s="138" t="s">
        <v>105</v>
      </c>
      <c r="E72" s="139"/>
      <c r="F72" s="139"/>
      <c r="G72" s="139"/>
      <c r="H72" s="139"/>
      <c r="I72" s="140"/>
      <c r="J72" s="141">
        <f>J595</f>
        <v>0</v>
      </c>
      <c r="K72" s="137"/>
      <c r="L72" s="142"/>
    </row>
    <row r="73" spans="2:12" s="8" customFormat="1" ht="19.9" customHeight="1">
      <c r="B73" s="136"/>
      <c r="C73" s="137"/>
      <c r="D73" s="138" t="s">
        <v>106</v>
      </c>
      <c r="E73" s="139"/>
      <c r="F73" s="139"/>
      <c r="G73" s="139"/>
      <c r="H73" s="139"/>
      <c r="I73" s="140"/>
      <c r="J73" s="141">
        <f>J605</f>
        <v>0</v>
      </c>
      <c r="K73" s="137"/>
      <c r="L73" s="142"/>
    </row>
    <row r="74" spans="2:12" s="8" customFormat="1" ht="19.9" customHeight="1">
      <c r="B74" s="136"/>
      <c r="C74" s="137"/>
      <c r="D74" s="138" t="s">
        <v>107</v>
      </c>
      <c r="E74" s="139"/>
      <c r="F74" s="139"/>
      <c r="G74" s="139"/>
      <c r="H74" s="139"/>
      <c r="I74" s="140"/>
      <c r="J74" s="141">
        <f>J609</f>
        <v>0</v>
      </c>
      <c r="K74" s="137"/>
      <c r="L74" s="142"/>
    </row>
    <row r="75" spans="2:12" s="8" customFormat="1" ht="19.9" customHeight="1">
      <c r="B75" s="136"/>
      <c r="C75" s="137"/>
      <c r="D75" s="138" t="s">
        <v>108</v>
      </c>
      <c r="E75" s="139"/>
      <c r="F75" s="139"/>
      <c r="G75" s="139"/>
      <c r="H75" s="139"/>
      <c r="I75" s="140"/>
      <c r="J75" s="141">
        <f>J619</f>
        <v>0</v>
      </c>
      <c r="K75" s="137"/>
      <c r="L75" s="142"/>
    </row>
    <row r="76" spans="2:12" s="8" customFormat="1" ht="19.9" customHeight="1">
      <c r="B76" s="136"/>
      <c r="C76" s="137"/>
      <c r="D76" s="138" t="s">
        <v>109</v>
      </c>
      <c r="E76" s="139"/>
      <c r="F76" s="139"/>
      <c r="G76" s="139"/>
      <c r="H76" s="139"/>
      <c r="I76" s="140"/>
      <c r="J76" s="141">
        <f>J623</f>
        <v>0</v>
      </c>
      <c r="K76" s="137"/>
      <c r="L76" s="142"/>
    </row>
    <row r="77" spans="2:12" s="8" customFormat="1" ht="19.9" customHeight="1">
      <c r="B77" s="136"/>
      <c r="C77" s="137"/>
      <c r="D77" s="138" t="s">
        <v>110</v>
      </c>
      <c r="E77" s="139"/>
      <c r="F77" s="139"/>
      <c r="G77" s="139"/>
      <c r="H77" s="139"/>
      <c r="I77" s="140"/>
      <c r="J77" s="141">
        <f>J635</f>
        <v>0</v>
      </c>
      <c r="K77" s="137"/>
      <c r="L77" s="142"/>
    </row>
    <row r="78" spans="2:12" s="8" customFormat="1" ht="19.9" customHeight="1">
      <c r="B78" s="136"/>
      <c r="C78" s="137"/>
      <c r="D78" s="138" t="s">
        <v>111</v>
      </c>
      <c r="E78" s="139"/>
      <c r="F78" s="139"/>
      <c r="G78" s="139"/>
      <c r="H78" s="139"/>
      <c r="I78" s="140"/>
      <c r="J78" s="141">
        <f>J641</f>
        <v>0</v>
      </c>
      <c r="K78" s="137"/>
      <c r="L78" s="142"/>
    </row>
    <row r="79" spans="2:12" s="8" customFormat="1" ht="19.9" customHeight="1">
      <c r="B79" s="136"/>
      <c r="C79" s="137"/>
      <c r="D79" s="138" t="s">
        <v>112</v>
      </c>
      <c r="E79" s="139"/>
      <c r="F79" s="139"/>
      <c r="G79" s="139"/>
      <c r="H79" s="139"/>
      <c r="I79" s="140"/>
      <c r="J79" s="141">
        <f>J648</f>
        <v>0</v>
      </c>
      <c r="K79" s="137"/>
      <c r="L79" s="142"/>
    </row>
    <row r="80" spans="2:12" s="8" customFormat="1" ht="19.9" customHeight="1">
      <c r="B80" s="136"/>
      <c r="C80" s="137"/>
      <c r="D80" s="138" t="s">
        <v>113</v>
      </c>
      <c r="E80" s="139"/>
      <c r="F80" s="139"/>
      <c r="G80" s="139"/>
      <c r="H80" s="139"/>
      <c r="I80" s="140"/>
      <c r="J80" s="141">
        <f>J711</f>
        <v>0</v>
      </c>
      <c r="K80" s="137"/>
      <c r="L80" s="142"/>
    </row>
    <row r="81" spans="2:12" s="8" customFormat="1" ht="19.9" customHeight="1">
      <c r="B81" s="136"/>
      <c r="C81" s="137"/>
      <c r="D81" s="138" t="s">
        <v>114</v>
      </c>
      <c r="E81" s="139"/>
      <c r="F81" s="139"/>
      <c r="G81" s="139"/>
      <c r="H81" s="139"/>
      <c r="I81" s="140"/>
      <c r="J81" s="141">
        <f>J718</f>
        <v>0</v>
      </c>
      <c r="K81" s="137"/>
      <c r="L81" s="142"/>
    </row>
    <row r="82" spans="2:12" s="8" customFormat="1" ht="19.9" customHeight="1">
      <c r="B82" s="136"/>
      <c r="C82" s="137"/>
      <c r="D82" s="138" t="s">
        <v>115</v>
      </c>
      <c r="E82" s="139"/>
      <c r="F82" s="139"/>
      <c r="G82" s="139"/>
      <c r="H82" s="139"/>
      <c r="I82" s="140"/>
      <c r="J82" s="141">
        <f>J721</f>
        <v>0</v>
      </c>
      <c r="K82" s="137"/>
      <c r="L82" s="142"/>
    </row>
    <row r="83" spans="2:12" s="8" customFormat="1" ht="19.9" customHeight="1">
      <c r="B83" s="136"/>
      <c r="C83" s="137"/>
      <c r="D83" s="138" t="s">
        <v>116</v>
      </c>
      <c r="E83" s="139"/>
      <c r="F83" s="139"/>
      <c r="G83" s="139"/>
      <c r="H83" s="139"/>
      <c r="I83" s="140"/>
      <c r="J83" s="141">
        <f>J737</f>
        <v>0</v>
      </c>
      <c r="K83" s="137"/>
      <c r="L83" s="142"/>
    </row>
    <row r="84" spans="2:12" s="8" customFormat="1" ht="19.9" customHeight="1">
      <c r="B84" s="136"/>
      <c r="C84" s="137"/>
      <c r="D84" s="138" t="s">
        <v>117</v>
      </c>
      <c r="E84" s="139"/>
      <c r="F84" s="139"/>
      <c r="G84" s="139"/>
      <c r="H84" s="139"/>
      <c r="I84" s="140"/>
      <c r="J84" s="141">
        <f>J750</f>
        <v>0</v>
      </c>
      <c r="K84" s="137"/>
      <c r="L84" s="142"/>
    </row>
    <row r="85" spans="2:12" s="8" customFormat="1" ht="19.9" customHeight="1">
      <c r="B85" s="136"/>
      <c r="C85" s="137"/>
      <c r="D85" s="138" t="s">
        <v>118</v>
      </c>
      <c r="E85" s="139"/>
      <c r="F85" s="139"/>
      <c r="G85" s="139"/>
      <c r="H85" s="139"/>
      <c r="I85" s="140"/>
      <c r="J85" s="141">
        <f>J767</f>
        <v>0</v>
      </c>
      <c r="K85" s="137"/>
      <c r="L85" s="142"/>
    </row>
    <row r="86" spans="2:12" s="8" customFormat="1" ht="19.9" customHeight="1">
      <c r="B86" s="136"/>
      <c r="C86" s="137"/>
      <c r="D86" s="138" t="s">
        <v>119</v>
      </c>
      <c r="E86" s="139"/>
      <c r="F86" s="139"/>
      <c r="G86" s="139"/>
      <c r="H86" s="139"/>
      <c r="I86" s="140"/>
      <c r="J86" s="141">
        <f>J792</f>
        <v>0</v>
      </c>
      <c r="K86" s="137"/>
      <c r="L86" s="142"/>
    </row>
    <row r="87" spans="2:12" s="8" customFormat="1" ht="19.9" customHeight="1">
      <c r="B87" s="136"/>
      <c r="C87" s="137"/>
      <c r="D87" s="138" t="s">
        <v>120</v>
      </c>
      <c r="E87" s="139"/>
      <c r="F87" s="139"/>
      <c r="G87" s="139"/>
      <c r="H87" s="139"/>
      <c r="I87" s="140"/>
      <c r="J87" s="141">
        <f>J800</f>
        <v>0</v>
      </c>
      <c r="K87" s="137"/>
      <c r="L87" s="142"/>
    </row>
    <row r="88" spans="2:12" s="7" customFormat="1" ht="24.95" customHeight="1">
      <c r="B88" s="129"/>
      <c r="C88" s="130"/>
      <c r="D88" s="131" t="s">
        <v>121</v>
      </c>
      <c r="E88" s="132"/>
      <c r="F88" s="132"/>
      <c r="G88" s="132"/>
      <c r="H88" s="132"/>
      <c r="I88" s="133"/>
      <c r="J88" s="134">
        <f>J809</f>
        <v>0</v>
      </c>
      <c r="K88" s="130"/>
      <c r="L88" s="135"/>
    </row>
    <row r="89" spans="2:12" s="8" customFormat="1" ht="19.9" customHeight="1">
      <c r="B89" s="136"/>
      <c r="C89" s="137"/>
      <c r="D89" s="138" t="s">
        <v>122</v>
      </c>
      <c r="E89" s="139"/>
      <c r="F89" s="139"/>
      <c r="G89" s="139"/>
      <c r="H89" s="139"/>
      <c r="I89" s="140"/>
      <c r="J89" s="141">
        <f>J810</f>
        <v>0</v>
      </c>
      <c r="K89" s="137"/>
      <c r="L89" s="142"/>
    </row>
    <row r="90" spans="2:12" s="8" customFormat="1" ht="19.9" customHeight="1">
      <c r="B90" s="136"/>
      <c r="C90" s="137"/>
      <c r="D90" s="138" t="s">
        <v>123</v>
      </c>
      <c r="E90" s="139"/>
      <c r="F90" s="139"/>
      <c r="G90" s="139"/>
      <c r="H90" s="139"/>
      <c r="I90" s="140"/>
      <c r="J90" s="141">
        <f>J814</f>
        <v>0</v>
      </c>
      <c r="K90" s="137"/>
      <c r="L90" s="142"/>
    </row>
    <row r="91" spans="2:12" s="7" customFormat="1" ht="24.95" customHeight="1">
      <c r="B91" s="129"/>
      <c r="C91" s="130"/>
      <c r="D91" s="131" t="s">
        <v>124</v>
      </c>
      <c r="E91" s="132"/>
      <c r="F91" s="132"/>
      <c r="G91" s="132"/>
      <c r="H91" s="132"/>
      <c r="I91" s="133"/>
      <c r="J91" s="134">
        <f>J816</f>
        <v>0</v>
      </c>
      <c r="K91" s="130"/>
      <c r="L91" s="135"/>
    </row>
    <row r="92" spans="2:12" s="8" customFormat="1" ht="19.9" customHeight="1">
      <c r="B92" s="136"/>
      <c r="C92" s="137"/>
      <c r="D92" s="138" t="s">
        <v>125</v>
      </c>
      <c r="E92" s="139"/>
      <c r="F92" s="139"/>
      <c r="G92" s="139"/>
      <c r="H92" s="139"/>
      <c r="I92" s="140"/>
      <c r="J92" s="141">
        <f>J817</f>
        <v>0</v>
      </c>
      <c r="K92" s="137"/>
      <c r="L92" s="142"/>
    </row>
    <row r="93" spans="2:12" s="8" customFormat="1" ht="19.9" customHeight="1">
      <c r="B93" s="136"/>
      <c r="C93" s="137"/>
      <c r="D93" s="138" t="s">
        <v>126</v>
      </c>
      <c r="E93" s="139"/>
      <c r="F93" s="139"/>
      <c r="G93" s="139"/>
      <c r="H93" s="139"/>
      <c r="I93" s="140"/>
      <c r="J93" s="141">
        <f>J822</f>
        <v>0</v>
      </c>
      <c r="K93" s="137"/>
      <c r="L93" s="142"/>
    </row>
    <row r="94" spans="2:12" s="8" customFormat="1" ht="19.9" customHeight="1">
      <c r="B94" s="136"/>
      <c r="C94" s="137"/>
      <c r="D94" s="138" t="s">
        <v>127</v>
      </c>
      <c r="E94" s="139"/>
      <c r="F94" s="139"/>
      <c r="G94" s="139"/>
      <c r="H94" s="139"/>
      <c r="I94" s="140"/>
      <c r="J94" s="141">
        <f>J824</f>
        <v>0</v>
      </c>
      <c r="K94" s="137"/>
      <c r="L94" s="142"/>
    </row>
    <row r="95" spans="2:12" s="1" customFormat="1" ht="21.75" customHeight="1">
      <c r="B95" s="34"/>
      <c r="C95" s="35"/>
      <c r="D95" s="35"/>
      <c r="E95" s="35"/>
      <c r="F95" s="35"/>
      <c r="G95" s="35"/>
      <c r="H95" s="35"/>
      <c r="I95" s="98"/>
      <c r="J95" s="35"/>
      <c r="K95" s="35"/>
      <c r="L95" s="38"/>
    </row>
    <row r="96" spans="2:12" s="1" customFormat="1" ht="6.95" customHeight="1">
      <c r="B96" s="46"/>
      <c r="C96" s="47"/>
      <c r="D96" s="47"/>
      <c r="E96" s="47"/>
      <c r="F96" s="47"/>
      <c r="G96" s="47"/>
      <c r="H96" s="47"/>
      <c r="I96" s="120"/>
      <c r="J96" s="47"/>
      <c r="K96" s="47"/>
      <c r="L96" s="38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23"/>
      <c r="J100" s="49"/>
      <c r="K100" s="49"/>
      <c r="L100" s="38"/>
    </row>
    <row r="101" spans="2:12" s="1" customFormat="1" ht="24.95" customHeight="1">
      <c r="B101" s="34"/>
      <c r="C101" s="23" t="s">
        <v>128</v>
      </c>
      <c r="D101" s="35"/>
      <c r="E101" s="35"/>
      <c r="F101" s="35"/>
      <c r="G101" s="35"/>
      <c r="H101" s="35"/>
      <c r="I101" s="98"/>
      <c r="J101" s="35"/>
      <c r="K101" s="35"/>
      <c r="L101" s="38"/>
    </row>
    <row r="102" spans="2:12" s="1" customFormat="1" ht="6.95" customHeight="1">
      <c r="B102" s="34"/>
      <c r="C102" s="35"/>
      <c r="D102" s="35"/>
      <c r="E102" s="35"/>
      <c r="F102" s="35"/>
      <c r="G102" s="35"/>
      <c r="H102" s="35"/>
      <c r="I102" s="98"/>
      <c r="J102" s="35"/>
      <c r="K102" s="35"/>
      <c r="L102" s="38"/>
    </row>
    <row r="103" spans="2:12" s="1" customFormat="1" ht="12" customHeight="1">
      <c r="B103" s="34"/>
      <c r="C103" s="29" t="s">
        <v>16</v>
      </c>
      <c r="D103" s="35"/>
      <c r="E103" s="35"/>
      <c r="F103" s="35"/>
      <c r="G103" s="35"/>
      <c r="H103" s="35"/>
      <c r="I103" s="98"/>
      <c r="J103" s="35"/>
      <c r="K103" s="35"/>
      <c r="L103" s="38"/>
    </row>
    <row r="104" spans="2:12" s="1" customFormat="1" ht="16.5" customHeight="1">
      <c r="B104" s="34"/>
      <c r="C104" s="35"/>
      <c r="D104" s="35"/>
      <c r="E104" s="336" t="str">
        <f>E7</f>
        <v>Vybudování venkovní odborné učebny se zázemím zahrady</v>
      </c>
      <c r="F104" s="335"/>
      <c r="G104" s="335"/>
      <c r="H104" s="335"/>
      <c r="I104" s="98"/>
      <c r="J104" s="35"/>
      <c r="K104" s="35"/>
      <c r="L104" s="38"/>
    </row>
    <row r="105" spans="2:12" s="1" customFormat="1" ht="6.95" customHeight="1">
      <c r="B105" s="34"/>
      <c r="C105" s="35"/>
      <c r="D105" s="35"/>
      <c r="E105" s="35"/>
      <c r="F105" s="35"/>
      <c r="G105" s="35"/>
      <c r="H105" s="35"/>
      <c r="I105" s="98"/>
      <c r="J105" s="35"/>
      <c r="K105" s="35"/>
      <c r="L105" s="38"/>
    </row>
    <row r="106" spans="2:12" s="1" customFormat="1" ht="12" customHeight="1">
      <c r="B106" s="34"/>
      <c r="C106" s="29" t="s">
        <v>21</v>
      </c>
      <c r="D106" s="35"/>
      <c r="E106" s="35"/>
      <c r="F106" s="27" t="str">
        <f>F10</f>
        <v>Lanškroun</v>
      </c>
      <c r="G106" s="35"/>
      <c r="H106" s="35"/>
      <c r="I106" s="99" t="s">
        <v>23</v>
      </c>
      <c r="J106" s="55" t="str">
        <f>IF(J10="","",J10)</f>
        <v>Vyplň údaj</v>
      </c>
      <c r="K106" s="35"/>
      <c r="L106" s="38"/>
    </row>
    <row r="107" spans="2:12" s="1" customFormat="1" ht="6.95" customHeight="1">
      <c r="B107" s="34"/>
      <c r="C107" s="35"/>
      <c r="D107" s="35"/>
      <c r="E107" s="35"/>
      <c r="F107" s="35"/>
      <c r="G107" s="35"/>
      <c r="H107" s="35"/>
      <c r="I107" s="98"/>
      <c r="J107" s="35"/>
      <c r="K107" s="35"/>
      <c r="L107" s="38"/>
    </row>
    <row r="108" spans="2:12" s="1" customFormat="1" ht="38.65" customHeight="1">
      <c r="B108" s="34"/>
      <c r="C108" s="29" t="s">
        <v>24</v>
      </c>
      <c r="D108" s="35"/>
      <c r="E108" s="35"/>
      <c r="F108" s="27" t="str">
        <f>E13</f>
        <v>Město Lanškroun, nám. J. M. Marků 12, Lanškroun</v>
      </c>
      <c r="G108" s="35"/>
      <c r="H108" s="35"/>
      <c r="I108" s="99" t="s">
        <v>32</v>
      </c>
      <c r="J108" s="32" t="str">
        <f>E19</f>
        <v>MgA. Přemysl Kokeš, Sokolovská 428/130,18600 Praha</v>
      </c>
      <c r="K108" s="35"/>
      <c r="L108" s="38"/>
    </row>
    <row r="109" spans="2:12" s="1" customFormat="1" ht="24.95" customHeight="1">
      <c r="B109" s="34"/>
      <c r="C109" s="29" t="s">
        <v>30</v>
      </c>
      <c r="D109" s="35"/>
      <c r="E109" s="35"/>
      <c r="F109" s="27" t="str">
        <f>IF(E16="","",E16)</f>
        <v>Vyplň údaj</v>
      </c>
      <c r="G109" s="35"/>
      <c r="H109" s="35"/>
      <c r="I109" s="99" t="s">
        <v>37</v>
      </c>
      <c r="J109" s="32" t="str">
        <f>E22</f>
        <v>Petr Krčál, Dukelská 973, 564 01 Žamberk</v>
      </c>
      <c r="K109" s="35"/>
      <c r="L109" s="38"/>
    </row>
    <row r="110" spans="2:12" s="1" customFormat="1" ht="10.35" customHeight="1">
      <c r="B110" s="34"/>
      <c r="C110" s="35"/>
      <c r="D110" s="35"/>
      <c r="E110" s="35"/>
      <c r="F110" s="35"/>
      <c r="G110" s="35"/>
      <c r="H110" s="35"/>
      <c r="I110" s="98"/>
      <c r="J110" s="35"/>
      <c r="K110" s="35"/>
      <c r="L110" s="38"/>
    </row>
    <row r="111" spans="2:20" s="9" customFormat="1" ht="29.25" customHeight="1">
      <c r="B111" s="143"/>
      <c r="C111" s="144" t="s">
        <v>129</v>
      </c>
      <c r="D111" s="145" t="s">
        <v>61</v>
      </c>
      <c r="E111" s="145" t="s">
        <v>57</v>
      </c>
      <c r="F111" s="145" t="s">
        <v>58</v>
      </c>
      <c r="G111" s="145" t="s">
        <v>130</v>
      </c>
      <c r="H111" s="145" t="s">
        <v>131</v>
      </c>
      <c r="I111" s="146" t="s">
        <v>132</v>
      </c>
      <c r="J111" s="145" t="s">
        <v>87</v>
      </c>
      <c r="K111" s="147" t="s">
        <v>133</v>
      </c>
      <c r="L111" s="148"/>
      <c r="M111" s="64" t="s">
        <v>19</v>
      </c>
      <c r="N111" s="65" t="s">
        <v>46</v>
      </c>
      <c r="O111" s="65" t="s">
        <v>134</v>
      </c>
      <c r="P111" s="65" t="s">
        <v>135</v>
      </c>
      <c r="Q111" s="65" t="s">
        <v>136</v>
      </c>
      <c r="R111" s="65" t="s">
        <v>137</v>
      </c>
      <c r="S111" s="65" t="s">
        <v>138</v>
      </c>
      <c r="T111" s="66" t="s">
        <v>139</v>
      </c>
    </row>
    <row r="112" spans="2:63" s="1" customFormat="1" ht="22.9" customHeight="1">
      <c r="B112" s="34"/>
      <c r="C112" s="71" t="s">
        <v>140</v>
      </c>
      <c r="D112" s="35"/>
      <c r="E112" s="35"/>
      <c r="F112" s="35"/>
      <c r="G112" s="35"/>
      <c r="H112" s="35"/>
      <c r="I112" s="98"/>
      <c r="J112" s="149">
        <f>BK112</f>
        <v>0</v>
      </c>
      <c r="K112" s="35"/>
      <c r="L112" s="38"/>
      <c r="M112" s="67"/>
      <c r="N112" s="68"/>
      <c r="O112" s="68"/>
      <c r="P112" s="150">
        <f>P113+P527+P809+P816</f>
        <v>0</v>
      </c>
      <c r="Q112" s="68"/>
      <c r="R112" s="150">
        <f>R113+R527+R809+R816</f>
        <v>576.22188149</v>
      </c>
      <c r="S112" s="68"/>
      <c r="T112" s="151">
        <f>T113+T527+T809+T816</f>
        <v>93.60797</v>
      </c>
      <c r="AT112" s="17" t="s">
        <v>75</v>
      </c>
      <c r="AU112" s="17" t="s">
        <v>88</v>
      </c>
      <c r="BK112" s="152">
        <f>BK113+BK527+BK809+BK816</f>
        <v>0</v>
      </c>
    </row>
    <row r="113" spans="2:63" s="10" customFormat="1" ht="25.9" customHeight="1">
      <c r="B113" s="153"/>
      <c r="C113" s="154"/>
      <c r="D113" s="155" t="s">
        <v>75</v>
      </c>
      <c r="E113" s="156" t="s">
        <v>141</v>
      </c>
      <c r="F113" s="156" t="s">
        <v>142</v>
      </c>
      <c r="G113" s="154"/>
      <c r="H113" s="154"/>
      <c r="I113" s="157"/>
      <c r="J113" s="158">
        <f>BK113</f>
        <v>0</v>
      </c>
      <c r="K113" s="154"/>
      <c r="L113" s="159"/>
      <c r="M113" s="160"/>
      <c r="N113" s="161"/>
      <c r="O113" s="161"/>
      <c r="P113" s="162">
        <f>P114+P241+P294+P346+P353+P372+P414+P440+P520+P525</f>
        <v>0</v>
      </c>
      <c r="Q113" s="161"/>
      <c r="R113" s="162">
        <f>R114+R241+R294+R346+R353+R372+R414+R440+R520+R525</f>
        <v>560.36344502</v>
      </c>
      <c r="S113" s="161"/>
      <c r="T113" s="163">
        <f>T114+T241+T294+T346+T353+T372+T414+T440+T520+T525</f>
        <v>93.60797</v>
      </c>
      <c r="AR113" s="164" t="s">
        <v>81</v>
      </c>
      <c r="AT113" s="165" t="s">
        <v>75</v>
      </c>
      <c r="AU113" s="165" t="s">
        <v>76</v>
      </c>
      <c r="AY113" s="164" t="s">
        <v>143</v>
      </c>
      <c r="BK113" s="166">
        <f>BK114+BK241+BK294+BK346+BK353+BK372+BK414+BK440+BK520+BK525</f>
        <v>0</v>
      </c>
    </row>
    <row r="114" spans="2:63" s="10" customFormat="1" ht="22.9" customHeight="1">
      <c r="B114" s="153"/>
      <c r="C114" s="154"/>
      <c r="D114" s="155" t="s">
        <v>75</v>
      </c>
      <c r="E114" s="167" t="s">
        <v>81</v>
      </c>
      <c r="F114" s="167" t="s">
        <v>144</v>
      </c>
      <c r="G114" s="154"/>
      <c r="H114" s="154"/>
      <c r="I114" s="157"/>
      <c r="J114" s="168">
        <f>BK114</f>
        <v>0</v>
      </c>
      <c r="K114" s="154"/>
      <c r="L114" s="159"/>
      <c r="M114" s="160"/>
      <c r="N114" s="161"/>
      <c r="O114" s="161"/>
      <c r="P114" s="162">
        <f>SUM(P115:P240)</f>
        <v>0</v>
      </c>
      <c r="Q114" s="161"/>
      <c r="R114" s="162">
        <f>SUM(R115:R240)</f>
        <v>188.89884800000002</v>
      </c>
      <c r="S114" s="161"/>
      <c r="T114" s="163">
        <f>SUM(T115:T240)</f>
        <v>0</v>
      </c>
      <c r="AR114" s="164" t="s">
        <v>81</v>
      </c>
      <c r="AT114" s="165" t="s">
        <v>75</v>
      </c>
      <c r="AU114" s="165" t="s">
        <v>81</v>
      </c>
      <c r="AY114" s="164" t="s">
        <v>143</v>
      </c>
      <c r="BK114" s="166">
        <f>SUM(BK115:BK240)</f>
        <v>0</v>
      </c>
    </row>
    <row r="115" spans="2:65" s="1" customFormat="1" ht="22.5" customHeight="1">
      <c r="B115" s="34"/>
      <c r="C115" s="169" t="s">
        <v>81</v>
      </c>
      <c r="D115" s="169" t="s">
        <v>145</v>
      </c>
      <c r="E115" s="170" t="s">
        <v>146</v>
      </c>
      <c r="F115" s="171" t="s">
        <v>147</v>
      </c>
      <c r="G115" s="172" t="s">
        <v>148</v>
      </c>
      <c r="H115" s="173">
        <v>150</v>
      </c>
      <c r="I115" s="174"/>
      <c r="J115" s="175">
        <f>ROUND(I115*H115,2)</f>
        <v>0</v>
      </c>
      <c r="K115" s="171" t="s">
        <v>149</v>
      </c>
      <c r="L115" s="38"/>
      <c r="M115" s="176" t="s">
        <v>19</v>
      </c>
      <c r="N115" s="177" t="s">
        <v>47</v>
      </c>
      <c r="O115" s="60"/>
      <c r="P115" s="178">
        <f>O115*H115</f>
        <v>0</v>
      </c>
      <c r="Q115" s="178">
        <v>0</v>
      </c>
      <c r="R115" s="178">
        <f>Q115*H115</f>
        <v>0</v>
      </c>
      <c r="S115" s="178">
        <v>0</v>
      </c>
      <c r="T115" s="179">
        <f>S115*H115</f>
        <v>0</v>
      </c>
      <c r="AR115" s="17" t="s">
        <v>150</v>
      </c>
      <c r="AT115" s="17" t="s">
        <v>145</v>
      </c>
      <c r="AU115" s="17" t="s">
        <v>83</v>
      </c>
      <c r="AY115" s="17" t="s">
        <v>143</v>
      </c>
      <c r="BE115" s="180">
        <f>IF(N115="základní",J115,0)</f>
        <v>0</v>
      </c>
      <c r="BF115" s="180">
        <f>IF(N115="snížená",J115,0)</f>
        <v>0</v>
      </c>
      <c r="BG115" s="180">
        <f>IF(N115="zákl. přenesená",J115,0)</f>
        <v>0</v>
      </c>
      <c r="BH115" s="180">
        <f>IF(N115="sníž. přenesená",J115,0)</f>
        <v>0</v>
      </c>
      <c r="BI115" s="180">
        <f>IF(N115="nulová",J115,0)</f>
        <v>0</v>
      </c>
      <c r="BJ115" s="17" t="s">
        <v>81</v>
      </c>
      <c r="BK115" s="180">
        <f>ROUND(I115*H115,2)</f>
        <v>0</v>
      </c>
      <c r="BL115" s="17" t="s">
        <v>150</v>
      </c>
      <c r="BM115" s="17" t="s">
        <v>151</v>
      </c>
    </row>
    <row r="116" spans="2:65" s="1" customFormat="1" ht="16.5" customHeight="1">
      <c r="B116" s="34"/>
      <c r="C116" s="169" t="s">
        <v>83</v>
      </c>
      <c r="D116" s="169" t="s">
        <v>145</v>
      </c>
      <c r="E116" s="170" t="s">
        <v>152</v>
      </c>
      <c r="F116" s="171" t="s">
        <v>153</v>
      </c>
      <c r="G116" s="172" t="s">
        <v>154</v>
      </c>
      <c r="H116" s="173">
        <v>3</v>
      </c>
      <c r="I116" s="174"/>
      <c r="J116" s="175">
        <f>ROUND(I116*H116,2)</f>
        <v>0</v>
      </c>
      <c r="K116" s="171" t="s">
        <v>149</v>
      </c>
      <c r="L116" s="38"/>
      <c r="M116" s="176" t="s">
        <v>19</v>
      </c>
      <c r="N116" s="177" t="s">
        <v>47</v>
      </c>
      <c r="O116" s="60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AR116" s="17" t="s">
        <v>150</v>
      </c>
      <c r="AT116" s="17" t="s">
        <v>145</v>
      </c>
      <c r="AU116" s="17" t="s">
        <v>83</v>
      </c>
      <c r="AY116" s="17" t="s">
        <v>143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17" t="s">
        <v>81</v>
      </c>
      <c r="BK116" s="180">
        <f>ROUND(I116*H116,2)</f>
        <v>0</v>
      </c>
      <c r="BL116" s="17" t="s">
        <v>150</v>
      </c>
      <c r="BM116" s="17" t="s">
        <v>155</v>
      </c>
    </row>
    <row r="117" spans="2:65" s="1" customFormat="1" ht="16.5" customHeight="1">
      <c r="B117" s="34"/>
      <c r="C117" s="169" t="s">
        <v>156</v>
      </c>
      <c r="D117" s="169" t="s">
        <v>145</v>
      </c>
      <c r="E117" s="170" t="s">
        <v>157</v>
      </c>
      <c r="F117" s="171" t="s">
        <v>158</v>
      </c>
      <c r="G117" s="172" t="s">
        <v>154</v>
      </c>
      <c r="H117" s="173">
        <v>3</v>
      </c>
      <c r="I117" s="174"/>
      <c r="J117" s="175">
        <f>ROUND(I117*H117,2)</f>
        <v>0</v>
      </c>
      <c r="K117" s="171" t="s">
        <v>149</v>
      </c>
      <c r="L117" s="38"/>
      <c r="M117" s="176" t="s">
        <v>19</v>
      </c>
      <c r="N117" s="177" t="s">
        <v>47</v>
      </c>
      <c r="O117" s="60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AR117" s="17" t="s">
        <v>150</v>
      </c>
      <c r="AT117" s="17" t="s">
        <v>145</v>
      </c>
      <c r="AU117" s="17" t="s">
        <v>83</v>
      </c>
      <c r="AY117" s="17" t="s">
        <v>143</v>
      </c>
      <c r="BE117" s="180">
        <f>IF(N117="základní",J117,0)</f>
        <v>0</v>
      </c>
      <c r="BF117" s="180">
        <f>IF(N117="snížená",J117,0)</f>
        <v>0</v>
      </c>
      <c r="BG117" s="180">
        <f>IF(N117="zákl. přenesená",J117,0)</f>
        <v>0</v>
      </c>
      <c r="BH117" s="180">
        <f>IF(N117="sníž. přenesená",J117,0)</f>
        <v>0</v>
      </c>
      <c r="BI117" s="180">
        <f>IF(N117="nulová",J117,0)</f>
        <v>0</v>
      </c>
      <c r="BJ117" s="17" t="s">
        <v>81</v>
      </c>
      <c r="BK117" s="180">
        <f>ROUND(I117*H117,2)</f>
        <v>0</v>
      </c>
      <c r="BL117" s="17" t="s">
        <v>150</v>
      </c>
      <c r="BM117" s="17" t="s">
        <v>159</v>
      </c>
    </row>
    <row r="118" spans="2:65" s="1" customFormat="1" ht="22.5" customHeight="1">
      <c r="B118" s="34"/>
      <c r="C118" s="169" t="s">
        <v>150</v>
      </c>
      <c r="D118" s="169" t="s">
        <v>145</v>
      </c>
      <c r="E118" s="170" t="s">
        <v>160</v>
      </c>
      <c r="F118" s="171" t="s">
        <v>161</v>
      </c>
      <c r="G118" s="172" t="s">
        <v>162</v>
      </c>
      <c r="H118" s="173">
        <v>275.812</v>
      </c>
      <c r="I118" s="174"/>
      <c r="J118" s="175">
        <f>ROUND(I118*H118,2)</f>
        <v>0</v>
      </c>
      <c r="K118" s="171" t="s">
        <v>149</v>
      </c>
      <c r="L118" s="38"/>
      <c r="M118" s="176" t="s">
        <v>19</v>
      </c>
      <c r="N118" s="177" t="s">
        <v>47</v>
      </c>
      <c r="O118" s="60"/>
      <c r="P118" s="178">
        <f>O118*H118</f>
        <v>0</v>
      </c>
      <c r="Q118" s="178">
        <v>0</v>
      </c>
      <c r="R118" s="178">
        <f>Q118*H118</f>
        <v>0</v>
      </c>
      <c r="S118" s="178">
        <v>0</v>
      </c>
      <c r="T118" s="179">
        <f>S118*H118</f>
        <v>0</v>
      </c>
      <c r="AR118" s="17" t="s">
        <v>150</v>
      </c>
      <c r="AT118" s="17" t="s">
        <v>145</v>
      </c>
      <c r="AU118" s="17" t="s">
        <v>83</v>
      </c>
      <c r="AY118" s="17" t="s">
        <v>143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7" t="s">
        <v>81</v>
      </c>
      <c r="BK118" s="180">
        <f>ROUND(I118*H118,2)</f>
        <v>0</v>
      </c>
      <c r="BL118" s="17" t="s">
        <v>150</v>
      </c>
      <c r="BM118" s="17" t="s">
        <v>163</v>
      </c>
    </row>
    <row r="119" spans="2:51" s="11" customFormat="1" ht="12">
      <c r="B119" s="181"/>
      <c r="C119" s="182"/>
      <c r="D119" s="183" t="s">
        <v>164</v>
      </c>
      <c r="E119" s="184" t="s">
        <v>19</v>
      </c>
      <c r="F119" s="185" t="s">
        <v>165</v>
      </c>
      <c r="G119" s="182"/>
      <c r="H119" s="184" t="s">
        <v>19</v>
      </c>
      <c r="I119" s="186"/>
      <c r="J119" s="182"/>
      <c r="K119" s="182"/>
      <c r="L119" s="187"/>
      <c r="M119" s="188"/>
      <c r="N119" s="189"/>
      <c r="O119" s="189"/>
      <c r="P119" s="189"/>
      <c r="Q119" s="189"/>
      <c r="R119" s="189"/>
      <c r="S119" s="189"/>
      <c r="T119" s="190"/>
      <c r="AT119" s="191" t="s">
        <v>164</v>
      </c>
      <c r="AU119" s="191" t="s">
        <v>83</v>
      </c>
      <c r="AV119" s="11" t="s">
        <v>81</v>
      </c>
      <c r="AW119" s="11" t="s">
        <v>36</v>
      </c>
      <c r="AX119" s="11" t="s">
        <v>76</v>
      </c>
      <c r="AY119" s="191" t="s">
        <v>143</v>
      </c>
    </row>
    <row r="120" spans="2:51" s="12" customFormat="1" ht="12">
      <c r="B120" s="192"/>
      <c r="C120" s="193"/>
      <c r="D120" s="183" t="s">
        <v>164</v>
      </c>
      <c r="E120" s="194" t="s">
        <v>19</v>
      </c>
      <c r="F120" s="195" t="s">
        <v>166</v>
      </c>
      <c r="G120" s="193"/>
      <c r="H120" s="196">
        <v>214.812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164</v>
      </c>
      <c r="AU120" s="202" t="s">
        <v>83</v>
      </c>
      <c r="AV120" s="12" t="s">
        <v>83</v>
      </c>
      <c r="AW120" s="12" t="s">
        <v>36</v>
      </c>
      <c r="AX120" s="12" t="s">
        <v>76</v>
      </c>
      <c r="AY120" s="202" t="s">
        <v>143</v>
      </c>
    </row>
    <row r="121" spans="2:51" s="11" customFormat="1" ht="12">
      <c r="B121" s="181"/>
      <c r="C121" s="182"/>
      <c r="D121" s="183" t="s">
        <v>164</v>
      </c>
      <c r="E121" s="184" t="s">
        <v>19</v>
      </c>
      <c r="F121" s="185" t="s">
        <v>167</v>
      </c>
      <c r="G121" s="182"/>
      <c r="H121" s="184" t="s">
        <v>19</v>
      </c>
      <c r="I121" s="186"/>
      <c r="J121" s="182"/>
      <c r="K121" s="182"/>
      <c r="L121" s="187"/>
      <c r="M121" s="188"/>
      <c r="N121" s="189"/>
      <c r="O121" s="189"/>
      <c r="P121" s="189"/>
      <c r="Q121" s="189"/>
      <c r="R121" s="189"/>
      <c r="S121" s="189"/>
      <c r="T121" s="190"/>
      <c r="AT121" s="191" t="s">
        <v>164</v>
      </c>
      <c r="AU121" s="191" t="s">
        <v>83</v>
      </c>
      <c r="AV121" s="11" t="s">
        <v>81</v>
      </c>
      <c r="AW121" s="11" t="s">
        <v>36</v>
      </c>
      <c r="AX121" s="11" t="s">
        <v>76</v>
      </c>
      <c r="AY121" s="191" t="s">
        <v>143</v>
      </c>
    </row>
    <row r="122" spans="2:51" s="12" customFormat="1" ht="12">
      <c r="B122" s="192"/>
      <c r="C122" s="193"/>
      <c r="D122" s="183" t="s">
        <v>164</v>
      </c>
      <c r="E122" s="194" t="s">
        <v>19</v>
      </c>
      <c r="F122" s="195" t="s">
        <v>168</v>
      </c>
      <c r="G122" s="193"/>
      <c r="H122" s="196">
        <v>36</v>
      </c>
      <c r="I122" s="197"/>
      <c r="J122" s="193"/>
      <c r="K122" s="193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164</v>
      </c>
      <c r="AU122" s="202" t="s">
        <v>83</v>
      </c>
      <c r="AV122" s="12" t="s">
        <v>83</v>
      </c>
      <c r="AW122" s="12" t="s">
        <v>36</v>
      </c>
      <c r="AX122" s="12" t="s">
        <v>76</v>
      </c>
      <c r="AY122" s="202" t="s">
        <v>143</v>
      </c>
    </row>
    <row r="123" spans="2:51" s="11" customFormat="1" ht="12">
      <c r="B123" s="181"/>
      <c r="C123" s="182"/>
      <c r="D123" s="183" t="s">
        <v>164</v>
      </c>
      <c r="E123" s="184" t="s">
        <v>19</v>
      </c>
      <c r="F123" s="185" t="s">
        <v>169</v>
      </c>
      <c r="G123" s="182"/>
      <c r="H123" s="184" t="s">
        <v>19</v>
      </c>
      <c r="I123" s="186"/>
      <c r="J123" s="182"/>
      <c r="K123" s="182"/>
      <c r="L123" s="187"/>
      <c r="M123" s="188"/>
      <c r="N123" s="189"/>
      <c r="O123" s="189"/>
      <c r="P123" s="189"/>
      <c r="Q123" s="189"/>
      <c r="R123" s="189"/>
      <c r="S123" s="189"/>
      <c r="T123" s="190"/>
      <c r="AT123" s="191" t="s">
        <v>164</v>
      </c>
      <c r="AU123" s="191" t="s">
        <v>83</v>
      </c>
      <c r="AV123" s="11" t="s">
        <v>81</v>
      </c>
      <c r="AW123" s="11" t="s">
        <v>36</v>
      </c>
      <c r="AX123" s="11" t="s">
        <v>76</v>
      </c>
      <c r="AY123" s="191" t="s">
        <v>143</v>
      </c>
    </row>
    <row r="124" spans="2:51" s="12" customFormat="1" ht="12">
      <c r="B124" s="192"/>
      <c r="C124" s="193"/>
      <c r="D124" s="183" t="s">
        <v>164</v>
      </c>
      <c r="E124" s="194" t="s">
        <v>19</v>
      </c>
      <c r="F124" s="195" t="s">
        <v>170</v>
      </c>
      <c r="G124" s="193"/>
      <c r="H124" s="196">
        <v>25</v>
      </c>
      <c r="I124" s="197"/>
      <c r="J124" s="193"/>
      <c r="K124" s="193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164</v>
      </c>
      <c r="AU124" s="202" t="s">
        <v>83</v>
      </c>
      <c r="AV124" s="12" t="s">
        <v>83</v>
      </c>
      <c r="AW124" s="12" t="s">
        <v>36</v>
      </c>
      <c r="AX124" s="12" t="s">
        <v>76</v>
      </c>
      <c r="AY124" s="202" t="s">
        <v>143</v>
      </c>
    </row>
    <row r="125" spans="2:51" s="13" customFormat="1" ht="12">
      <c r="B125" s="203"/>
      <c r="C125" s="204"/>
      <c r="D125" s="183" t="s">
        <v>164</v>
      </c>
      <c r="E125" s="205" t="s">
        <v>19</v>
      </c>
      <c r="F125" s="206" t="s">
        <v>171</v>
      </c>
      <c r="G125" s="204"/>
      <c r="H125" s="207">
        <v>275.812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164</v>
      </c>
      <c r="AU125" s="213" t="s">
        <v>83</v>
      </c>
      <c r="AV125" s="13" t="s">
        <v>150</v>
      </c>
      <c r="AW125" s="13" t="s">
        <v>36</v>
      </c>
      <c r="AX125" s="13" t="s">
        <v>81</v>
      </c>
      <c r="AY125" s="213" t="s">
        <v>143</v>
      </c>
    </row>
    <row r="126" spans="2:65" s="1" customFormat="1" ht="16.5" customHeight="1">
      <c r="B126" s="34"/>
      <c r="C126" s="214" t="s">
        <v>172</v>
      </c>
      <c r="D126" s="214" t="s">
        <v>173</v>
      </c>
      <c r="E126" s="215" t="s">
        <v>174</v>
      </c>
      <c r="F126" s="216" t="s">
        <v>175</v>
      </c>
      <c r="G126" s="217" t="s">
        <v>176</v>
      </c>
      <c r="H126" s="218">
        <v>14.48</v>
      </c>
      <c r="I126" s="219"/>
      <c r="J126" s="220">
        <f>ROUND(I126*H126,2)</f>
        <v>0</v>
      </c>
      <c r="K126" s="216" t="s">
        <v>149</v>
      </c>
      <c r="L126" s="221"/>
      <c r="M126" s="222" t="s">
        <v>19</v>
      </c>
      <c r="N126" s="223" t="s">
        <v>47</v>
      </c>
      <c r="O126" s="60"/>
      <c r="P126" s="178">
        <f>O126*H126</f>
        <v>0</v>
      </c>
      <c r="Q126" s="178">
        <v>1</v>
      </c>
      <c r="R126" s="178">
        <f>Q126*H126</f>
        <v>14.48</v>
      </c>
      <c r="S126" s="178">
        <v>0</v>
      </c>
      <c r="T126" s="179">
        <f>S126*H126</f>
        <v>0</v>
      </c>
      <c r="AR126" s="17" t="s">
        <v>177</v>
      </c>
      <c r="AT126" s="17" t="s">
        <v>173</v>
      </c>
      <c r="AU126" s="17" t="s">
        <v>83</v>
      </c>
      <c r="AY126" s="17" t="s">
        <v>143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17" t="s">
        <v>81</v>
      </c>
      <c r="BK126" s="180">
        <f>ROUND(I126*H126,2)</f>
        <v>0</v>
      </c>
      <c r="BL126" s="17" t="s">
        <v>150</v>
      </c>
      <c r="BM126" s="17" t="s">
        <v>178</v>
      </c>
    </row>
    <row r="127" spans="2:51" s="12" customFormat="1" ht="12">
      <c r="B127" s="192"/>
      <c r="C127" s="193"/>
      <c r="D127" s="183" t="s">
        <v>164</v>
      </c>
      <c r="E127" s="193"/>
      <c r="F127" s="195" t="s">
        <v>179</v>
      </c>
      <c r="G127" s="193"/>
      <c r="H127" s="196">
        <v>14.48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164</v>
      </c>
      <c r="AU127" s="202" t="s">
        <v>83</v>
      </c>
      <c r="AV127" s="12" t="s">
        <v>83</v>
      </c>
      <c r="AW127" s="12" t="s">
        <v>4</v>
      </c>
      <c r="AX127" s="12" t="s">
        <v>81</v>
      </c>
      <c r="AY127" s="202" t="s">
        <v>143</v>
      </c>
    </row>
    <row r="128" spans="2:65" s="1" customFormat="1" ht="22.5" customHeight="1">
      <c r="B128" s="34"/>
      <c r="C128" s="169" t="s">
        <v>180</v>
      </c>
      <c r="D128" s="169" t="s">
        <v>145</v>
      </c>
      <c r="E128" s="170" t="s">
        <v>181</v>
      </c>
      <c r="F128" s="171" t="s">
        <v>182</v>
      </c>
      <c r="G128" s="172" t="s">
        <v>162</v>
      </c>
      <c r="H128" s="173">
        <v>54</v>
      </c>
      <c r="I128" s="174"/>
      <c r="J128" s="175">
        <f>ROUND(I128*H128,2)</f>
        <v>0</v>
      </c>
      <c r="K128" s="171" t="s">
        <v>149</v>
      </c>
      <c r="L128" s="38"/>
      <c r="M128" s="176" t="s">
        <v>19</v>
      </c>
      <c r="N128" s="177" t="s">
        <v>47</v>
      </c>
      <c r="O128" s="60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AR128" s="17" t="s">
        <v>150</v>
      </c>
      <c r="AT128" s="17" t="s">
        <v>145</v>
      </c>
      <c r="AU128" s="17" t="s">
        <v>83</v>
      </c>
      <c r="AY128" s="17" t="s">
        <v>143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7" t="s">
        <v>81</v>
      </c>
      <c r="BK128" s="180">
        <f>ROUND(I128*H128,2)</f>
        <v>0</v>
      </c>
      <c r="BL128" s="17" t="s">
        <v>150</v>
      </c>
      <c r="BM128" s="17" t="s">
        <v>183</v>
      </c>
    </row>
    <row r="129" spans="2:51" s="12" customFormat="1" ht="12">
      <c r="B129" s="192"/>
      <c r="C129" s="193"/>
      <c r="D129" s="183" t="s">
        <v>164</v>
      </c>
      <c r="E129" s="194" t="s">
        <v>19</v>
      </c>
      <c r="F129" s="195" t="s">
        <v>184</v>
      </c>
      <c r="G129" s="193"/>
      <c r="H129" s="196">
        <v>54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164</v>
      </c>
      <c r="AU129" s="202" t="s">
        <v>83</v>
      </c>
      <c r="AV129" s="12" t="s">
        <v>83</v>
      </c>
      <c r="AW129" s="12" t="s">
        <v>36</v>
      </c>
      <c r="AX129" s="12" t="s">
        <v>76</v>
      </c>
      <c r="AY129" s="202" t="s">
        <v>143</v>
      </c>
    </row>
    <row r="130" spans="2:51" s="13" customFormat="1" ht="12">
      <c r="B130" s="203"/>
      <c r="C130" s="204"/>
      <c r="D130" s="183" t="s">
        <v>164</v>
      </c>
      <c r="E130" s="205" t="s">
        <v>19</v>
      </c>
      <c r="F130" s="206" t="s">
        <v>171</v>
      </c>
      <c r="G130" s="204"/>
      <c r="H130" s="207">
        <v>54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164</v>
      </c>
      <c r="AU130" s="213" t="s">
        <v>83</v>
      </c>
      <c r="AV130" s="13" t="s">
        <v>150</v>
      </c>
      <c r="AW130" s="13" t="s">
        <v>36</v>
      </c>
      <c r="AX130" s="13" t="s">
        <v>81</v>
      </c>
      <c r="AY130" s="213" t="s">
        <v>143</v>
      </c>
    </row>
    <row r="131" spans="2:65" s="1" customFormat="1" ht="22.5" customHeight="1">
      <c r="B131" s="34"/>
      <c r="C131" s="169" t="s">
        <v>185</v>
      </c>
      <c r="D131" s="169" t="s">
        <v>145</v>
      </c>
      <c r="E131" s="170" t="s">
        <v>186</v>
      </c>
      <c r="F131" s="171" t="s">
        <v>187</v>
      </c>
      <c r="G131" s="172" t="s">
        <v>162</v>
      </c>
      <c r="H131" s="173">
        <v>300</v>
      </c>
      <c r="I131" s="174"/>
      <c r="J131" s="175">
        <f>ROUND(I131*H131,2)</f>
        <v>0</v>
      </c>
      <c r="K131" s="171" t="s">
        <v>149</v>
      </c>
      <c r="L131" s="38"/>
      <c r="M131" s="176" t="s">
        <v>19</v>
      </c>
      <c r="N131" s="177" t="s">
        <v>47</v>
      </c>
      <c r="O131" s="60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AR131" s="17" t="s">
        <v>150</v>
      </c>
      <c r="AT131" s="17" t="s">
        <v>145</v>
      </c>
      <c r="AU131" s="17" t="s">
        <v>83</v>
      </c>
      <c r="AY131" s="17" t="s">
        <v>143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7" t="s">
        <v>81</v>
      </c>
      <c r="BK131" s="180">
        <f>ROUND(I131*H131,2)</f>
        <v>0</v>
      </c>
      <c r="BL131" s="17" t="s">
        <v>150</v>
      </c>
      <c r="BM131" s="17" t="s">
        <v>188</v>
      </c>
    </row>
    <row r="132" spans="2:65" s="1" customFormat="1" ht="22.5" customHeight="1">
      <c r="B132" s="34"/>
      <c r="C132" s="169" t="s">
        <v>177</v>
      </c>
      <c r="D132" s="169" t="s">
        <v>145</v>
      </c>
      <c r="E132" s="170" t="s">
        <v>189</v>
      </c>
      <c r="F132" s="171" t="s">
        <v>190</v>
      </c>
      <c r="G132" s="172" t="s">
        <v>162</v>
      </c>
      <c r="H132" s="173">
        <v>300</v>
      </c>
      <c r="I132" s="174"/>
      <c r="J132" s="175">
        <f>ROUND(I132*H132,2)</f>
        <v>0</v>
      </c>
      <c r="K132" s="171" t="s">
        <v>149</v>
      </c>
      <c r="L132" s="38"/>
      <c r="M132" s="176" t="s">
        <v>19</v>
      </c>
      <c r="N132" s="177" t="s">
        <v>47</v>
      </c>
      <c r="O132" s="60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AR132" s="17" t="s">
        <v>150</v>
      </c>
      <c r="AT132" s="17" t="s">
        <v>145</v>
      </c>
      <c r="AU132" s="17" t="s">
        <v>83</v>
      </c>
      <c r="AY132" s="17" t="s">
        <v>143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7" t="s">
        <v>81</v>
      </c>
      <c r="BK132" s="180">
        <f>ROUND(I132*H132,2)</f>
        <v>0</v>
      </c>
      <c r="BL132" s="17" t="s">
        <v>150</v>
      </c>
      <c r="BM132" s="17" t="s">
        <v>191</v>
      </c>
    </row>
    <row r="133" spans="2:65" s="1" customFormat="1" ht="16.5" customHeight="1">
      <c r="B133" s="34"/>
      <c r="C133" s="169" t="s">
        <v>192</v>
      </c>
      <c r="D133" s="169" t="s">
        <v>145</v>
      </c>
      <c r="E133" s="170" t="s">
        <v>193</v>
      </c>
      <c r="F133" s="171" t="s">
        <v>194</v>
      </c>
      <c r="G133" s="172" t="s">
        <v>162</v>
      </c>
      <c r="H133" s="173">
        <v>84</v>
      </c>
      <c r="I133" s="174"/>
      <c r="J133" s="175">
        <f>ROUND(I133*H133,2)</f>
        <v>0</v>
      </c>
      <c r="K133" s="171" t="s">
        <v>149</v>
      </c>
      <c r="L133" s="38"/>
      <c r="M133" s="176" t="s">
        <v>19</v>
      </c>
      <c r="N133" s="177" t="s">
        <v>47</v>
      </c>
      <c r="O133" s="60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AR133" s="17" t="s">
        <v>150</v>
      </c>
      <c r="AT133" s="17" t="s">
        <v>145</v>
      </c>
      <c r="AU133" s="17" t="s">
        <v>83</v>
      </c>
      <c r="AY133" s="17" t="s">
        <v>143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7" t="s">
        <v>81</v>
      </c>
      <c r="BK133" s="180">
        <f>ROUND(I133*H133,2)</f>
        <v>0</v>
      </c>
      <c r="BL133" s="17" t="s">
        <v>150</v>
      </c>
      <c r="BM133" s="17" t="s">
        <v>195</v>
      </c>
    </row>
    <row r="134" spans="2:51" s="11" customFormat="1" ht="12">
      <c r="B134" s="181"/>
      <c r="C134" s="182"/>
      <c r="D134" s="183" t="s">
        <v>164</v>
      </c>
      <c r="E134" s="184" t="s">
        <v>19</v>
      </c>
      <c r="F134" s="185" t="s">
        <v>196</v>
      </c>
      <c r="G134" s="182"/>
      <c r="H134" s="184" t="s">
        <v>19</v>
      </c>
      <c r="I134" s="186"/>
      <c r="J134" s="182"/>
      <c r="K134" s="182"/>
      <c r="L134" s="187"/>
      <c r="M134" s="188"/>
      <c r="N134" s="189"/>
      <c r="O134" s="189"/>
      <c r="P134" s="189"/>
      <c r="Q134" s="189"/>
      <c r="R134" s="189"/>
      <c r="S134" s="189"/>
      <c r="T134" s="190"/>
      <c r="AT134" s="191" t="s">
        <v>164</v>
      </c>
      <c r="AU134" s="191" t="s">
        <v>83</v>
      </c>
      <c r="AV134" s="11" t="s">
        <v>81</v>
      </c>
      <c r="AW134" s="11" t="s">
        <v>36</v>
      </c>
      <c r="AX134" s="11" t="s">
        <v>76</v>
      </c>
      <c r="AY134" s="191" t="s">
        <v>143</v>
      </c>
    </row>
    <row r="135" spans="2:51" s="12" customFormat="1" ht="12">
      <c r="B135" s="192"/>
      <c r="C135" s="193"/>
      <c r="D135" s="183" t="s">
        <v>164</v>
      </c>
      <c r="E135" s="194" t="s">
        <v>19</v>
      </c>
      <c r="F135" s="195" t="s">
        <v>197</v>
      </c>
      <c r="G135" s="193"/>
      <c r="H135" s="196">
        <v>84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164</v>
      </c>
      <c r="AU135" s="202" t="s">
        <v>83</v>
      </c>
      <c r="AV135" s="12" t="s">
        <v>83</v>
      </c>
      <c r="AW135" s="12" t="s">
        <v>36</v>
      </c>
      <c r="AX135" s="12" t="s">
        <v>76</v>
      </c>
      <c r="AY135" s="202" t="s">
        <v>143</v>
      </c>
    </row>
    <row r="136" spans="2:51" s="13" customFormat="1" ht="12">
      <c r="B136" s="203"/>
      <c r="C136" s="204"/>
      <c r="D136" s="183" t="s">
        <v>164</v>
      </c>
      <c r="E136" s="205" t="s">
        <v>19</v>
      </c>
      <c r="F136" s="206" t="s">
        <v>171</v>
      </c>
      <c r="G136" s="204"/>
      <c r="H136" s="207">
        <v>84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164</v>
      </c>
      <c r="AU136" s="213" t="s">
        <v>83</v>
      </c>
      <c r="AV136" s="13" t="s">
        <v>150</v>
      </c>
      <c r="AW136" s="13" t="s">
        <v>36</v>
      </c>
      <c r="AX136" s="13" t="s">
        <v>81</v>
      </c>
      <c r="AY136" s="213" t="s">
        <v>143</v>
      </c>
    </row>
    <row r="137" spans="2:65" s="1" customFormat="1" ht="22.5" customHeight="1">
      <c r="B137" s="34"/>
      <c r="C137" s="169" t="s">
        <v>198</v>
      </c>
      <c r="D137" s="169" t="s">
        <v>145</v>
      </c>
      <c r="E137" s="170" t="s">
        <v>199</v>
      </c>
      <c r="F137" s="171" t="s">
        <v>200</v>
      </c>
      <c r="G137" s="172" t="s">
        <v>162</v>
      </c>
      <c r="H137" s="173">
        <v>84</v>
      </c>
      <c r="I137" s="174"/>
      <c r="J137" s="175">
        <f>ROUND(I137*H137,2)</f>
        <v>0</v>
      </c>
      <c r="K137" s="171" t="s">
        <v>149</v>
      </c>
      <c r="L137" s="38"/>
      <c r="M137" s="176" t="s">
        <v>19</v>
      </c>
      <c r="N137" s="177" t="s">
        <v>47</v>
      </c>
      <c r="O137" s="60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AR137" s="17" t="s">
        <v>150</v>
      </c>
      <c r="AT137" s="17" t="s">
        <v>145</v>
      </c>
      <c r="AU137" s="17" t="s">
        <v>83</v>
      </c>
      <c r="AY137" s="17" t="s">
        <v>143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7" t="s">
        <v>81</v>
      </c>
      <c r="BK137" s="180">
        <f>ROUND(I137*H137,2)</f>
        <v>0</v>
      </c>
      <c r="BL137" s="17" t="s">
        <v>150</v>
      </c>
      <c r="BM137" s="17" t="s">
        <v>201</v>
      </c>
    </row>
    <row r="138" spans="2:65" s="1" customFormat="1" ht="22.5" customHeight="1">
      <c r="B138" s="34"/>
      <c r="C138" s="169" t="s">
        <v>202</v>
      </c>
      <c r="D138" s="169" t="s">
        <v>145</v>
      </c>
      <c r="E138" s="170" t="s">
        <v>203</v>
      </c>
      <c r="F138" s="171" t="s">
        <v>204</v>
      </c>
      <c r="G138" s="172" t="s">
        <v>162</v>
      </c>
      <c r="H138" s="173">
        <v>112.606</v>
      </c>
      <c r="I138" s="174"/>
      <c r="J138" s="175">
        <f>ROUND(I138*H138,2)</f>
        <v>0</v>
      </c>
      <c r="K138" s="171" t="s">
        <v>149</v>
      </c>
      <c r="L138" s="38"/>
      <c r="M138" s="176" t="s">
        <v>19</v>
      </c>
      <c r="N138" s="177" t="s">
        <v>47</v>
      </c>
      <c r="O138" s="60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AR138" s="17" t="s">
        <v>150</v>
      </c>
      <c r="AT138" s="17" t="s">
        <v>145</v>
      </c>
      <c r="AU138" s="17" t="s">
        <v>83</v>
      </c>
      <c r="AY138" s="17" t="s">
        <v>143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7" t="s">
        <v>81</v>
      </c>
      <c r="BK138" s="180">
        <f>ROUND(I138*H138,2)</f>
        <v>0</v>
      </c>
      <c r="BL138" s="17" t="s">
        <v>150</v>
      </c>
      <c r="BM138" s="17" t="s">
        <v>205</v>
      </c>
    </row>
    <row r="139" spans="2:51" s="11" customFormat="1" ht="12">
      <c r="B139" s="181"/>
      <c r="C139" s="182"/>
      <c r="D139" s="183" t="s">
        <v>164</v>
      </c>
      <c r="E139" s="184" t="s">
        <v>19</v>
      </c>
      <c r="F139" s="185" t="s">
        <v>206</v>
      </c>
      <c r="G139" s="182"/>
      <c r="H139" s="184" t="s">
        <v>19</v>
      </c>
      <c r="I139" s="186"/>
      <c r="J139" s="182"/>
      <c r="K139" s="182"/>
      <c r="L139" s="187"/>
      <c r="M139" s="188"/>
      <c r="N139" s="189"/>
      <c r="O139" s="189"/>
      <c r="P139" s="189"/>
      <c r="Q139" s="189"/>
      <c r="R139" s="189"/>
      <c r="S139" s="189"/>
      <c r="T139" s="190"/>
      <c r="AT139" s="191" t="s">
        <v>164</v>
      </c>
      <c r="AU139" s="191" t="s">
        <v>83</v>
      </c>
      <c r="AV139" s="11" t="s">
        <v>81</v>
      </c>
      <c r="AW139" s="11" t="s">
        <v>36</v>
      </c>
      <c r="AX139" s="11" t="s">
        <v>76</v>
      </c>
      <c r="AY139" s="191" t="s">
        <v>143</v>
      </c>
    </row>
    <row r="140" spans="2:51" s="12" customFormat="1" ht="12">
      <c r="B140" s="192"/>
      <c r="C140" s="193"/>
      <c r="D140" s="183" t="s">
        <v>164</v>
      </c>
      <c r="E140" s="194" t="s">
        <v>19</v>
      </c>
      <c r="F140" s="195" t="s">
        <v>207</v>
      </c>
      <c r="G140" s="193"/>
      <c r="H140" s="196">
        <v>6.906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164</v>
      </c>
      <c r="AU140" s="202" t="s">
        <v>83</v>
      </c>
      <c r="AV140" s="12" t="s">
        <v>83</v>
      </c>
      <c r="AW140" s="12" t="s">
        <v>36</v>
      </c>
      <c r="AX140" s="12" t="s">
        <v>76</v>
      </c>
      <c r="AY140" s="202" t="s">
        <v>143</v>
      </c>
    </row>
    <row r="141" spans="2:51" s="11" customFormat="1" ht="12">
      <c r="B141" s="181"/>
      <c r="C141" s="182"/>
      <c r="D141" s="183" t="s">
        <v>164</v>
      </c>
      <c r="E141" s="184" t="s">
        <v>19</v>
      </c>
      <c r="F141" s="185" t="s">
        <v>208</v>
      </c>
      <c r="G141" s="182"/>
      <c r="H141" s="184" t="s">
        <v>19</v>
      </c>
      <c r="I141" s="186"/>
      <c r="J141" s="182"/>
      <c r="K141" s="182"/>
      <c r="L141" s="187"/>
      <c r="M141" s="188"/>
      <c r="N141" s="189"/>
      <c r="O141" s="189"/>
      <c r="P141" s="189"/>
      <c r="Q141" s="189"/>
      <c r="R141" s="189"/>
      <c r="S141" s="189"/>
      <c r="T141" s="190"/>
      <c r="AT141" s="191" t="s">
        <v>164</v>
      </c>
      <c r="AU141" s="191" t="s">
        <v>83</v>
      </c>
      <c r="AV141" s="11" t="s">
        <v>81</v>
      </c>
      <c r="AW141" s="11" t="s">
        <v>36</v>
      </c>
      <c r="AX141" s="11" t="s">
        <v>76</v>
      </c>
      <c r="AY141" s="191" t="s">
        <v>143</v>
      </c>
    </row>
    <row r="142" spans="2:51" s="12" customFormat="1" ht="12">
      <c r="B142" s="192"/>
      <c r="C142" s="193"/>
      <c r="D142" s="183" t="s">
        <v>164</v>
      </c>
      <c r="E142" s="194" t="s">
        <v>19</v>
      </c>
      <c r="F142" s="195" t="s">
        <v>209</v>
      </c>
      <c r="G142" s="193"/>
      <c r="H142" s="196">
        <v>70.2</v>
      </c>
      <c r="I142" s="197"/>
      <c r="J142" s="193"/>
      <c r="K142" s="193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164</v>
      </c>
      <c r="AU142" s="202" t="s">
        <v>83</v>
      </c>
      <c r="AV142" s="12" t="s">
        <v>83</v>
      </c>
      <c r="AW142" s="12" t="s">
        <v>36</v>
      </c>
      <c r="AX142" s="12" t="s">
        <v>76</v>
      </c>
      <c r="AY142" s="202" t="s">
        <v>143</v>
      </c>
    </row>
    <row r="143" spans="2:51" s="11" customFormat="1" ht="12">
      <c r="B143" s="181"/>
      <c r="C143" s="182"/>
      <c r="D143" s="183" t="s">
        <v>164</v>
      </c>
      <c r="E143" s="184" t="s">
        <v>19</v>
      </c>
      <c r="F143" s="185" t="s">
        <v>210</v>
      </c>
      <c r="G143" s="182"/>
      <c r="H143" s="184" t="s">
        <v>19</v>
      </c>
      <c r="I143" s="186"/>
      <c r="J143" s="182"/>
      <c r="K143" s="182"/>
      <c r="L143" s="187"/>
      <c r="M143" s="188"/>
      <c r="N143" s="189"/>
      <c r="O143" s="189"/>
      <c r="P143" s="189"/>
      <c r="Q143" s="189"/>
      <c r="R143" s="189"/>
      <c r="S143" s="189"/>
      <c r="T143" s="190"/>
      <c r="AT143" s="191" t="s">
        <v>164</v>
      </c>
      <c r="AU143" s="191" t="s">
        <v>83</v>
      </c>
      <c r="AV143" s="11" t="s">
        <v>81</v>
      </c>
      <c r="AW143" s="11" t="s">
        <v>36</v>
      </c>
      <c r="AX143" s="11" t="s">
        <v>76</v>
      </c>
      <c r="AY143" s="191" t="s">
        <v>143</v>
      </c>
    </row>
    <row r="144" spans="2:51" s="12" customFormat="1" ht="12">
      <c r="B144" s="192"/>
      <c r="C144" s="193"/>
      <c r="D144" s="183" t="s">
        <v>164</v>
      </c>
      <c r="E144" s="194" t="s">
        <v>19</v>
      </c>
      <c r="F144" s="195" t="s">
        <v>211</v>
      </c>
      <c r="G144" s="193"/>
      <c r="H144" s="196">
        <v>25.75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164</v>
      </c>
      <c r="AU144" s="202" t="s">
        <v>83</v>
      </c>
      <c r="AV144" s="12" t="s">
        <v>83</v>
      </c>
      <c r="AW144" s="12" t="s">
        <v>36</v>
      </c>
      <c r="AX144" s="12" t="s">
        <v>76</v>
      </c>
      <c r="AY144" s="202" t="s">
        <v>143</v>
      </c>
    </row>
    <row r="145" spans="2:51" s="11" customFormat="1" ht="12">
      <c r="B145" s="181"/>
      <c r="C145" s="182"/>
      <c r="D145" s="183" t="s">
        <v>164</v>
      </c>
      <c r="E145" s="184" t="s">
        <v>19</v>
      </c>
      <c r="F145" s="185" t="s">
        <v>212</v>
      </c>
      <c r="G145" s="182"/>
      <c r="H145" s="184" t="s">
        <v>19</v>
      </c>
      <c r="I145" s="186"/>
      <c r="J145" s="182"/>
      <c r="K145" s="182"/>
      <c r="L145" s="187"/>
      <c r="M145" s="188"/>
      <c r="N145" s="189"/>
      <c r="O145" s="189"/>
      <c r="P145" s="189"/>
      <c r="Q145" s="189"/>
      <c r="R145" s="189"/>
      <c r="S145" s="189"/>
      <c r="T145" s="190"/>
      <c r="AT145" s="191" t="s">
        <v>164</v>
      </c>
      <c r="AU145" s="191" t="s">
        <v>83</v>
      </c>
      <c r="AV145" s="11" t="s">
        <v>81</v>
      </c>
      <c r="AW145" s="11" t="s">
        <v>36</v>
      </c>
      <c r="AX145" s="11" t="s">
        <v>76</v>
      </c>
      <c r="AY145" s="191" t="s">
        <v>143</v>
      </c>
    </row>
    <row r="146" spans="2:51" s="12" customFormat="1" ht="12">
      <c r="B146" s="192"/>
      <c r="C146" s="193"/>
      <c r="D146" s="183" t="s">
        <v>164</v>
      </c>
      <c r="E146" s="194" t="s">
        <v>19</v>
      </c>
      <c r="F146" s="195" t="s">
        <v>213</v>
      </c>
      <c r="G146" s="193"/>
      <c r="H146" s="196">
        <v>9.75</v>
      </c>
      <c r="I146" s="197"/>
      <c r="J146" s="193"/>
      <c r="K146" s="193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164</v>
      </c>
      <c r="AU146" s="202" t="s">
        <v>83</v>
      </c>
      <c r="AV146" s="12" t="s">
        <v>83</v>
      </c>
      <c r="AW146" s="12" t="s">
        <v>36</v>
      </c>
      <c r="AX146" s="12" t="s">
        <v>76</v>
      </c>
      <c r="AY146" s="202" t="s">
        <v>143</v>
      </c>
    </row>
    <row r="147" spans="2:51" s="13" customFormat="1" ht="12">
      <c r="B147" s="203"/>
      <c r="C147" s="204"/>
      <c r="D147" s="183" t="s">
        <v>164</v>
      </c>
      <c r="E147" s="205" t="s">
        <v>19</v>
      </c>
      <c r="F147" s="206" t="s">
        <v>171</v>
      </c>
      <c r="G147" s="204"/>
      <c r="H147" s="207">
        <v>112.606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164</v>
      </c>
      <c r="AU147" s="213" t="s">
        <v>83</v>
      </c>
      <c r="AV147" s="13" t="s">
        <v>150</v>
      </c>
      <c r="AW147" s="13" t="s">
        <v>36</v>
      </c>
      <c r="AX147" s="13" t="s">
        <v>81</v>
      </c>
      <c r="AY147" s="213" t="s">
        <v>143</v>
      </c>
    </row>
    <row r="148" spans="2:65" s="1" customFormat="1" ht="22.5" customHeight="1">
      <c r="B148" s="34"/>
      <c r="C148" s="169" t="s">
        <v>214</v>
      </c>
      <c r="D148" s="169" t="s">
        <v>145</v>
      </c>
      <c r="E148" s="170" t="s">
        <v>215</v>
      </c>
      <c r="F148" s="171" t="s">
        <v>216</v>
      </c>
      <c r="G148" s="172" t="s">
        <v>162</v>
      </c>
      <c r="H148" s="173">
        <v>112.606</v>
      </c>
      <c r="I148" s="174"/>
      <c r="J148" s="175">
        <f>ROUND(I148*H148,2)</f>
        <v>0</v>
      </c>
      <c r="K148" s="171" t="s">
        <v>149</v>
      </c>
      <c r="L148" s="38"/>
      <c r="M148" s="176" t="s">
        <v>19</v>
      </c>
      <c r="N148" s="177" t="s">
        <v>47</v>
      </c>
      <c r="O148" s="60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AR148" s="17" t="s">
        <v>150</v>
      </c>
      <c r="AT148" s="17" t="s">
        <v>145</v>
      </c>
      <c r="AU148" s="17" t="s">
        <v>83</v>
      </c>
      <c r="AY148" s="17" t="s">
        <v>143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7" t="s">
        <v>81</v>
      </c>
      <c r="BK148" s="180">
        <f>ROUND(I148*H148,2)</f>
        <v>0</v>
      </c>
      <c r="BL148" s="17" t="s">
        <v>150</v>
      </c>
      <c r="BM148" s="17" t="s">
        <v>217</v>
      </c>
    </row>
    <row r="149" spans="2:65" s="1" customFormat="1" ht="22.5" customHeight="1">
      <c r="B149" s="34"/>
      <c r="C149" s="169" t="s">
        <v>218</v>
      </c>
      <c r="D149" s="169" t="s">
        <v>145</v>
      </c>
      <c r="E149" s="170" t="s">
        <v>219</v>
      </c>
      <c r="F149" s="171" t="s">
        <v>220</v>
      </c>
      <c r="G149" s="172" t="s">
        <v>162</v>
      </c>
      <c r="H149" s="173">
        <v>41</v>
      </c>
      <c r="I149" s="174"/>
      <c r="J149" s="175">
        <f>ROUND(I149*H149,2)</f>
        <v>0</v>
      </c>
      <c r="K149" s="171" t="s">
        <v>149</v>
      </c>
      <c r="L149" s="38"/>
      <c r="M149" s="176" t="s">
        <v>19</v>
      </c>
      <c r="N149" s="177" t="s">
        <v>47</v>
      </c>
      <c r="O149" s="60"/>
      <c r="P149" s="178">
        <f>O149*H149</f>
        <v>0</v>
      </c>
      <c r="Q149" s="178">
        <v>0</v>
      </c>
      <c r="R149" s="178">
        <f>Q149*H149</f>
        <v>0</v>
      </c>
      <c r="S149" s="178">
        <v>0</v>
      </c>
      <c r="T149" s="179">
        <f>S149*H149</f>
        <v>0</v>
      </c>
      <c r="AR149" s="17" t="s">
        <v>150</v>
      </c>
      <c r="AT149" s="17" t="s">
        <v>145</v>
      </c>
      <c r="AU149" s="17" t="s">
        <v>83</v>
      </c>
      <c r="AY149" s="17" t="s">
        <v>143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7" t="s">
        <v>81</v>
      </c>
      <c r="BK149" s="180">
        <f>ROUND(I149*H149,2)</f>
        <v>0</v>
      </c>
      <c r="BL149" s="17" t="s">
        <v>150</v>
      </c>
      <c r="BM149" s="17" t="s">
        <v>221</v>
      </c>
    </row>
    <row r="150" spans="2:51" s="11" customFormat="1" ht="12">
      <c r="B150" s="181"/>
      <c r="C150" s="182"/>
      <c r="D150" s="183" t="s">
        <v>164</v>
      </c>
      <c r="E150" s="184" t="s">
        <v>19</v>
      </c>
      <c r="F150" s="185" t="s">
        <v>222</v>
      </c>
      <c r="G150" s="182"/>
      <c r="H150" s="184" t="s">
        <v>19</v>
      </c>
      <c r="I150" s="186"/>
      <c r="J150" s="182"/>
      <c r="K150" s="182"/>
      <c r="L150" s="187"/>
      <c r="M150" s="188"/>
      <c r="N150" s="189"/>
      <c r="O150" s="189"/>
      <c r="P150" s="189"/>
      <c r="Q150" s="189"/>
      <c r="R150" s="189"/>
      <c r="S150" s="189"/>
      <c r="T150" s="190"/>
      <c r="AT150" s="191" t="s">
        <v>164</v>
      </c>
      <c r="AU150" s="191" t="s">
        <v>83</v>
      </c>
      <c r="AV150" s="11" t="s">
        <v>81</v>
      </c>
      <c r="AW150" s="11" t="s">
        <v>36</v>
      </c>
      <c r="AX150" s="11" t="s">
        <v>76</v>
      </c>
      <c r="AY150" s="191" t="s">
        <v>143</v>
      </c>
    </row>
    <row r="151" spans="2:51" s="12" customFormat="1" ht="12">
      <c r="B151" s="192"/>
      <c r="C151" s="193"/>
      <c r="D151" s="183" t="s">
        <v>164</v>
      </c>
      <c r="E151" s="194" t="s">
        <v>19</v>
      </c>
      <c r="F151" s="195" t="s">
        <v>223</v>
      </c>
      <c r="G151" s="193"/>
      <c r="H151" s="196">
        <v>41</v>
      </c>
      <c r="I151" s="197"/>
      <c r="J151" s="193"/>
      <c r="K151" s="193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164</v>
      </c>
      <c r="AU151" s="202" t="s">
        <v>83</v>
      </c>
      <c r="AV151" s="12" t="s">
        <v>83</v>
      </c>
      <c r="AW151" s="12" t="s">
        <v>36</v>
      </c>
      <c r="AX151" s="12" t="s">
        <v>76</v>
      </c>
      <c r="AY151" s="202" t="s">
        <v>143</v>
      </c>
    </row>
    <row r="152" spans="2:51" s="13" customFormat="1" ht="12">
      <c r="B152" s="203"/>
      <c r="C152" s="204"/>
      <c r="D152" s="183" t="s">
        <v>164</v>
      </c>
      <c r="E152" s="205" t="s">
        <v>19</v>
      </c>
      <c r="F152" s="206" t="s">
        <v>171</v>
      </c>
      <c r="G152" s="204"/>
      <c r="H152" s="207">
        <v>41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164</v>
      </c>
      <c r="AU152" s="213" t="s">
        <v>83</v>
      </c>
      <c r="AV152" s="13" t="s">
        <v>150</v>
      </c>
      <c r="AW152" s="13" t="s">
        <v>36</v>
      </c>
      <c r="AX152" s="13" t="s">
        <v>81</v>
      </c>
      <c r="AY152" s="213" t="s">
        <v>143</v>
      </c>
    </row>
    <row r="153" spans="2:65" s="1" customFormat="1" ht="33.75" customHeight="1">
      <c r="B153" s="34"/>
      <c r="C153" s="169" t="s">
        <v>224</v>
      </c>
      <c r="D153" s="169" t="s">
        <v>145</v>
      </c>
      <c r="E153" s="170" t="s">
        <v>225</v>
      </c>
      <c r="F153" s="171" t="s">
        <v>226</v>
      </c>
      <c r="G153" s="172" t="s">
        <v>162</v>
      </c>
      <c r="H153" s="173">
        <v>41</v>
      </c>
      <c r="I153" s="174"/>
      <c r="J153" s="175">
        <f>ROUND(I153*H153,2)</f>
        <v>0</v>
      </c>
      <c r="K153" s="171" t="s">
        <v>149</v>
      </c>
      <c r="L153" s="38"/>
      <c r="M153" s="176" t="s">
        <v>19</v>
      </c>
      <c r="N153" s="177" t="s">
        <v>47</v>
      </c>
      <c r="O153" s="60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AR153" s="17" t="s">
        <v>150</v>
      </c>
      <c r="AT153" s="17" t="s">
        <v>145</v>
      </c>
      <c r="AU153" s="17" t="s">
        <v>83</v>
      </c>
      <c r="AY153" s="17" t="s">
        <v>143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7" t="s">
        <v>81</v>
      </c>
      <c r="BK153" s="180">
        <f>ROUND(I153*H153,2)</f>
        <v>0</v>
      </c>
      <c r="BL153" s="17" t="s">
        <v>150</v>
      </c>
      <c r="BM153" s="17" t="s">
        <v>227</v>
      </c>
    </row>
    <row r="154" spans="2:65" s="1" customFormat="1" ht="16.5" customHeight="1">
      <c r="B154" s="34"/>
      <c r="C154" s="169" t="s">
        <v>8</v>
      </c>
      <c r="D154" s="169" t="s">
        <v>145</v>
      </c>
      <c r="E154" s="170" t="s">
        <v>228</v>
      </c>
      <c r="F154" s="171" t="s">
        <v>229</v>
      </c>
      <c r="G154" s="172" t="s">
        <v>162</v>
      </c>
      <c r="H154" s="173">
        <v>3.828</v>
      </c>
      <c r="I154" s="174"/>
      <c r="J154" s="175">
        <f>ROUND(I154*H154,2)</f>
        <v>0</v>
      </c>
      <c r="K154" s="171" t="s">
        <v>149</v>
      </c>
      <c r="L154" s="38"/>
      <c r="M154" s="176" t="s">
        <v>19</v>
      </c>
      <c r="N154" s="177" t="s">
        <v>47</v>
      </c>
      <c r="O154" s="60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AR154" s="17" t="s">
        <v>150</v>
      </c>
      <c r="AT154" s="17" t="s">
        <v>145</v>
      </c>
      <c r="AU154" s="17" t="s">
        <v>83</v>
      </c>
      <c r="AY154" s="17" t="s">
        <v>143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7" t="s">
        <v>81</v>
      </c>
      <c r="BK154" s="180">
        <f>ROUND(I154*H154,2)</f>
        <v>0</v>
      </c>
      <c r="BL154" s="17" t="s">
        <v>150</v>
      </c>
      <c r="BM154" s="17" t="s">
        <v>230</v>
      </c>
    </row>
    <row r="155" spans="2:51" s="11" customFormat="1" ht="12">
      <c r="B155" s="181"/>
      <c r="C155" s="182"/>
      <c r="D155" s="183" t="s">
        <v>164</v>
      </c>
      <c r="E155" s="184" t="s">
        <v>19</v>
      </c>
      <c r="F155" s="185" t="s">
        <v>231</v>
      </c>
      <c r="G155" s="182"/>
      <c r="H155" s="184" t="s">
        <v>19</v>
      </c>
      <c r="I155" s="186"/>
      <c r="J155" s="182"/>
      <c r="K155" s="182"/>
      <c r="L155" s="187"/>
      <c r="M155" s="188"/>
      <c r="N155" s="189"/>
      <c r="O155" s="189"/>
      <c r="P155" s="189"/>
      <c r="Q155" s="189"/>
      <c r="R155" s="189"/>
      <c r="S155" s="189"/>
      <c r="T155" s="190"/>
      <c r="AT155" s="191" t="s">
        <v>164</v>
      </c>
      <c r="AU155" s="191" t="s">
        <v>83</v>
      </c>
      <c r="AV155" s="11" t="s">
        <v>81</v>
      </c>
      <c r="AW155" s="11" t="s">
        <v>36</v>
      </c>
      <c r="AX155" s="11" t="s">
        <v>76</v>
      </c>
      <c r="AY155" s="191" t="s">
        <v>143</v>
      </c>
    </row>
    <row r="156" spans="2:51" s="12" customFormat="1" ht="12">
      <c r="B156" s="192"/>
      <c r="C156" s="193"/>
      <c r="D156" s="183" t="s">
        <v>164</v>
      </c>
      <c r="E156" s="194" t="s">
        <v>19</v>
      </c>
      <c r="F156" s="195" t="s">
        <v>232</v>
      </c>
      <c r="G156" s="193"/>
      <c r="H156" s="196">
        <v>3.168</v>
      </c>
      <c r="I156" s="197"/>
      <c r="J156" s="193"/>
      <c r="K156" s="193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164</v>
      </c>
      <c r="AU156" s="202" t="s">
        <v>83</v>
      </c>
      <c r="AV156" s="12" t="s">
        <v>83</v>
      </c>
      <c r="AW156" s="12" t="s">
        <v>36</v>
      </c>
      <c r="AX156" s="12" t="s">
        <v>76</v>
      </c>
      <c r="AY156" s="202" t="s">
        <v>143</v>
      </c>
    </row>
    <row r="157" spans="2:51" s="11" customFormat="1" ht="12">
      <c r="B157" s="181"/>
      <c r="C157" s="182"/>
      <c r="D157" s="183" t="s">
        <v>164</v>
      </c>
      <c r="E157" s="184" t="s">
        <v>19</v>
      </c>
      <c r="F157" s="185" t="s">
        <v>233</v>
      </c>
      <c r="G157" s="182"/>
      <c r="H157" s="184" t="s">
        <v>19</v>
      </c>
      <c r="I157" s="186"/>
      <c r="J157" s="182"/>
      <c r="K157" s="182"/>
      <c r="L157" s="187"/>
      <c r="M157" s="188"/>
      <c r="N157" s="189"/>
      <c r="O157" s="189"/>
      <c r="P157" s="189"/>
      <c r="Q157" s="189"/>
      <c r="R157" s="189"/>
      <c r="S157" s="189"/>
      <c r="T157" s="190"/>
      <c r="AT157" s="191" t="s">
        <v>164</v>
      </c>
      <c r="AU157" s="191" t="s">
        <v>83</v>
      </c>
      <c r="AV157" s="11" t="s">
        <v>81</v>
      </c>
      <c r="AW157" s="11" t="s">
        <v>36</v>
      </c>
      <c r="AX157" s="11" t="s">
        <v>76</v>
      </c>
      <c r="AY157" s="191" t="s">
        <v>143</v>
      </c>
    </row>
    <row r="158" spans="2:51" s="12" customFormat="1" ht="12">
      <c r="B158" s="192"/>
      <c r="C158" s="193"/>
      <c r="D158" s="183" t="s">
        <v>164</v>
      </c>
      <c r="E158" s="194" t="s">
        <v>19</v>
      </c>
      <c r="F158" s="195" t="s">
        <v>234</v>
      </c>
      <c r="G158" s="193"/>
      <c r="H158" s="196">
        <v>0.66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164</v>
      </c>
      <c r="AU158" s="202" t="s">
        <v>83</v>
      </c>
      <c r="AV158" s="12" t="s">
        <v>83</v>
      </c>
      <c r="AW158" s="12" t="s">
        <v>36</v>
      </c>
      <c r="AX158" s="12" t="s">
        <v>76</v>
      </c>
      <c r="AY158" s="202" t="s">
        <v>143</v>
      </c>
    </row>
    <row r="159" spans="2:51" s="13" customFormat="1" ht="12">
      <c r="B159" s="203"/>
      <c r="C159" s="204"/>
      <c r="D159" s="183" t="s">
        <v>164</v>
      </c>
      <c r="E159" s="205" t="s">
        <v>19</v>
      </c>
      <c r="F159" s="206" t="s">
        <v>171</v>
      </c>
      <c r="G159" s="204"/>
      <c r="H159" s="207">
        <v>3.828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164</v>
      </c>
      <c r="AU159" s="213" t="s">
        <v>83</v>
      </c>
      <c r="AV159" s="13" t="s">
        <v>150</v>
      </c>
      <c r="AW159" s="13" t="s">
        <v>36</v>
      </c>
      <c r="AX159" s="13" t="s">
        <v>81</v>
      </c>
      <c r="AY159" s="213" t="s">
        <v>143</v>
      </c>
    </row>
    <row r="160" spans="2:65" s="1" customFormat="1" ht="22.5" customHeight="1">
      <c r="B160" s="34"/>
      <c r="C160" s="169" t="s">
        <v>235</v>
      </c>
      <c r="D160" s="169" t="s">
        <v>145</v>
      </c>
      <c r="E160" s="170" t="s">
        <v>236</v>
      </c>
      <c r="F160" s="171" t="s">
        <v>237</v>
      </c>
      <c r="G160" s="172" t="s">
        <v>148</v>
      </c>
      <c r="H160" s="173">
        <v>234</v>
      </c>
      <c r="I160" s="174"/>
      <c r="J160" s="175">
        <f>ROUND(I160*H160,2)</f>
        <v>0</v>
      </c>
      <c r="K160" s="171" t="s">
        <v>149</v>
      </c>
      <c r="L160" s="38"/>
      <c r="M160" s="176" t="s">
        <v>19</v>
      </c>
      <c r="N160" s="177" t="s">
        <v>47</v>
      </c>
      <c r="O160" s="60"/>
      <c r="P160" s="178">
        <f>O160*H160</f>
        <v>0</v>
      </c>
      <c r="Q160" s="178">
        <v>0.00084</v>
      </c>
      <c r="R160" s="178">
        <f>Q160*H160</f>
        <v>0.19656</v>
      </c>
      <c r="S160" s="178">
        <v>0</v>
      </c>
      <c r="T160" s="179">
        <f>S160*H160</f>
        <v>0</v>
      </c>
      <c r="AR160" s="17" t="s">
        <v>150</v>
      </c>
      <c r="AT160" s="17" t="s">
        <v>145</v>
      </c>
      <c r="AU160" s="17" t="s">
        <v>83</v>
      </c>
      <c r="AY160" s="17" t="s">
        <v>143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7" t="s">
        <v>81</v>
      </c>
      <c r="BK160" s="180">
        <f>ROUND(I160*H160,2)</f>
        <v>0</v>
      </c>
      <c r="BL160" s="17" t="s">
        <v>150</v>
      </c>
      <c r="BM160" s="17" t="s">
        <v>238</v>
      </c>
    </row>
    <row r="161" spans="2:51" s="11" customFormat="1" ht="12">
      <c r="B161" s="181"/>
      <c r="C161" s="182"/>
      <c r="D161" s="183" t="s">
        <v>164</v>
      </c>
      <c r="E161" s="184" t="s">
        <v>19</v>
      </c>
      <c r="F161" s="185" t="s">
        <v>208</v>
      </c>
      <c r="G161" s="182"/>
      <c r="H161" s="184" t="s">
        <v>19</v>
      </c>
      <c r="I161" s="186"/>
      <c r="J161" s="182"/>
      <c r="K161" s="182"/>
      <c r="L161" s="187"/>
      <c r="M161" s="188"/>
      <c r="N161" s="189"/>
      <c r="O161" s="189"/>
      <c r="P161" s="189"/>
      <c r="Q161" s="189"/>
      <c r="R161" s="189"/>
      <c r="S161" s="189"/>
      <c r="T161" s="190"/>
      <c r="AT161" s="191" t="s">
        <v>164</v>
      </c>
      <c r="AU161" s="191" t="s">
        <v>83</v>
      </c>
      <c r="AV161" s="11" t="s">
        <v>81</v>
      </c>
      <c r="AW161" s="11" t="s">
        <v>36</v>
      </c>
      <c r="AX161" s="11" t="s">
        <v>76</v>
      </c>
      <c r="AY161" s="191" t="s">
        <v>143</v>
      </c>
    </row>
    <row r="162" spans="2:51" s="12" customFormat="1" ht="12">
      <c r="B162" s="192"/>
      <c r="C162" s="193"/>
      <c r="D162" s="183" t="s">
        <v>164</v>
      </c>
      <c r="E162" s="194" t="s">
        <v>19</v>
      </c>
      <c r="F162" s="195" t="s">
        <v>239</v>
      </c>
      <c r="G162" s="193"/>
      <c r="H162" s="196">
        <v>234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164</v>
      </c>
      <c r="AU162" s="202" t="s">
        <v>83</v>
      </c>
      <c r="AV162" s="12" t="s">
        <v>83</v>
      </c>
      <c r="AW162" s="12" t="s">
        <v>36</v>
      </c>
      <c r="AX162" s="12" t="s">
        <v>76</v>
      </c>
      <c r="AY162" s="202" t="s">
        <v>143</v>
      </c>
    </row>
    <row r="163" spans="2:51" s="13" customFormat="1" ht="12">
      <c r="B163" s="203"/>
      <c r="C163" s="204"/>
      <c r="D163" s="183" t="s">
        <v>164</v>
      </c>
      <c r="E163" s="205" t="s">
        <v>19</v>
      </c>
      <c r="F163" s="206" t="s">
        <v>171</v>
      </c>
      <c r="G163" s="204"/>
      <c r="H163" s="207">
        <v>234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164</v>
      </c>
      <c r="AU163" s="213" t="s">
        <v>83</v>
      </c>
      <c r="AV163" s="13" t="s">
        <v>150</v>
      </c>
      <c r="AW163" s="13" t="s">
        <v>36</v>
      </c>
      <c r="AX163" s="13" t="s">
        <v>81</v>
      </c>
      <c r="AY163" s="213" t="s">
        <v>143</v>
      </c>
    </row>
    <row r="164" spans="2:65" s="1" customFormat="1" ht="22.5" customHeight="1">
      <c r="B164" s="34"/>
      <c r="C164" s="169" t="s">
        <v>240</v>
      </c>
      <c r="D164" s="169" t="s">
        <v>145</v>
      </c>
      <c r="E164" s="170" t="s">
        <v>241</v>
      </c>
      <c r="F164" s="171" t="s">
        <v>242</v>
      </c>
      <c r="G164" s="172" t="s">
        <v>148</v>
      </c>
      <c r="H164" s="173">
        <v>41</v>
      </c>
      <c r="I164" s="174"/>
      <c r="J164" s="175">
        <f>ROUND(I164*H164,2)</f>
        <v>0</v>
      </c>
      <c r="K164" s="171" t="s">
        <v>149</v>
      </c>
      <c r="L164" s="38"/>
      <c r="M164" s="176" t="s">
        <v>19</v>
      </c>
      <c r="N164" s="177" t="s">
        <v>47</v>
      </c>
      <c r="O164" s="60"/>
      <c r="P164" s="178">
        <f>O164*H164</f>
        <v>0</v>
      </c>
      <c r="Q164" s="178">
        <v>0.00085</v>
      </c>
      <c r="R164" s="178">
        <f>Q164*H164</f>
        <v>0.03485</v>
      </c>
      <c r="S164" s="178">
        <v>0</v>
      </c>
      <c r="T164" s="179">
        <f>S164*H164</f>
        <v>0</v>
      </c>
      <c r="AR164" s="17" t="s">
        <v>150</v>
      </c>
      <c r="AT164" s="17" t="s">
        <v>145</v>
      </c>
      <c r="AU164" s="17" t="s">
        <v>83</v>
      </c>
      <c r="AY164" s="17" t="s">
        <v>143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7" t="s">
        <v>81</v>
      </c>
      <c r="BK164" s="180">
        <f>ROUND(I164*H164,2)</f>
        <v>0</v>
      </c>
      <c r="BL164" s="17" t="s">
        <v>150</v>
      </c>
      <c r="BM164" s="17" t="s">
        <v>243</v>
      </c>
    </row>
    <row r="165" spans="2:51" s="11" customFormat="1" ht="12">
      <c r="B165" s="181"/>
      <c r="C165" s="182"/>
      <c r="D165" s="183" t="s">
        <v>164</v>
      </c>
      <c r="E165" s="184" t="s">
        <v>19</v>
      </c>
      <c r="F165" s="185" t="s">
        <v>244</v>
      </c>
      <c r="G165" s="182"/>
      <c r="H165" s="184" t="s">
        <v>19</v>
      </c>
      <c r="I165" s="186"/>
      <c r="J165" s="182"/>
      <c r="K165" s="182"/>
      <c r="L165" s="187"/>
      <c r="M165" s="188"/>
      <c r="N165" s="189"/>
      <c r="O165" s="189"/>
      <c r="P165" s="189"/>
      <c r="Q165" s="189"/>
      <c r="R165" s="189"/>
      <c r="S165" s="189"/>
      <c r="T165" s="190"/>
      <c r="AT165" s="191" t="s">
        <v>164</v>
      </c>
      <c r="AU165" s="191" t="s">
        <v>83</v>
      </c>
      <c r="AV165" s="11" t="s">
        <v>81</v>
      </c>
      <c r="AW165" s="11" t="s">
        <v>36</v>
      </c>
      <c r="AX165" s="11" t="s">
        <v>76</v>
      </c>
      <c r="AY165" s="191" t="s">
        <v>143</v>
      </c>
    </row>
    <row r="166" spans="2:51" s="12" customFormat="1" ht="12">
      <c r="B166" s="192"/>
      <c r="C166" s="193"/>
      <c r="D166" s="183" t="s">
        <v>164</v>
      </c>
      <c r="E166" s="194" t="s">
        <v>19</v>
      </c>
      <c r="F166" s="195" t="s">
        <v>245</v>
      </c>
      <c r="G166" s="193"/>
      <c r="H166" s="196">
        <v>41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164</v>
      </c>
      <c r="AU166" s="202" t="s">
        <v>83</v>
      </c>
      <c r="AV166" s="12" t="s">
        <v>83</v>
      </c>
      <c r="AW166" s="12" t="s">
        <v>36</v>
      </c>
      <c r="AX166" s="12" t="s">
        <v>76</v>
      </c>
      <c r="AY166" s="202" t="s">
        <v>143</v>
      </c>
    </row>
    <row r="167" spans="2:51" s="13" customFormat="1" ht="12">
      <c r="B167" s="203"/>
      <c r="C167" s="204"/>
      <c r="D167" s="183" t="s">
        <v>164</v>
      </c>
      <c r="E167" s="205" t="s">
        <v>19</v>
      </c>
      <c r="F167" s="206" t="s">
        <v>171</v>
      </c>
      <c r="G167" s="204"/>
      <c r="H167" s="207">
        <v>41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164</v>
      </c>
      <c r="AU167" s="213" t="s">
        <v>83</v>
      </c>
      <c r="AV167" s="13" t="s">
        <v>150</v>
      </c>
      <c r="AW167" s="13" t="s">
        <v>36</v>
      </c>
      <c r="AX167" s="13" t="s">
        <v>81</v>
      </c>
      <c r="AY167" s="213" t="s">
        <v>143</v>
      </c>
    </row>
    <row r="168" spans="2:65" s="1" customFormat="1" ht="22.5" customHeight="1">
      <c r="B168" s="34"/>
      <c r="C168" s="169" t="s">
        <v>246</v>
      </c>
      <c r="D168" s="169" t="s">
        <v>145</v>
      </c>
      <c r="E168" s="170" t="s">
        <v>247</v>
      </c>
      <c r="F168" s="171" t="s">
        <v>248</v>
      </c>
      <c r="G168" s="172" t="s">
        <v>148</v>
      </c>
      <c r="H168" s="173">
        <v>234</v>
      </c>
      <c r="I168" s="174"/>
      <c r="J168" s="175">
        <f>ROUND(I168*H168,2)</f>
        <v>0</v>
      </c>
      <c r="K168" s="171" t="s">
        <v>149</v>
      </c>
      <c r="L168" s="38"/>
      <c r="M168" s="176" t="s">
        <v>19</v>
      </c>
      <c r="N168" s="177" t="s">
        <v>47</v>
      </c>
      <c r="O168" s="60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AR168" s="17" t="s">
        <v>150</v>
      </c>
      <c r="AT168" s="17" t="s">
        <v>145</v>
      </c>
      <c r="AU168" s="17" t="s">
        <v>83</v>
      </c>
      <c r="AY168" s="17" t="s">
        <v>143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7" t="s">
        <v>81</v>
      </c>
      <c r="BK168" s="180">
        <f>ROUND(I168*H168,2)</f>
        <v>0</v>
      </c>
      <c r="BL168" s="17" t="s">
        <v>150</v>
      </c>
      <c r="BM168" s="17" t="s">
        <v>249</v>
      </c>
    </row>
    <row r="169" spans="2:65" s="1" customFormat="1" ht="22.5" customHeight="1">
      <c r="B169" s="34"/>
      <c r="C169" s="169" t="s">
        <v>250</v>
      </c>
      <c r="D169" s="169" t="s">
        <v>145</v>
      </c>
      <c r="E169" s="170" t="s">
        <v>251</v>
      </c>
      <c r="F169" s="171" t="s">
        <v>252</v>
      </c>
      <c r="G169" s="172" t="s">
        <v>148</v>
      </c>
      <c r="H169" s="173">
        <v>41</v>
      </c>
      <c r="I169" s="174"/>
      <c r="J169" s="175">
        <f>ROUND(I169*H169,2)</f>
        <v>0</v>
      </c>
      <c r="K169" s="171" t="s">
        <v>149</v>
      </c>
      <c r="L169" s="38"/>
      <c r="M169" s="176" t="s">
        <v>19</v>
      </c>
      <c r="N169" s="177" t="s">
        <v>47</v>
      </c>
      <c r="O169" s="60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AR169" s="17" t="s">
        <v>150</v>
      </c>
      <c r="AT169" s="17" t="s">
        <v>145</v>
      </c>
      <c r="AU169" s="17" t="s">
        <v>83</v>
      </c>
      <c r="AY169" s="17" t="s">
        <v>143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7" t="s">
        <v>81</v>
      </c>
      <c r="BK169" s="180">
        <f>ROUND(I169*H169,2)</f>
        <v>0</v>
      </c>
      <c r="BL169" s="17" t="s">
        <v>150</v>
      </c>
      <c r="BM169" s="17" t="s">
        <v>253</v>
      </c>
    </row>
    <row r="170" spans="2:65" s="1" customFormat="1" ht="16.5" customHeight="1">
      <c r="B170" s="34"/>
      <c r="C170" s="169" t="s">
        <v>254</v>
      </c>
      <c r="D170" s="169" t="s">
        <v>145</v>
      </c>
      <c r="E170" s="170" t="s">
        <v>255</v>
      </c>
      <c r="F170" s="171" t="s">
        <v>256</v>
      </c>
      <c r="G170" s="172" t="s">
        <v>148</v>
      </c>
      <c r="H170" s="173">
        <v>94.5</v>
      </c>
      <c r="I170" s="174"/>
      <c r="J170" s="175">
        <f>ROUND(I170*H170,2)</f>
        <v>0</v>
      </c>
      <c r="K170" s="171" t="s">
        <v>149</v>
      </c>
      <c r="L170" s="38"/>
      <c r="M170" s="176" t="s">
        <v>19</v>
      </c>
      <c r="N170" s="177" t="s">
        <v>47</v>
      </c>
      <c r="O170" s="60"/>
      <c r="P170" s="178">
        <f>O170*H170</f>
        <v>0</v>
      </c>
      <c r="Q170" s="178">
        <v>0.0007</v>
      </c>
      <c r="R170" s="178">
        <f>Q170*H170</f>
        <v>0.06615</v>
      </c>
      <c r="S170" s="178">
        <v>0</v>
      </c>
      <c r="T170" s="179">
        <f>S170*H170</f>
        <v>0</v>
      </c>
      <c r="AR170" s="17" t="s">
        <v>150</v>
      </c>
      <c r="AT170" s="17" t="s">
        <v>145</v>
      </c>
      <c r="AU170" s="17" t="s">
        <v>83</v>
      </c>
      <c r="AY170" s="17" t="s">
        <v>143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7" t="s">
        <v>81</v>
      </c>
      <c r="BK170" s="180">
        <f>ROUND(I170*H170,2)</f>
        <v>0</v>
      </c>
      <c r="BL170" s="17" t="s">
        <v>150</v>
      </c>
      <c r="BM170" s="17" t="s">
        <v>257</v>
      </c>
    </row>
    <row r="171" spans="2:51" s="11" customFormat="1" ht="12">
      <c r="B171" s="181"/>
      <c r="C171" s="182"/>
      <c r="D171" s="183" t="s">
        <v>164</v>
      </c>
      <c r="E171" s="184" t="s">
        <v>19</v>
      </c>
      <c r="F171" s="185" t="s">
        <v>258</v>
      </c>
      <c r="G171" s="182"/>
      <c r="H171" s="184" t="s">
        <v>19</v>
      </c>
      <c r="I171" s="186"/>
      <c r="J171" s="182"/>
      <c r="K171" s="182"/>
      <c r="L171" s="187"/>
      <c r="M171" s="188"/>
      <c r="N171" s="189"/>
      <c r="O171" s="189"/>
      <c r="P171" s="189"/>
      <c r="Q171" s="189"/>
      <c r="R171" s="189"/>
      <c r="S171" s="189"/>
      <c r="T171" s="190"/>
      <c r="AT171" s="191" t="s">
        <v>164</v>
      </c>
      <c r="AU171" s="191" t="s">
        <v>83</v>
      </c>
      <c r="AV171" s="11" t="s">
        <v>81</v>
      </c>
      <c r="AW171" s="11" t="s">
        <v>36</v>
      </c>
      <c r="AX171" s="11" t="s">
        <v>76</v>
      </c>
      <c r="AY171" s="191" t="s">
        <v>143</v>
      </c>
    </row>
    <row r="172" spans="2:51" s="12" customFormat="1" ht="12">
      <c r="B172" s="192"/>
      <c r="C172" s="193"/>
      <c r="D172" s="183" t="s">
        <v>164</v>
      </c>
      <c r="E172" s="194" t="s">
        <v>19</v>
      </c>
      <c r="F172" s="195" t="s">
        <v>259</v>
      </c>
      <c r="G172" s="193"/>
      <c r="H172" s="196">
        <v>94.5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164</v>
      </c>
      <c r="AU172" s="202" t="s">
        <v>83</v>
      </c>
      <c r="AV172" s="12" t="s">
        <v>83</v>
      </c>
      <c r="AW172" s="12" t="s">
        <v>36</v>
      </c>
      <c r="AX172" s="12" t="s">
        <v>76</v>
      </c>
      <c r="AY172" s="202" t="s">
        <v>143</v>
      </c>
    </row>
    <row r="173" spans="2:51" s="13" customFormat="1" ht="12">
      <c r="B173" s="203"/>
      <c r="C173" s="204"/>
      <c r="D173" s="183" t="s">
        <v>164</v>
      </c>
      <c r="E173" s="205" t="s">
        <v>19</v>
      </c>
      <c r="F173" s="206" t="s">
        <v>171</v>
      </c>
      <c r="G173" s="204"/>
      <c r="H173" s="207">
        <v>94.5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164</v>
      </c>
      <c r="AU173" s="213" t="s">
        <v>83</v>
      </c>
      <c r="AV173" s="13" t="s">
        <v>150</v>
      </c>
      <c r="AW173" s="13" t="s">
        <v>36</v>
      </c>
      <c r="AX173" s="13" t="s">
        <v>81</v>
      </c>
      <c r="AY173" s="213" t="s">
        <v>143</v>
      </c>
    </row>
    <row r="174" spans="2:65" s="1" customFormat="1" ht="16.5" customHeight="1">
      <c r="B174" s="34"/>
      <c r="C174" s="169" t="s">
        <v>7</v>
      </c>
      <c r="D174" s="169" t="s">
        <v>145</v>
      </c>
      <c r="E174" s="170" t="s">
        <v>260</v>
      </c>
      <c r="F174" s="171" t="s">
        <v>261</v>
      </c>
      <c r="G174" s="172" t="s">
        <v>148</v>
      </c>
      <c r="H174" s="173">
        <v>94.5</v>
      </c>
      <c r="I174" s="174"/>
      <c r="J174" s="175">
        <f>ROUND(I174*H174,2)</f>
        <v>0</v>
      </c>
      <c r="K174" s="171" t="s">
        <v>149</v>
      </c>
      <c r="L174" s="38"/>
      <c r="M174" s="176" t="s">
        <v>19</v>
      </c>
      <c r="N174" s="177" t="s">
        <v>47</v>
      </c>
      <c r="O174" s="60"/>
      <c r="P174" s="178">
        <f>O174*H174</f>
        <v>0</v>
      </c>
      <c r="Q174" s="178">
        <v>0</v>
      </c>
      <c r="R174" s="178">
        <f>Q174*H174</f>
        <v>0</v>
      </c>
      <c r="S174" s="178">
        <v>0</v>
      </c>
      <c r="T174" s="179">
        <f>S174*H174</f>
        <v>0</v>
      </c>
      <c r="AR174" s="17" t="s">
        <v>150</v>
      </c>
      <c r="AT174" s="17" t="s">
        <v>145</v>
      </c>
      <c r="AU174" s="17" t="s">
        <v>83</v>
      </c>
      <c r="AY174" s="17" t="s">
        <v>143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7" t="s">
        <v>81</v>
      </c>
      <c r="BK174" s="180">
        <f>ROUND(I174*H174,2)</f>
        <v>0</v>
      </c>
      <c r="BL174" s="17" t="s">
        <v>150</v>
      </c>
      <c r="BM174" s="17" t="s">
        <v>262</v>
      </c>
    </row>
    <row r="175" spans="2:65" s="1" customFormat="1" ht="16.5" customHeight="1">
      <c r="B175" s="34"/>
      <c r="C175" s="169" t="s">
        <v>263</v>
      </c>
      <c r="D175" s="169" t="s">
        <v>145</v>
      </c>
      <c r="E175" s="170" t="s">
        <v>264</v>
      </c>
      <c r="F175" s="171" t="s">
        <v>265</v>
      </c>
      <c r="G175" s="172" t="s">
        <v>148</v>
      </c>
      <c r="H175" s="173">
        <v>94.5</v>
      </c>
      <c r="I175" s="174"/>
      <c r="J175" s="175">
        <f>ROUND(I175*H175,2)</f>
        <v>0</v>
      </c>
      <c r="K175" s="171" t="s">
        <v>149</v>
      </c>
      <c r="L175" s="38"/>
      <c r="M175" s="176" t="s">
        <v>19</v>
      </c>
      <c r="N175" s="177" t="s">
        <v>47</v>
      </c>
      <c r="O175" s="60"/>
      <c r="P175" s="178">
        <f>O175*H175</f>
        <v>0</v>
      </c>
      <c r="Q175" s="178">
        <v>0.00079</v>
      </c>
      <c r="R175" s="178">
        <f>Q175*H175</f>
        <v>0.074655</v>
      </c>
      <c r="S175" s="178">
        <v>0</v>
      </c>
      <c r="T175" s="179">
        <f>S175*H175</f>
        <v>0</v>
      </c>
      <c r="AR175" s="17" t="s">
        <v>150</v>
      </c>
      <c r="AT175" s="17" t="s">
        <v>145</v>
      </c>
      <c r="AU175" s="17" t="s">
        <v>83</v>
      </c>
      <c r="AY175" s="17" t="s">
        <v>143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7" t="s">
        <v>81</v>
      </c>
      <c r="BK175" s="180">
        <f>ROUND(I175*H175,2)</f>
        <v>0</v>
      </c>
      <c r="BL175" s="17" t="s">
        <v>150</v>
      </c>
      <c r="BM175" s="17" t="s">
        <v>266</v>
      </c>
    </row>
    <row r="176" spans="2:65" s="1" customFormat="1" ht="22.5" customHeight="1">
      <c r="B176" s="34"/>
      <c r="C176" s="169" t="s">
        <v>267</v>
      </c>
      <c r="D176" s="169" t="s">
        <v>145</v>
      </c>
      <c r="E176" s="170" t="s">
        <v>268</v>
      </c>
      <c r="F176" s="171" t="s">
        <v>269</v>
      </c>
      <c r="G176" s="172" t="s">
        <v>148</v>
      </c>
      <c r="H176" s="173">
        <v>94.5</v>
      </c>
      <c r="I176" s="174"/>
      <c r="J176" s="175">
        <f>ROUND(I176*H176,2)</f>
        <v>0</v>
      </c>
      <c r="K176" s="171" t="s">
        <v>149</v>
      </c>
      <c r="L176" s="38"/>
      <c r="M176" s="176" t="s">
        <v>19</v>
      </c>
      <c r="N176" s="177" t="s">
        <v>47</v>
      </c>
      <c r="O176" s="60"/>
      <c r="P176" s="178">
        <f>O176*H176</f>
        <v>0</v>
      </c>
      <c r="Q176" s="178">
        <v>0</v>
      </c>
      <c r="R176" s="178">
        <f>Q176*H176</f>
        <v>0</v>
      </c>
      <c r="S176" s="178">
        <v>0</v>
      </c>
      <c r="T176" s="179">
        <f>S176*H176</f>
        <v>0</v>
      </c>
      <c r="AR176" s="17" t="s">
        <v>150</v>
      </c>
      <c r="AT176" s="17" t="s">
        <v>145</v>
      </c>
      <c r="AU176" s="17" t="s">
        <v>83</v>
      </c>
      <c r="AY176" s="17" t="s">
        <v>143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7" t="s">
        <v>81</v>
      </c>
      <c r="BK176" s="180">
        <f>ROUND(I176*H176,2)</f>
        <v>0</v>
      </c>
      <c r="BL176" s="17" t="s">
        <v>150</v>
      </c>
      <c r="BM176" s="17" t="s">
        <v>270</v>
      </c>
    </row>
    <row r="177" spans="2:65" s="1" customFormat="1" ht="16.5" customHeight="1">
      <c r="B177" s="34"/>
      <c r="C177" s="169" t="s">
        <v>271</v>
      </c>
      <c r="D177" s="169" t="s">
        <v>145</v>
      </c>
      <c r="E177" s="170" t="s">
        <v>272</v>
      </c>
      <c r="F177" s="171" t="s">
        <v>273</v>
      </c>
      <c r="G177" s="172" t="s">
        <v>148</v>
      </c>
      <c r="H177" s="173">
        <v>94.5</v>
      </c>
      <c r="I177" s="174"/>
      <c r="J177" s="175">
        <f>ROUND(I177*H177,2)</f>
        <v>0</v>
      </c>
      <c r="K177" s="171" t="s">
        <v>149</v>
      </c>
      <c r="L177" s="38"/>
      <c r="M177" s="176" t="s">
        <v>19</v>
      </c>
      <c r="N177" s="177" t="s">
        <v>47</v>
      </c>
      <c r="O177" s="60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AR177" s="17" t="s">
        <v>150</v>
      </c>
      <c r="AT177" s="17" t="s">
        <v>145</v>
      </c>
      <c r="AU177" s="17" t="s">
        <v>83</v>
      </c>
      <c r="AY177" s="17" t="s">
        <v>143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7" t="s">
        <v>81</v>
      </c>
      <c r="BK177" s="180">
        <f>ROUND(I177*H177,2)</f>
        <v>0</v>
      </c>
      <c r="BL177" s="17" t="s">
        <v>150</v>
      </c>
      <c r="BM177" s="17" t="s">
        <v>274</v>
      </c>
    </row>
    <row r="178" spans="2:65" s="1" customFormat="1" ht="22.5" customHeight="1">
      <c r="B178" s="34"/>
      <c r="C178" s="169" t="s">
        <v>275</v>
      </c>
      <c r="D178" s="169" t="s">
        <v>145</v>
      </c>
      <c r="E178" s="170" t="s">
        <v>276</v>
      </c>
      <c r="F178" s="171" t="s">
        <v>277</v>
      </c>
      <c r="G178" s="172" t="s">
        <v>162</v>
      </c>
      <c r="H178" s="173">
        <v>551.624</v>
      </c>
      <c r="I178" s="174"/>
      <c r="J178" s="175">
        <f>ROUND(I178*H178,2)</f>
        <v>0</v>
      </c>
      <c r="K178" s="171" t="s">
        <v>149</v>
      </c>
      <c r="L178" s="38"/>
      <c r="M178" s="176" t="s">
        <v>19</v>
      </c>
      <c r="N178" s="177" t="s">
        <v>47</v>
      </c>
      <c r="O178" s="60"/>
      <c r="P178" s="178">
        <f>O178*H178</f>
        <v>0</v>
      </c>
      <c r="Q178" s="178">
        <v>0</v>
      </c>
      <c r="R178" s="178">
        <f>Q178*H178</f>
        <v>0</v>
      </c>
      <c r="S178" s="178">
        <v>0</v>
      </c>
      <c r="T178" s="179">
        <f>S178*H178</f>
        <v>0</v>
      </c>
      <c r="AR178" s="17" t="s">
        <v>150</v>
      </c>
      <c r="AT178" s="17" t="s">
        <v>145</v>
      </c>
      <c r="AU178" s="17" t="s">
        <v>83</v>
      </c>
      <c r="AY178" s="17" t="s">
        <v>143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7" t="s">
        <v>81</v>
      </c>
      <c r="BK178" s="180">
        <f>ROUND(I178*H178,2)</f>
        <v>0</v>
      </c>
      <c r="BL178" s="17" t="s">
        <v>150</v>
      </c>
      <c r="BM178" s="17" t="s">
        <v>278</v>
      </c>
    </row>
    <row r="179" spans="2:47" s="1" customFormat="1" ht="29.25">
      <c r="B179" s="34"/>
      <c r="C179" s="35"/>
      <c r="D179" s="183" t="s">
        <v>279</v>
      </c>
      <c r="E179" s="35"/>
      <c r="F179" s="224" t="s">
        <v>280</v>
      </c>
      <c r="G179" s="35"/>
      <c r="H179" s="35"/>
      <c r="I179" s="98"/>
      <c r="J179" s="35"/>
      <c r="K179" s="35"/>
      <c r="L179" s="38"/>
      <c r="M179" s="225"/>
      <c r="N179" s="60"/>
      <c r="O179" s="60"/>
      <c r="P179" s="60"/>
      <c r="Q179" s="60"/>
      <c r="R179" s="60"/>
      <c r="S179" s="60"/>
      <c r="T179" s="61"/>
      <c r="AT179" s="17" t="s">
        <v>279</v>
      </c>
      <c r="AU179" s="17" t="s">
        <v>83</v>
      </c>
    </row>
    <row r="180" spans="2:51" s="12" customFormat="1" ht="12">
      <c r="B180" s="192"/>
      <c r="C180" s="193"/>
      <c r="D180" s="183" t="s">
        <v>164</v>
      </c>
      <c r="E180" s="193"/>
      <c r="F180" s="195" t="s">
        <v>281</v>
      </c>
      <c r="G180" s="193"/>
      <c r="H180" s="196">
        <v>551.624</v>
      </c>
      <c r="I180" s="197"/>
      <c r="J180" s="193"/>
      <c r="K180" s="193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164</v>
      </c>
      <c r="AU180" s="202" t="s">
        <v>83</v>
      </c>
      <c r="AV180" s="12" t="s">
        <v>83</v>
      </c>
      <c r="AW180" s="12" t="s">
        <v>4</v>
      </c>
      <c r="AX180" s="12" t="s">
        <v>81</v>
      </c>
      <c r="AY180" s="202" t="s">
        <v>143</v>
      </c>
    </row>
    <row r="181" spans="2:65" s="1" customFormat="1" ht="22.5" customHeight="1">
      <c r="B181" s="34"/>
      <c r="C181" s="169" t="s">
        <v>282</v>
      </c>
      <c r="D181" s="169" t="s">
        <v>145</v>
      </c>
      <c r="E181" s="170" t="s">
        <v>283</v>
      </c>
      <c r="F181" s="171" t="s">
        <v>284</v>
      </c>
      <c r="G181" s="172" t="s">
        <v>162</v>
      </c>
      <c r="H181" s="173">
        <v>67.364</v>
      </c>
      <c r="I181" s="174"/>
      <c r="J181" s="175">
        <f>ROUND(I181*H181,2)</f>
        <v>0</v>
      </c>
      <c r="K181" s="171" t="s">
        <v>149</v>
      </c>
      <c r="L181" s="38"/>
      <c r="M181" s="176" t="s">
        <v>19</v>
      </c>
      <c r="N181" s="177" t="s">
        <v>47</v>
      </c>
      <c r="O181" s="60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AR181" s="17" t="s">
        <v>150</v>
      </c>
      <c r="AT181" s="17" t="s">
        <v>145</v>
      </c>
      <c r="AU181" s="17" t="s">
        <v>83</v>
      </c>
      <c r="AY181" s="17" t="s">
        <v>143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7" t="s">
        <v>81</v>
      </c>
      <c r="BK181" s="180">
        <f>ROUND(I181*H181,2)</f>
        <v>0</v>
      </c>
      <c r="BL181" s="17" t="s">
        <v>150</v>
      </c>
      <c r="BM181" s="17" t="s">
        <v>285</v>
      </c>
    </row>
    <row r="182" spans="2:51" s="12" customFormat="1" ht="12">
      <c r="B182" s="192"/>
      <c r="C182" s="193"/>
      <c r="D182" s="183" t="s">
        <v>164</v>
      </c>
      <c r="E182" s="194" t="s">
        <v>19</v>
      </c>
      <c r="F182" s="195" t="s">
        <v>286</v>
      </c>
      <c r="G182" s="193"/>
      <c r="H182" s="196">
        <v>67.364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164</v>
      </c>
      <c r="AU182" s="202" t="s">
        <v>83</v>
      </c>
      <c r="AV182" s="12" t="s">
        <v>83</v>
      </c>
      <c r="AW182" s="12" t="s">
        <v>36</v>
      </c>
      <c r="AX182" s="12" t="s">
        <v>76</v>
      </c>
      <c r="AY182" s="202" t="s">
        <v>143</v>
      </c>
    </row>
    <row r="183" spans="2:51" s="13" customFormat="1" ht="12">
      <c r="B183" s="203"/>
      <c r="C183" s="204"/>
      <c r="D183" s="183" t="s">
        <v>164</v>
      </c>
      <c r="E183" s="205" t="s">
        <v>19</v>
      </c>
      <c r="F183" s="206" t="s">
        <v>171</v>
      </c>
      <c r="G183" s="204"/>
      <c r="H183" s="207">
        <v>67.364</v>
      </c>
      <c r="I183" s="208"/>
      <c r="J183" s="204"/>
      <c r="K183" s="204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164</v>
      </c>
      <c r="AU183" s="213" t="s">
        <v>83</v>
      </c>
      <c r="AV183" s="13" t="s">
        <v>150</v>
      </c>
      <c r="AW183" s="13" t="s">
        <v>36</v>
      </c>
      <c r="AX183" s="13" t="s">
        <v>81</v>
      </c>
      <c r="AY183" s="213" t="s">
        <v>143</v>
      </c>
    </row>
    <row r="184" spans="2:65" s="1" customFormat="1" ht="22.5" customHeight="1">
      <c r="B184" s="34"/>
      <c r="C184" s="169" t="s">
        <v>287</v>
      </c>
      <c r="D184" s="169" t="s">
        <v>145</v>
      </c>
      <c r="E184" s="170" t="s">
        <v>288</v>
      </c>
      <c r="F184" s="171" t="s">
        <v>289</v>
      </c>
      <c r="G184" s="172" t="s">
        <v>162</v>
      </c>
      <c r="H184" s="173">
        <v>275.747</v>
      </c>
      <c r="I184" s="174"/>
      <c r="J184" s="175">
        <f>ROUND(I184*H184,2)</f>
        <v>0</v>
      </c>
      <c r="K184" s="171" t="s">
        <v>149</v>
      </c>
      <c r="L184" s="38"/>
      <c r="M184" s="176" t="s">
        <v>19</v>
      </c>
      <c r="N184" s="177" t="s">
        <v>47</v>
      </c>
      <c r="O184" s="60"/>
      <c r="P184" s="178">
        <f>O184*H184</f>
        <v>0</v>
      </c>
      <c r="Q184" s="178">
        <v>0</v>
      </c>
      <c r="R184" s="178">
        <f>Q184*H184</f>
        <v>0</v>
      </c>
      <c r="S184" s="178">
        <v>0</v>
      </c>
      <c r="T184" s="179">
        <f>S184*H184</f>
        <v>0</v>
      </c>
      <c r="AR184" s="17" t="s">
        <v>150</v>
      </c>
      <c r="AT184" s="17" t="s">
        <v>145</v>
      </c>
      <c r="AU184" s="17" t="s">
        <v>83</v>
      </c>
      <c r="AY184" s="17" t="s">
        <v>143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7" t="s">
        <v>81</v>
      </c>
      <c r="BK184" s="180">
        <f>ROUND(I184*H184,2)</f>
        <v>0</v>
      </c>
      <c r="BL184" s="17" t="s">
        <v>150</v>
      </c>
      <c r="BM184" s="17" t="s">
        <v>290</v>
      </c>
    </row>
    <row r="185" spans="2:51" s="12" customFormat="1" ht="12">
      <c r="B185" s="192"/>
      <c r="C185" s="193"/>
      <c r="D185" s="183" t="s">
        <v>164</v>
      </c>
      <c r="E185" s="194" t="s">
        <v>19</v>
      </c>
      <c r="F185" s="195" t="s">
        <v>291</v>
      </c>
      <c r="G185" s="193"/>
      <c r="H185" s="196">
        <v>275.747</v>
      </c>
      <c r="I185" s="197"/>
      <c r="J185" s="193"/>
      <c r="K185" s="193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164</v>
      </c>
      <c r="AU185" s="202" t="s">
        <v>83</v>
      </c>
      <c r="AV185" s="12" t="s">
        <v>83</v>
      </c>
      <c r="AW185" s="12" t="s">
        <v>36</v>
      </c>
      <c r="AX185" s="12" t="s">
        <v>76</v>
      </c>
      <c r="AY185" s="202" t="s">
        <v>143</v>
      </c>
    </row>
    <row r="186" spans="2:51" s="13" customFormat="1" ht="12">
      <c r="B186" s="203"/>
      <c r="C186" s="204"/>
      <c r="D186" s="183" t="s">
        <v>164</v>
      </c>
      <c r="E186" s="205" t="s">
        <v>19</v>
      </c>
      <c r="F186" s="206" t="s">
        <v>171</v>
      </c>
      <c r="G186" s="204"/>
      <c r="H186" s="207">
        <v>275.747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164</v>
      </c>
      <c r="AU186" s="213" t="s">
        <v>83</v>
      </c>
      <c r="AV186" s="13" t="s">
        <v>150</v>
      </c>
      <c r="AW186" s="13" t="s">
        <v>36</v>
      </c>
      <c r="AX186" s="13" t="s">
        <v>81</v>
      </c>
      <c r="AY186" s="213" t="s">
        <v>143</v>
      </c>
    </row>
    <row r="187" spans="2:65" s="1" customFormat="1" ht="22.5" customHeight="1">
      <c r="B187" s="34"/>
      <c r="C187" s="169" t="s">
        <v>292</v>
      </c>
      <c r="D187" s="169" t="s">
        <v>145</v>
      </c>
      <c r="E187" s="170" t="s">
        <v>293</v>
      </c>
      <c r="F187" s="171" t="s">
        <v>294</v>
      </c>
      <c r="G187" s="172" t="s">
        <v>162</v>
      </c>
      <c r="H187" s="173">
        <v>1378.735</v>
      </c>
      <c r="I187" s="174"/>
      <c r="J187" s="175">
        <f>ROUND(I187*H187,2)</f>
        <v>0</v>
      </c>
      <c r="K187" s="171" t="s">
        <v>149</v>
      </c>
      <c r="L187" s="38"/>
      <c r="M187" s="176" t="s">
        <v>19</v>
      </c>
      <c r="N187" s="177" t="s">
        <v>47</v>
      </c>
      <c r="O187" s="60"/>
      <c r="P187" s="178">
        <f>O187*H187</f>
        <v>0</v>
      </c>
      <c r="Q187" s="178">
        <v>0</v>
      </c>
      <c r="R187" s="178">
        <f>Q187*H187</f>
        <v>0</v>
      </c>
      <c r="S187" s="178">
        <v>0</v>
      </c>
      <c r="T187" s="179">
        <f>S187*H187</f>
        <v>0</v>
      </c>
      <c r="AR187" s="17" t="s">
        <v>150</v>
      </c>
      <c r="AT187" s="17" t="s">
        <v>145</v>
      </c>
      <c r="AU187" s="17" t="s">
        <v>83</v>
      </c>
      <c r="AY187" s="17" t="s">
        <v>143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7" t="s">
        <v>81</v>
      </c>
      <c r="BK187" s="180">
        <f>ROUND(I187*H187,2)</f>
        <v>0</v>
      </c>
      <c r="BL187" s="17" t="s">
        <v>150</v>
      </c>
      <c r="BM187" s="17" t="s">
        <v>295</v>
      </c>
    </row>
    <row r="188" spans="2:51" s="12" customFormat="1" ht="12">
      <c r="B188" s="192"/>
      <c r="C188" s="193"/>
      <c r="D188" s="183" t="s">
        <v>164</v>
      </c>
      <c r="E188" s="193"/>
      <c r="F188" s="195" t="s">
        <v>296</v>
      </c>
      <c r="G188" s="193"/>
      <c r="H188" s="196">
        <v>1378.735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164</v>
      </c>
      <c r="AU188" s="202" t="s">
        <v>83</v>
      </c>
      <c r="AV188" s="12" t="s">
        <v>83</v>
      </c>
      <c r="AW188" s="12" t="s">
        <v>4</v>
      </c>
      <c r="AX188" s="12" t="s">
        <v>81</v>
      </c>
      <c r="AY188" s="202" t="s">
        <v>143</v>
      </c>
    </row>
    <row r="189" spans="2:65" s="1" customFormat="1" ht="16.5" customHeight="1">
      <c r="B189" s="34"/>
      <c r="C189" s="169" t="s">
        <v>297</v>
      </c>
      <c r="D189" s="169" t="s">
        <v>145</v>
      </c>
      <c r="E189" s="170" t="s">
        <v>298</v>
      </c>
      <c r="F189" s="171" t="s">
        <v>299</v>
      </c>
      <c r="G189" s="172" t="s">
        <v>162</v>
      </c>
      <c r="H189" s="173">
        <v>595.434</v>
      </c>
      <c r="I189" s="174"/>
      <c r="J189" s="175">
        <f>ROUND(I189*H189,2)</f>
        <v>0</v>
      </c>
      <c r="K189" s="171" t="s">
        <v>149</v>
      </c>
      <c r="L189" s="38"/>
      <c r="M189" s="176" t="s">
        <v>19</v>
      </c>
      <c r="N189" s="177" t="s">
        <v>47</v>
      </c>
      <c r="O189" s="60"/>
      <c r="P189" s="178">
        <f>O189*H189</f>
        <v>0</v>
      </c>
      <c r="Q189" s="178">
        <v>0</v>
      </c>
      <c r="R189" s="178">
        <f>Q189*H189</f>
        <v>0</v>
      </c>
      <c r="S189" s="178">
        <v>0</v>
      </c>
      <c r="T189" s="179">
        <f>S189*H189</f>
        <v>0</v>
      </c>
      <c r="AR189" s="17" t="s">
        <v>150</v>
      </c>
      <c r="AT189" s="17" t="s">
        <v>145</v>
      </c>
      <c r="AU189" s="17" t="s">
        <v>83</v>
      </c>
      <c r="AY189" s="17" t="s">
        <v>143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7" t="s">
        <v>81</v>
      </c>
      <c r="BK189" s="180">
        <f>ROUND(I189*H189,2)</f>
        <v>0</v>
      </c>
      <c r="BL189" s="17" t="s">
        <v>150</v>
      </c>
      <c r="BM189" s="17" t="s">
        <v>300</v>
      </c>
    </row>
    <row r="190" spans="2:65" s="1" customFormat="1" ht="33.75" customHeight="1">
      <c r="B190" s="34"/>
      <c r="C190" s="169" t="s">
        <v>301</v>
      </c>
      <c r="D190" s="169" t="s">
        <v>145</v>
      </c>
      <c r="E190" s="170" t="s">
        <v>302</v>
      </c>
      <c r="F190" s="171" t="s">
        <v>303</v>
      </c>
      <c r="G190" s="172" t="s">
        <v>162</v>
      </c>
      <c r="H190" s="173">
        <v>275.812</v>
      </c>
      <c r="I190" s="174"/>
      <c r="J190" s="175">
        <f>ROUND(I190*H190,2)</f>
        <v>0</v>
      </c>
      <c r="K190" s="171" t="s">
        <v>149</v>
      </c>
      <c r="L190" s="38"/>
      <c r="M190" s="176" t="s">
        <v>19</v>
      </c>
      <c r="N190" s="177" t="s">
        <v>47</v>
      </c>
      <c r="O190" s="60"/>
      <c r="P190" s="178">
        <f>O190*H190</f>
        <v>0</v>
      </c>
      <c r="Q190" s="178">
        <v>0</v>
      </c>
      <c r="R190" s="178">
        <f>Q190*H190</f>
        <v>0</v>
      </c>
      <c r="S190" s="178">
        <v>0</v>
      </c>
      <c r="T190" s="179">
        <f>S190*H190</f>
        <v>0</v>
      </c>
      <c r="AR190" s="17" t="s">
        <v>150</v>
      </c>
      <c r="AT190" s="17" t="s">
        <v>145</v>
      </c>
      <c r="AU190" s="17" t="s">
        <v>83</v>
      </c>
      <c r="AY190" s="17" t="s">
        <v>143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7" t="s">
        <v>81</v>
      </c>
      <c r="BK190" s="180">
        <f>ROUND(I190*H190,2)</f>
        <v>0</v>
      </c>
      <c r="BL190" s="17" t="s">
        <v>150</v>
      </c>
      <c r="BM190" s="17" t="s">
        <v>304</v>
      </c>
    </row>
    <row r="191" spans="2:65" s="1" customFormat="1" ht="16.5" customHeight="1">
      <c r="B191" s="34"/>
      <c r="C191" s="169" t="s">
        <v>305</v>
      </c>
      <c r="D191" s="169" t="s">
        <v>145</v>
      </c>
      <c r="E191" s="170" t="s">
        <v>306</v>
      </c>
      <c r="F191" s="171" t="s">
        <v>307</v>
      </c>
      <c r="G191" s="172" t="s">
        <v>162</v>
      </c>
      <c r="H191" s="173">
        <v>595.434</v>
      </c>
      <c r="I191" s="174"/>
      <c r="J191" s="175">
        <f>ROUND(I191*H191,2)</f>
        <v>0</v>
      </c>
      <c r="K191" s="171" t="s">
        <v>149</v>
      </c>
      <c r="L191" s="38"/>
      <c r="M191" s="176" t="s">
        <v>19</v>
      </c>
      <c r="N191" s="177" t="s">
        <v>47</v>
      </c>
      <c r="O191" s="60"/>
      <c r="P191" s="178">
        <f>O191*H191</f>
        <v>0</v>
      </c>
      <c r="Q191" s="178">
        <v>0</v>
      </c>
      <c r="R191" s="178">
        <f>Q191*H191</f>
        <v>0</v>
      </c>
      <c r="S191" s="178">
        <v>0</v>
      </c>
      <c r="T191" s="179">
        <f>S191*H191</f>
        <v>0</v>
      </c>
      <c r="AR191" s="17" t="s">
        <v>150</v>
      </c>
      <c r="AT191" s="17" t="s">
        <v>145</v>
      </c>
      <c r="AU191" s="17" t="s">
        <v>83</v>
      </c>
      <c r="AY191" s="17" t="s">
        <v>143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7" t="s">
        <v>81</v>
      </c>
      <c r="BK191" s="180">
        <f>ROUND(I191*H191,2)</f>
        <v>0</v>
      </c>
      <c r="BL191" s="17" t="s">
        <v>150</v>
      </c>
      <c r="BM191" s="17" t="s">
        <v>308</v>
      </c>
    </row>
    <row r="192" spans="2:51" s="12" customFormat="1" ht="12">
      <c r="B192" s="192"/>
      <c r="C192" s="193"/>
      <c r="D192" s="183" t="s">
        <v>164</v>
      </c>
      <c r="E192" s="194" t="s">
        <v>19</v>
      </c>
      <c r="F192" s="195" t="s">
        <v>309</v>
      </c>
      <c r="G192" s="193"/>
      <c r="H192" s="196">
        <v>54</v>
      </c>
      <c r="I192" s="197"/>
      <c r="J192" s="193"/>
      <c r="K192" s="193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164</v>
      </c>
      <c r="AU192" s="202" t="s">
        <v>83</v>
      </c>
      <c r="AV192" s="12" t="s">
        <v>83</v>
      </c>
      <c r="AW192" s="12" t="s">
        <v>36</v>
      </c>
      <c r="AX192" s="12" t="s">
        <v>76</v>
      </c>
      <c r="AY192" s="202" t="s">
        <v>143</v>
      </c>
    </row>
    <row r="193" spans="2:51" s="12" customFormat="1" ht="12">
      <c r="B193" s="192"/>
      <c r="C193" s="193"/>
      <c r="D193" s="183" t="s">
        <v>164</v>
      </c>
      <c r="E193" s="194" t="s">
        <v>19</v>
      </c>
      <c r="F193" s="195" t="s">
        <v>310</v>
      </c>
      <c r="G193" s="193"/>
      <c r="H193" s="196">
        <v>541.434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164</v>
      </c>
      <c r="AU193" s="202" t="s">
        <v>83</v>
      </c>
      <c r="AV193" s="12" t="s">
        <v>83</v>
      </c>
      <c r="AW193" s="12" t="s">
        <v>36</v>
      </c>
      <c r="AX193" s="12" t="s">
        <v>76</v>
      </c>
      <c r="AY193" s="202" t="s">
        <v>143</v>
      </c>
    </row>
    <row r="194" spans="2:51" s="13" customFormat="1" ht="12">
      <c r="B194" s="203"/>
      <c r="C194" s="204"/>
      <c r="D194" s="183" t="s">
        <v>164</v>
      </c>
      <c r="E194" s="205" t="s">
        <v>19</v>
      </c>
      <c r="F194" s="206" t="s">
        <v>171</v>
      </c>
      <c r="G194" s="204"/>
      <c r="H194" s="207">
        <v>595.434</v>
      </c>
      <c r="I194" s="208"/>
      <c r="J194" s="204"/>
      <c r="K194" s="204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164</v>
      </c>
      <c r="AU194" s="213" t="s">
        <v>83</v>
      </c>
      <c r="AV194" s="13" t="s">
        <v>150</v>
      </c>
      <c r="AW194" s="13" t="s">
        <v>36</v>
      </c>
      <c r="AX194" s="13" t="s">
        <v>81</v>
      </c>
      <c r="AY194" s="213" t="s">
        <v>143</v>
      </c>
    </row>
    <row r="195" spans="2:65" s="1" customFormat="1" ht="22.5" customHeight="1">
      <c r="B195" s="34"/>
      <c r="C195" s="169" t="s">
        <v>311</v>
      </c>
      <c r="D195" s="169" t="s">
        <v>145</v>
      </c>
      <c r="E195" s="170" t="s">
        <v>312</v>
      </c>
      <c r="F195" s="171" t="s">
        <v>313</v>
      </c>
      <c r="G195" s="172" t="s">
        <v>162</v>
      </c>
      <c r="H195" s="173">
        <v>15.252</v>
      </c>
      <c r="I195" s="174"/>
      <c r="J195" s="175">
        <f>ROUND(I195*H195,2)</f>
        <v>0</v>
      </c>
      <c r="K195" s="171" t="s">
        <v>19</v>
      </c>
      <c r="L195" s="38"/>
      <c r="M195" s="176" t="s">
        <v>19</v>
      </c>
      <c r="N195" s="177" t="s">
        <v>47</v>
      </c>
      <c r="O195" s="60"/>
      <c r="P195" s="178">
        <f>O195*H195</f>
        <v>0</v>
      </c>
      <c r="Q195" s="178">
        <v>0</v>
      </c>
      <c r="R195" s="178">
        <f>Q195*H195</f>
        <v>0</v>
      </c>
      <c r="S195" s="178">
        <v>0</v>
      </c>
      <c r="T195" s="179">
        <f>S195*H195</f>
        <v>0</v>
      </c>
      <c r="AR195" s="17" t="s">
        <v>150</v>
      </c>
      <c r="AT195" s="17" t="s">
        <v>145</v>
      </c>
      <c r="AU195" s="17" t="s">
        <v>83</v>
      </c>
      <c r="AY195" s="17" t="s">
        <v>143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7" t="s">
        <v>81</v>
      </c>
      <c r="BK195" s="180">
        <f>ROUND(I195*H195,2)</f>
        <v>0</v>
      </c>
      <c r="BL195" s="17" t="s">
        <v>150</v>
      </c>
      <c r="BM195" s="17" t="s">
        <v>314</v>
      </c>
    </row>
    <row r="196" spans="2:51" s="11" customFormat="1" ht="12">
      <c r="B196" s="181"/>
      <c r="C196" s="182"/>
      <c r="D196" s="183" t="s">
        <v>164</v>
      </c>
      <c r="E196" s="184" t="s">
        <v>19</v>
      </c>
      <c r="F196" s="185" t="s">
        <v>315</v>
      </c>
      <c r="G196" s="182"/>
      <c r="H196" s="184" t="s">
        <v>19</v>
      </c>
      <c r="I196" s="186"/>
      <c r="J196" s="182"/>
      <c r="K196" s="182"/>
      <c r="L196" s="187"/>
      <c r="M196" s="188"/>
      <c r="N196" s="189"/>
      <c r="O196" s="189"/>
      <c r="P196" s="189"/>
      <c r="Q196" s="189"/>
      <c r="R196" s="189"/>
      <c r="S196" s="189"/>
      <c r="T196" s="190"/>
      <c r="AT196" s="191" t="s">
        <v>164</v>
      </c>
      <c r="AU196" s="191" t="s">
        <v>83</v>
      </c>
      <c r="AV196" s="11" t="s">
        <v>81</v>
      </c>
      <c r="AW196" s="11" t="s">
        <v>36</v>
      </c>
      <c r="AX196" s="11" t="s">
        <v>76</v>
      </c>
      <c r="AY196" s="191" t="s">
        <v>143</v>
      </c>
    </row>
    <row r="197" spans="2:51" s="12" customFormat="1" ht="12">
      <c r="B197" s="192"/>
      <c r="C197" s="193"/>
      <c r="D197" s="183" t="s">
        <v>164</v>
      </c>
      <c r="E197" s="194" t="s">
        <v>19</v>
      </c>
      <c r="F197" s="195" t="s">
        <v>316</v>
      </c>
      <c r="G197" s="193"/>
      <c r="H197" s="196">
        <v>15.252</v>
      </c>
      <c r="I197" s="197"/>
      <c r="J197" s="193"/>
      <c r="K197" s="193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164</v>
      </c>
      <c r="AU197" s="202" t="s">
        <v>83</v>
      </c>
      <c r="AV197" s="12" t="s">
        <v>83</v>
      </c>
      <c r="AW197" s="12" t="s">
        <v>36</v>
      </c>
      <c r="AX197" s="12" t="s">
        <v>76</v>
      </c>
      <c r="AY197" s="202" t="s">
        <v>143</v>
      </c>
    </row>
    <row r="198" spans="2:51" s="13" customFormat="1" ht="12">
      <c r="B198" s="203"/>
      <c r="C198" s="204"/>
      <c r="D198" s="183" t="s">
        <v>164</v>
      </c>
      <c r="E198" s="205" t="s">
        <v>19</v>
      </c>
      <c r="F198" s="206" t="s">
        <v>171</v>
      </c>
      <c r="G198" s="204"/>
      <c r="H198" s="207">
        <v>15.252</v>
      </c>
      <c r="I198" s="208"/>
      <c r="J198" s="204"/>
      <c r="K198" s="204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164</v>
      </c>
      <c r="AU198" s="213" t="s">
        <v>83</v>
      </c>
      <c r="AV198" s="13" t="s">
        <v>150</v>
      </c>
      <c r="AW198" s="13" t="s">
        <v>36</v>
      </c>
      <c r="AX198" s="13" t="s">
        <v>81</v>
      </c>
      <c r="AY198" s="213" t="s">
        <v>143</v>
      </c>
    </row>
    <row r="199" spans="2:65" s="1" customFormat="1" ht="16.5" customHeight="1">
      <c r="B199" s="34"/>
      <c r="C199" s="214" t="s">
        <v>317</v>
      </c>
      <c r="D199" s="214" t="s">
        <v>173</v>
      </c>
      <c r="E199" s="215" t="s">
        <v>318</v>
      </c>
      <c r="F199" s="216" t="s">
        <v>319</v>
      </c>
      <c r="G199" s="217" t="s">
        <v>176</v>
      </c>
      <c r="H199" s="218">
        <v>30.504</v>
      </c>
      <c r="I199" s="219"/>
      <c r="J199" s="220">
        <f>ROUND(I199*H199,2)</f>
        <v>0</v>
      </c>
      <c r="K199" s="216" t="s">
        <v>149</v>
      </c>
      <c r="L199" s="221"/>
      <c r="M199" s="222" t="s">
        <v>19</v>
      </c>
      <c r="N199" s="223" t="s">
        <v>47</v>
      </c>
      <c r="O199" s="60"/>
      <c r="P199" s="178">
        <f>O199*H199</f>
        <v>0</v>
      </c>
      <c r="Q199" s="178">
        <v>1</v>
      </c>
      <c r="R199" s="178">
        <f>Q199*H199</f>
        <v>30.504</v>
      </c>
      <c r="S199" s="178">
        <v>0</v>
      </c>
      <c r="T199" s="179">
        <f>S199*H199</f>
        <v>0</v>
      </c>
      <c r="AR199" s="17" t="s">
        <v>177</v>
      </c>
      <c r="AT199" s="17" t="s">
        <v>173</v>
      </c>
      <c r="AU199" s="17" t="s">
        <v>83</v>
      </c>
      <c r="AY199" s="17" t="s">
        <v>143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7" t="s">
        <v>81</v>
      </c>
      <c r="BK199" s="180">
        <f>ROUND(I199*H199,2)</f>
        <v>0</v>
      </c>
      <c r="BL199" s="17" t="s">
        <v>150</v>
      </c>
      <c r="BM199" s="17" t="s">
        <v>320</v>
      </c>
    </row>
    <row r="200" spans="2:51" s="12" customFormat="1" ht="12">
      <c r="B200" s="192"/>
      <c r="C200" s="193"/>
      <c r="D200" s="183" t="s">
        <v>164</v>
      </c>
      <c r="E200" s="193"/>
      <c r="F200" s="195" t="s">
        <v>321</v>
      </c>
      <c r="G200" s="193"/>
      <c r="H200" s="196">
        <v>30.504</v>
      </c>
      <c r="I200" s="197"/>
      <c r="J200" s="193"/>
      <c r="K200" s="193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164</v>
      </c>
      <c r="AU200" s="202" t="s">
        <v>83</v>
      </c>
      <c r="AV200" s="12" t="s">
        <v>83</v>
      </c>
      <c r="AW200" s="12" t="s">
        <v>4</v>
      </c>
      <c r="AX200" s="12" t="s">
        <v>81</v>
      </c>
      <c r="AY200" s="202" t="s">
        <v>143</v>
      </c>
    </row>
    <row r="201" spans="2:65" s="1" customFormat="1" ht="22.5" customHeight="1">
      <c r="B201" s="34"/>
      <c r="C201" s="169" t="s">
        <v>322</v>
      </c>
      <c r="D201" s="169" t="s">
        <v>145</v>
      </c>
      <c r="E201" s="170" t="s">
        <v>323</v>
      </c>
      <c r="F201" s="171" t="s">
        <v>324</v>
      </c>
      <c r="G201" s="172" t="s">
        <v>162</v>
      </c>
      <c r="H201" s="173">
        <v>108.572</v>
      </c>
      <c r="I201" s="174"/>
      <c r="J201" s="175">
        <f>ROUND(I201*H201,2)</f>
        <v>0</v>
      </c>
      <c r="K201" s="171" t="s">
        <v>149</v>
      </c>
      <c r="L201" s="38"/>
      <c r="M201" s="176" t="s">
        <v>19</v>
      </c>
      <c r="N201" s="177" t="s">
        <v>47</v>
      </c>
      <c r="O201" s="60"/>
      <c r="P201" s="178">
        <f>O201*H201</f>
        <v>0</v>
      </c>
      <c r="Q201" s="178">
        <v>0</v>
      </c>
      <c r="R201" s="178">
        <f>Q201*H201</f>
        <v>0</v>
      </c>
      <c r="S201" s="178">
        <v>0</v>
      </c>
      <c r="T201" s="179">
        <f>S201*H201</f>
        <v>0</v>
      </c>
      <c r="AR201" s="17" t="s">
        <v>150</v>
      </c>
      <c r="AT201" s="17" t="s">
        <v>145</v>
      </c>
      <c r="AU201" s="17" t="s">
        <v>83</v>
      </c>
      <c r="AY201" s="17" t="s">
        <v>143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7" t="s">
        <v>81</v>
      </c>
      <c r="BK201" s="180">
        <f>ROUND(I201*H201,2)</f>
        <v>0</v>
      </c>
      <c r="BL201" s="17" t="s">
        <v>150</v>
      </c>
      <c r="BM201" s="17" t="s">
        <v>325</v>
      </c>
    </row>
    <row r="202" spans="2:51" s="11" customFormat="1" ht="12">
      <c r="B202" s="181"/>
      <c r="C202" s="182"/>
      <c r="D202" s="183" t="s">
        <v>164</v>
      </c>
      <c r="E202" s="184" t="s">
        <v>19</v>
      </c>
      <c r="F202" s="185" t="s">
        <v>326</v>
      </c>
      <c r="G202" s="182"/>
      <c r="H202" s="184" t="s">
        <v>19</v>
      </c>
      <c r="I202" s="186"/>
      <c r="J202" s="182"/>
      <c r="K202" s="182"/>
      <c r="L202" s="187"/>
      <c r="M202" s="188"/>
      <c r="N202" s="189"/>
      <c r="O202" s="189"/>
      <c r="P202" s="189"/>
      <c r="Q202" s="189"/>
      <c r="R202" s="189"/>
      <c r="S202" s="189"/>
      <c r="T202" s="190"/>
      <c r="AT202" s="191" t="s">
        <v>164</v>
      </c>
      <c r="AU202" s="191" t="s">
        <v>83</v>
      </c>
      <c r="AV202" s="11" t="s">
        <v>81</v>
      </c>
      <c r="AW202" s="11" t="s">
        <v>36</v>
      </c>
      <c r="AX202" s="11" t="s">
        <v>76</v>
      </c>
      <c r="AY202" s="191" t="s">
        <v>143</v>
      </c>
    </row>
    <row r="203" spans="2:51" s="12" customFormat="1" ht="12">
      <c r="B203" s="192"/>
      <c r="C203" s="193"/>
      <c r="D203" s="183" t="s">
        <v>164</v>
      </c>
      <c r="E203" s="194" t="s">
        <v>19</v>
      </c>
      <c r="F203" s="195" t="s">
        <v>327</v>
      </c>
      <c r="G203" s="193"/>
      <c r="H203" s="196">
        <v>43.875</v>
      </c>
      <c r="I203" s="197"/>
      <c r="J203" s="193"/>
      <c r="K203" s="193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164</v>
      </c>
      <c r="AU203" s="202" t="s">
        <v>83</v>
      </c>
      <c r="AV203" s="12" t="s">
        <v>83</v>
      </c>
      <c r="AW203" s="12" t="s">
        <v>36</v>
      </c>
      <c r="AX203" s="12" t="s">
        <v>76</v>
      </c>
      <c r="AY203" s="202" t="s">
        <v>143</v>
      </c>
    </row>
    <row r="204" spans="2:51" s="14" customFormat="1" ht="12">
      <c r="B204" s="226"/>
      <c r="C204" s="227"/>
      <c r="D204" s="183" t="s">
        <v>164</v>
      </c>
      <c r="E204" s="228" t="s">
        <v>19</v>
      </c>
      <c r="F204" s="229" t="s">
        <v>328</v>
      </c>
      <c r="G204" s="227"/>
      <c r="H204" s="230">
        <v>43.875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164</v>
      </c>
      <c r="AU204" s="236" t="s">
        <v>83</v>
      </c>
      <c r="AV204" s="14" t="s">
        <v>156</v>
      </c>
      <c r="AW204" s="14" t="s">
        <v>36</v>
      </c>
      <c r="AX204" s="14" t="s">
        <v>76</v>
      </c>
      <c r="AY204" s="236" t="s">
        <v>143</v>
      </c>
    </row>
    <row r="205" spans="2:51" s="11" customFormat="1" ht="12">
      <c r="B205" s="181"/>
      <c r="C205" s="182"/>
      <c r="D205" s="183" t="s">
        <v>164</v>
      </c>
      <c r="E205" s="184" t="s">
        <v>19</v>
      </c>
      <c r="F205" s="185" t="s">
        <v>329</v>
      </c>
      <c r="G205" s="182"/>
      <c r="H205" s="184" t="s">
        <v>19</v>
      </c>
      <c r="I205" s="186"/>
      <c r="J205" s="182"/>
      <c r="K205" s="182"/>
      <c r="L205" s="187"/>
      <c r="M205" s="188"/>
      <c r="N205" s="189"/>
      <c r="O205" s="189"/>
      <c r="P205" s="189"/>
      <c r="Q205" s="189"/>
      <c r="R205" s="189"/>
      <c r="S205" s="189"/>
      <c r="T205" s="190"/>
      <c r="AT205" s="191" t="s">
        <v>164</v>
      </c>
      <c r="AU205" s="191" t="s">
        <v>83</v>
      </c>
      <c r="AV205" s="11" t="s">
        <v>81</v>
      </c>
      <c r="AW205" s="11" t="s">
        <v>36</v>
      </c>
      <c r="AX205" s="11" t="s">
        <v>76</v>
      </c>
      <c r="AY205" s="191" t="s">
        <v>143</v>
      </c>
    </row>
    <row r="206" spans="2:51" s="12" customFormat="1" ht="12">
      <c r="B206" s="192"/>
      <c r="C206" s="193"/>
      <c r="D206" s="183" t="s">
        <v>164</v>
      </c>
      <c r="E206" s="194" t="s">
        <v>19</v>
      </c>
      <c r="F206" s="195" t="s">
        <v>330</v>
      </c>
      <c r="G206" s="193"/>
      <c r="H206" s="196">
        <v>28.622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164</v>
      </c>
      <c r="AU206" s="202" t="s">
        <v>83</v>
      </c>
      <c r="AV206" s="12" t="s">
        <v>83</v>
      </c>
      <c r="AW206" s="12" t="s">
        <v>36</v>
      </c>
      <c r="AX206" s="12" t="s">
        <v>76</v>
      </c>
      <c r="AY206" s="202" t="s">
        <v>143</v>
      </c>
    </row>
    <row r="207" spans="2:51" s="12" customFormat="1" ht="12">
      <c r="B207" s="192"/>
      <c r="C207" s="193"/>
      <c r="D207" s="183" t="s">
        <v>164</v>
      </c>
      <c r="E207" s="194" t="s">
        <v>19</v>
      </c>
      <c r="F207" s="195" t="s">
        <v>331</v>
      </c>
      <c r="G207" s="193"/>
      <c r="H207" s="196">
        <v>26.325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164</v>
      </c>
      <c r="AU207" s="202" t="s">
        <v>83</v>
      </c>
      <c r="AV207" s="12" t="s">
        <v>83</v>
      </c>
      <c r="AW207" s="12" t="s">
        <v>36</v>
      </c>
      <c r="AX207" s="12" t="s">
        <v>76</v>
      </c>
      <c r="AY207" s="202" t="s">
        <v>143</v>
      </c>
    </row>
    <row r="208" spans="2:51" s="12" customFormat="1" ht="12">
      <c r="B208" s="192"/>
      <c r="C208" s="193"/>
      <c r="D208" s="183" t="s">
        <v>164</v>
      </c>
      <c r="E208" s="194" t="s">
        <v>19</v>
      </c>
      <c r="F208" s="195" t="s">
        <v>332</v>
      </c>
      <c r="G208" s="193"/>
      <c r="H208" s="196">
        <v>9.75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164</v>
      </c>
      <c r="AU208" s="202" t="s">
        <v>83</v>
      </c>
      <c r="AV208" s="12" t="s">
        <v>83</v>
      </c>
      <c r="AW208" s="12" t="s">
        <v>36</v>
      </c>
      <c r="AX208" s="12" t="s">
        <v>76</v>
      </c>
      <c r="AY208" s="202" t="s">
        <v>143</v>
      </c>
    </row>
    <row r="209" spans="2:51" s="14" customFormat="1" ht="12">
      <c r="B209" s="226"/>
      <c r="C209" s="227"/>
      <c r="D209" s="183" t="s">
        <v>164</v>
      </c>
      <c r="E209" s="228" t="s">
        <v>19</v>
      </c>
      <c r="F209" s="229" t="s">
        <v>328</v>
      </c>
      <c r="G209" s="227"/>
      <c r="H209" s="230">
        <v>64.697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164</v>
      </c>
      <c r="AU209" s="236" t="s">
        <v>83</v>
      </c>
      <c r="AV209" s="14" t="s">
        <v>156</v>
      </c>
      <c r="AW209" s="14" t="s">
        <v>36</v>
      </c>
      <c r="AX209" s="14" t="s">
        <v>76</v>
      </c>
      <c r="AY209" s="236" t="s">
        <v>143</v>
      </c>
    </row>
    <row r="210" spans="2:51" s="13" customFormat="1" ht="12">
      <c r="B210" s="203"/>
      <c r="C210" s="204"/>
      <c r="D210" s="183" t="s">
        <v>164</v>
      </c>
      <c r="E210" s="205" t="s">
        <v>19</v>
      </c>
      <c r="F210" s="206" t="s">
        <v>171</v>
      </c>
      <c r="G210" s="204"/>
      <c r="H210" s="207">
        <v>108.572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164</v>
      </c>
      <c r="AU210" s="213" t="s">
        <v>83</v>
      </c>
      <c r="AV210" s="13" t="s">
        <v>150</v>
      </c>
      <c r="AW210" s="13" t="s">
        <v>36</v>
      </c>
      <c r="AX210" s="13" t="s">
        <v>81</v>
      </c>
      <c r="AY210" s="213" t="s">
        <v>143</v>
      </c>
    </row>
    <row r="211" spans="2:65" s="1" customFormat="1" ht="16.5" customHeight="1">
      <c r="B211" s="34"/>
      <c r="C211" s="214" t="s">
        <v>333</v>
      </c>
      <c r="D211" s="214" t="s">
        <v>173</v>
      </c>
      <c r="E211" s="215" t="s">
        <v>334</v>
      </c>
      <c r="F211" s="216" t="s">
        <v>335</v>
      </c>
      <c r="G211" s="217" t="s">
        <v>176</v>
      </c>
      <c r="H211" s="218">
        <v>129.394</v>
      </c>
      <c r="I211" s="219"/>
      <c r="J211" s="220">
        <f>ROUND(I211*H211,2)</f>
        <v>0</v>
      </c>
      <c r="K211" s="216" t="s">
        <v>149</v>
      </c>
      <c r="L211" s="221"/>
      <c r="M211" s="222" t="s">
        <v>19</v>
      </c>
      <c r="N211" s="223" t="s">
        <v>47</v>
      </c>
      <c r="O211" s="60"/>
      <c r="P211" s="178">
        <f>O211*H211</f>
        <v>0</v>
      </c>
      <c r="Q211" s="178">
        <v>1</v>
      </c>
      <c r="R211" s="178">
        <f>Q211*H211</f>
        <v>129.394</v>
      </c>
      <c r="S211" s="178">
        <v>0</v>
      </c>
      <c r="T211" s="179">
        <f>S211*H211</f>
        <v>0</v>
      </c>
      <c r="AR211" s="17" t="s">
        <v>177</v>
      </c>
      <c r="AT211" s="17" t="s">
        <v>173</v>
      </c>
      <c r="AU211" s="17" t="s">
        <v>83</v>
      </c>
      <c r="AY211" s="17" t="s">
        <v>143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7" t="s">
        <v>81</v>
      </c>
      <c r="BK211" s="180">
        <f>ROUND(I211*H211,2)</f>
        <v>0</v>
      </c>
      <c r="BL211" s="17" t="s">
        <v>150</v>
      </c>
      <c r="BM211" s="17" t="s">
        <v>336</v>
      </c>
    </row>
    <row r="212" spans="2:51" s="12" customFormat="1" ht="12">
      <c r="B212" s="192"/>
      <c r="C212" s="193"/>
      <c r="D212" s="183" t="s">
        <v>164</v>
      </c>
      <c r="E212" s="193"/>
      <c r="F212" s="195" t="s">
        <v>337</v>
      </c>
      <c r="G212" s="193"/>
      <c r="H212" s="196">
        <v>129.394</v>
      </c>
      <c r="I212" s="197"/>
      <c r="J212" s="193"/>
      <c r="K212" s="193"/>
      <c r="L212" s="198"/>
      <c r="M212" s="199"/>
      <c r="N212" s="200"/>
      <c r="O212" s="200"/>
      <c r="P212" s="200"/>
      <c r="Q212" s="200"/>
      <c r="R212" s="200"/>
      <c r="S212" s="200"/>
      <c r="T212" s="201"/>
      <c r="AT212" s="202" t="s">
        <v>164</v>
      </c>
      <c r="AU212" s="202" t="s">
        <v>83</v>
      </c>
      <c r="AV212" s="12" t="s">
        <v>83</v>
      </c>
      <c r="AW212" s="12" t="s">
        <v>4</v>
      </c>
      <c r="AX212" s="12" t="s">
        <v>81</v>
      </c>
      <c r="AY212" s="202" t="s">
        <v>143</v>
      </c>
    </row>
    <row r="213" spans="2:65" s="1" customFormat="1" ht="22.5" customHeight="1">
      <c r="B213" s="34"/>
      <c r="C213" s="169" t="s">
        <v>338</v>
      </c>
      <c r="D213" s="169" t="s">
        <v>145</v>
      </c>
      <c r="E213" s="170" t="s">
        <v>339</v>
      </c>
      <c r="F213" s="171" t="s">
        <v>340</v>
      </c>
      <c r="G213" s="172" t="s">
        <v>148</v>
      </c>
      <c r="H213" s="173">
        <v>146.17</v>
      </c>
      <c r="I213" s="174"/>
      <c r="J213" s="175">
        <f>ROUND(I213*H213,2)</f>
        <v>0</v>
      </c>
      <c r="K213" s="171" t="s">
        <v>149</v>
      </c>
      <c r="L213" s="38"/>
      <c r="M213" s="176" t="s">
        <v>19</v>
      </c>
      <c r="N213" s="177" t="s">
        <v>47</v>
      </c>
      <c r="O213" s="60"/>
      <c r="P213" s="178">
        <f>O213*H213</f>
        <v>0</v>
      </c>
      <c r="Q213" s="178">
        <v>0</v>
      </c>
      <c r="R213" s="178">
        <f>Q213*H213</f>
        <v>0</v>
      </c>
      <c r="S213" s="178">
        <v>0</v>
      </c>
      <c r="T213" s="179">
        <f>S213*H213</f>
        <v>0</v>
      </c>
      <c r="AR213" s="17" t="s">
        <v>150</v>
      </c>
      <c r="AT213" s="17" t="s">
        <v>145</v>
      </c>
      <c r="AU213" s="17" t="s">
        <v>83</v>
      </c>
      <c r="AY213" s="17" t="s">
        <v>143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7" t="s">
        <v>81</v>
      </c>
      <c r="BK213" s="180">
        <f>ROUND(I213*H213,2)</f>
        <v>0</v>
      </c>
      <c r="BL213" s="17" t="s">
        <v>150</v>
      </c>
      <c r="BM213" s="17" t="s">
        <v>341</v>
      </c>
    </row>
    <row r="214" spans="2:51" s="11" customFormat="1" ht="12">
      <c r="B214" s="181"/>
      <c r="C214" s="182"/>
      <c r="D214" s="183" t="s">
        <v>164</v>
      </c>
      <c r="E214" s="184" t="s">
        <v>19</v>
      </c>
      <c r="F214" s="185" t="s">
        <v>342</v>
      </c>
      <c r="G214" s="182"/>
      <c r="H214" s="184" t="s">
        <v>19</v>
      </c>
      <c r="I214" s="186"/>
      <c r="J214" s="182"/>
      <c r="K214" s="182"/>
      <c r="L214" s="187"/>
      <c r="M214" s="188"/>
      <c r="N214" s="189"/>
      <c r="O214" s="189"/>
      <c r="P214" s="189"/>
      <c r="Q214" s="189"/>
      <c r="R214" s="189"/>
      <c r="S214" s="189"/>
      <c r="T214" s="190"/>
      <c r="AT214" s="191" t="s">
        <v>164</v>
      </c>
      <c r="AU214" s="191" t="s">
        <v>83</v>
      </c>
      <c r="AV214" s="11" t="s">
        <v>81</v>
      </c>
      <c r="AW214" s="11" t="s">
        <v>36</v>
      </c>
      <c r="AX214" s="11" t="s">
        <v>76</v>
      </c>
      <c r="AY214" s="191" t="s">
        <v>143</v>
      </c>
    </row>
    <row r="215" spans="2:51" s="12" customFormat="1" ht="12">
      <c r="B215" s="192"/>
      <c r="C215" s="193"/>
      <c r="D215" s="183" t="s">
        <v>164</v>
      </c>
      <c r="E215" s="194" t="s">
        <v>19</v>
      </c>
      <c r="F215" s="195" t="s">
        <v>343</v>
      </c>
      <c r="G215" s="193"/>
      <c r="H215" s="196">
        <v>76.26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164</v>
      </c>
      <c r="AU215" s="202" t="s">
        <v>83</v>
      </c>
      <c r="AV215" s="12" t="s">
        <v>83</v>
      </c>
      <c r="AW215" s="12" t="s">
        <v>36</v>
      </c>
      <c r="AX215" s="12" t="s">
        <v>76</v>
      </c>
      <c r="AY215" s="202" t="s">
        <v>143</v>
      </c>
    </row>
    <row r="216" spans="2:51" s="11" customFormat="1" ht="12">
      <c r="B216" s="181"/>
      <c r="C216" s="182"/>
      <c r="D216" s="183" t="s">
        <v>164</v>
      </c>
      <c r="E216" s="184" t="s">
        <v>19</v>
      </c>
      <c r="F216" s="185" t="s">
        <v>344</v>
      </c>
      <c r="G216" s="182"/>
      <c r="H216" s="184" t="s">
        <v>19</v>
      </c>
      <c r="I216" s="186"/>
      <c r="J216" s="182"/>
      <c r="K216" s="182"/>
      <c r="L216" s="187"/>
      <c r="M216" s="188"/>
      <c r="N216" s="189"/>
      <c r="O216" s="189"/>
      <c r="P216" s="189"/>
      <c r="Q216" s="189"/>
      <c r="R216" s="189"/>
      <c r="S216" s="189"/>
      <c r="T216" s="190"/>
      <c r="AT216" s="191" t="s">
        <v>164</v>
      </c>
      <c r="AU216" s="191" t="s">
        <v>83</v>
      </c>
      <c r="AV216" s="11" t="s">
        <v>81</v>
      </c>
      <c r="AW216" s="11" t="s">
        <v>36</v>
      </c>
      <c r="AX216" s="11" t="s">
        <v>76</v>
      </c>
      <c r="AY216" s="191" t="s">
        <v>143</v>
      </c>
    </row>
    <row r="217" spans="2:51" s="12" customFormat="1" ht="12">
      <c r="B217" s="192"/>
      <c r="C217" s="193"/>
      <c r="D217" s="183" t="s">
        <v>164</v>
      </c>
      <c r="E217" s="194" t="s">
        <v>19</v>
      </c>
      <c r="F217" s="195" t="s">
        <v>345</v>
      </c>
      <c r="G217" s="193"/>
      <c r="H217" s="196">
        <v>69.91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164</v>
      </c>
      <c r="AU217" s="202" t="s">
        <v>83</v>
      </c>
      <c r="AV217" s="12" t="s">
        <v>83</v>
      </c>
      <c r="AW217" s="12" t="s">
        <v>36</v>
      </c>
      <c r="AX217" s="12" t="s">
        <v>76</v>
      </c>
      <c r="AY217" s="202" t="s">
        <v>143</v>
      </c>
    </row>
    <row r="218" spans="2:51" s="13" customFormat="1" ht="12">
      <c r="B218" s="203"/>
      <c r="C218" s="204"/>
      <c r="D218" s="183" t="s">
        <v>164</v>
      </c>
      <c r="E218" s="205" t="s">
        <v>19</v>
      </c>
      <c r="F218" s="206" t="s">
        <v>171</v>
      </c>
      <c r="G218" s="204"/>
      <c r="H218" s="207">
        <v>146.17</v>
      </c>
      <c r="I218" s="208"/>
      <c r="J218" s="204"/>
      <c r="K218" s="204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164</v>
      </c>
      <c r="AU218" s="213" t="s">
        <v>83</v>
      </c>
      <c r="AV218" s="13" t="s">
        <v>150</v>
      </c>
      <c r="AW218" s="13" t="s">
        <v>36</v>
      </c>
      <c r="AX218" s="13" t="s">
        <v>81</v>
      </c>
      <c r="AY218" s="213" t="s">
        <v>143</v>
      </c>
    </row>
    <row r="219" spans="2:65" s="1" customFormat="1" ht="22.5" customHeight="1">
      <c r="B219" s="34"/>
      <c r="C219" s="169" t="s">
        <v>346</v>
      </c>
      <c r="D219" s="169" t="s">
        <v>145</v>
      </c>
      <c r="E219" s="170" t="s">
        <v>347</v>
      </c>
      <c r="F219" s="171" t="s">
        <v>348</v>
      </c>
      <c r="G219" s="172" t="s">
        <v>148</v>
      </c>
      <c r="H219" s="173">
        <v>69.91</v>
      </c>
      <c r="I219" s="174"/>
      <c r="J219" s="175">
        <f>ROUND(I219*H219,2)</f>
        <v>0</v>
      </c>
      <c r="K219" s="171" t="s">
        <v>149</v>
      </c>
      <c r="L219" s="38"/>
      <c r="M219" s="176" t="s">
        <v>19</v>
      </c>
      <c r="N219" s="177" t="s">
        <v>47</v>
      </c>
      <c r="O219" s="60"/>
      <c r="P219" s="178">
        <f>O219*H219</f>
        <v>0</v>
      </c>
      <c r="Q219" s="178">
        <v>0</v>
      </c>
      <c r="R219" s="178">
        <f>Q219*H219</f>
        <v>0</v>
      </c>
      <c r="S219" s="178">
        <v>0</v>
      </c>
      <c r="T219" s="179">
        <f>S219*H219</f>
        <v>0</v>
      </c>
      <c r="AR219" s="17" t="s">
        <v>150</v>
      </c>
      <c r="AT219" s="17" t="s">
        <v>145</v>
      </c>
      <c r="AU219" s="17" t="s">
        <v>83</v>
      </c>
      <c r="AY219" s="17" t="s">
        <v>143</v>
      </c>
      <c r="BE219" s="180">
        <f>IF(N219="základní",J219,0)</f>
        <v>0</v>
      </c>
      <c r="BF219" s="180">
        <f>IF(N219="snížená",J219,0)</f>
        <v>0</v>
      </c>
      <c r="BG219" s="180">
        <f>IF(N219="zákl. přenesená",J219,0)</f>
        <v>0</v>
      </c>
      <c r="BH219" s="180">
        <f>IF(N219="sníž. přenesená",J219,0)</f>
        <v>0</v>
      </c>
      <c r="BI219" s="180">
        <f>IF(N219="nulová",J219,0)</f>
        <v>0</v>
      </c>
      <c r="BJ219" s="17" t="s">
        <v>81</v>
      </c>
      <c r="BK219" s="180">
        <f>ROUND(I219*H219,2)</f>
        <v>0</v>
      </c>
      <c r="BL219" s="17" t="s">
        <v>150</v>
      </c>
      <c r="BM219" s="17" t="s">
        <v>349</v>
      </c>
    </row>
    <row r="220" spans="2:51" s="11" customFormat="1" ht="12">
      <c r="B220" s="181"/>
      <c r="C220" s="182"/>
      <c r="D220" s="183" t="s">
        <v>164</v>
      </c>
      <c r="E220" s="184" t="s">
        <v>19</v>
      </c>
      <c r="F220" s="185" t="s">
        <v>344</v>
      </c>
      <c r="G220" s="182"/>
      <c r="H220" s="184" t="s">
        <v>19</v>
      </c>
      <c r="I220" s="186"/>
      <c r="J220" s="182"/>
      <c r="K220" s="182"/>
      <c r="L220" s="187"/>
      <c r="M220" s="188"/>
      <c r="N220" s="189"/>
      <c r="O220" s="189"/>
      <c r="P220" s="189"/>
      <c r="Q220" s="189"/>
      <c r="R220" s="189"/>
      <c r="S220" s="189"/>
      <c r="T220" s="190"/>
      <c r="AT220" s="191" t="s">
        <v>164</v>
      </c>
      <c r="AU220" s="191" t="s">
        <v>83</v>
      </c>
      <c r="AV220" s="11" t="s">
        <v>81</v>
      </c>
      <c r="AW220" s="11" t="s">
        <v>36</v>
      </c>
      <c r="AX220" s="11" t="s">
        <v>76</v>
      </c>
      <c r="AY220" s="191" t="s">
        <v>143</v>
      </c>
    </row>
    <row r="221" spans="2:51" s="12" customFormat="1" ht="12">
      <c r="B221" s="192"/>
      <c r="C221" s="193"/>
      <c r="D221" s="183" t="s">
        <v>164</v>
      </c>
      <c r="E221" s="194" t="s">
        <v>19</v>
      </c>
      <c r="F221" s="195" t="s">
        <v>345</v>
      </c>
      <c r="G221" s="193"/>
      <c r="H221" s="196">
        <v>69.91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164</v>
      </c>
      <c r="AU221" s="202" t="s">
        <v>83</v>
      </c>
      <c r="AV221" s="12" t="s">
        <v>83</v>
      </c>
      <c r="AW221" s="12" t="s">
        <v>36</v>
      </c>
      <c r="AX221" s="12" t="s">
        <v>76</v>
      </c>
      <c r="AY221" s="202" t="s">
        <v>143</v>
      </c>
    </row>
    <row r="222" spans="2:51" s="13" customFormat="1" ht="12">
      <c r="B222" s="203"/>
      <c r="C222" s="204"/>
      <c r="D222" s="183" t="s">
        <v>164</v>
      </c>
      <c r="E222" s="205" t="s">
        <v>19</v>
      </c>
      <c r="F222" s="206" t="s">
        <v>171</v>
      </c>
      <c r="G222" s="204"/>
      <c r="H222" s="207">
        <v>69.91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164</v>
      </c>
      <c r="AU222" s="213" t="s">
        <v>83</v>
      </c>
      <c r="AV222" s="13" t="s">
        <v>150</v>
      </c>
      <c r="AW222" s="13" t="s">
        <v>36</v>
      </c>
      <c r="AX222" s="13" t="s">
        <v>81</v>
      </c>
      <c r="AY222" s="213" t="s">
        <v>143</v>
      </c>
    </row>
    <row r="223" spans="2:65" s="1" customFormat="1" ht="16.5" customHeight="1">
      <c r="B223" s="34"/>
      <c r="C223" s="214" t="s">
        <v>350</v>
      </c>
      <c r="D223" s="214" t="s">
        <v>173</v>
      </c>
      <c r="E223" s="215" t="s">
        <v>351</v>
      </c>
      <c r="F223" s="216" t="s">
        <v>352</v>
      </c>
      <c r="G223" s="217" t="s">
        <v>162</v>
      </c>
      <c r="H223" s="218">
        <v>13.982</v>
      </c>
      <c r="I223" s="219"/>
      <c r="J223" s="220">
        <f>ROUND(I223*H223,2)</f>
        <v>0</v>
      </c>
      <c r="K223" s="216" t="s">
        <v>149</v>
      </c>
      <c r="L223" s="221"/>
      <c r="M223" s="222" t="s">
        <v>19</v>
      </c>
      <c r="N223" s="223" t="s">
        <v>47</v>
      </c>
      <c r="O223" s="60"/>
      <c r="P223" s="178">
        <f>O223*H223</f>
        <v>0</v>
      </c>
      <c r="Q223" s="178">
        <v>0.21</v>
      </c>
      <c r="R223" s="178">
        <f>Q223*H223</f>
        <v>2.9362199999999996</v>
      </c>
      <c r="S223" s="178">
        <v>0</v>
      </c>
      <c r="T223" s="179">
        <f>S223*H223</f>
        <v>0</v>
      </c>
      <c r="AR223" s="17" t="s">
        <v>177</v>
      </c>
      <c r="AT223" s="17" t="s">
        <v>173</v>
      </c>
      <c r="AU223" s="17" t="s">
        <v>83</v>
      </c>
      <c r="AY223" s="17" t="s">
        <v>143</v>
      </c>
      <c r="BE223" s="180">
        <f>IF(N223="základní",J223,0)</f>
        <v>0</v>
      </c>
      <c r="BF223" s="180">
        <f>IF(N223="snížená",J223,0)</f>
        <v>0</v>
      </c>
      <c r="BG223" s="180">
        <f>IF(N223="zákl. přenesená",J223,0)</f>
        <v>0</v>
      </c>
      <c r="BH223" s="180">
        <f>IF(N223="sníž. přenesená",J223,0)</f>
        <v>0</v>
      </c>
      <c r="BI223" s="180">
        <f>IF(N223="nulová",J223,0)</f>
        <v>0</v>
      </c>
      <c r="BJ223" s="17" t="s">
        <v>81</v>
      </c>
      <c r="BK223" s="180">
        <f>ROUND(I223*H223,2)</f>
        <v>0</v>
      </c>
      <c r="BL223" s="17" t="s">
        <v>150</v>
      </c>
      <c r="BM223" s="17" t="s">
        <v>353</v>
      </c>
    </row>
    <row r="224" spans="2:51" s="12" customFormat="1" ht="12">
      <c r="B224" s="192"/>
      <c r="C224" s="193"/>
      <c r="D224" s="183" t="s">
        <v>164</v>
      </c>
      <c r="E224" s="193"/>
      <c r="F224" s="195" t="s">
        <v>354</v>
      </c>
      <c r="G224" s="193"/>
      <c r="H224" s="196">
        <v>13.982</v>
      </c>
      <c r="I224" s="197"/>
      <c r="J224" s="193"/>
      <c r="K224" s="193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164</v>
      </c>
      <c r="AU224" s="202" t="s">
        <v>83</v>
      </c>
      <c r="AV224" s="12" t="s">
        <v>83</v>
      </c>
      <c r="AW224" s="12" t="s">
        <v>4</v>
      </c>
      <c r="AX224" s="12" t="s">
        <v>81</v>
      </c>
      <c r="AY224" s="202" t="s">
        <v>143</v>
      </c>
    </row>
    <row r="225" spans="2:65" s="1" customFormat="1" ht="16.5" customHeight="1">
      <c r="B225" s="34"/>
      <c r="C225" s="169" t="s">
        <v>355</v>
      </c>
      <c r="D225" s="169" t="s">
        <v>145</v>
      </c>
      <c r="E225" s="170" t="s">
        <v>356</v>
      </c>
      <c r="F225" s="171" t="s">
        <v>357</v>
      </c>
      <c r="G225" s="172" t="s">
        <v>148</v>
      </c>
      <c r="H225" s="173">
        <v>76.26</v>
      </c>
      <c r="I225" s="174"/>
      <c r="J225" s="175">
        <f>ROUND(I225*H225,2)</f>
        <v>0</v>
      </c>
      <c r="K225" s="171" t="s">
        <v>19</v>
      </c>
      <c r="L225" s="38"/>
      <c r="M225" s="176" t="s">
        <v>19</v>
      </c>
      <c r="N225" s="177" t="s">
        <v>47</v>
      </c>
      <c r="O225" s="60"/>
      <c r="P225" s="178">
        <f>O225*H225</f>
        <v>0</v>
      </c>
      <c r="Q225" s="178">
        <v>0</v>
      </c>
      <c r="R225" s="178">
        <f>Q225*H225</f>
        <v>0</v>
      </c>
      <c r="S225" s="178">
        <v>0</v>
      </c>
      <c r="T225" s="179">
        <f>S225*H225</f>
        <v>0</v>
      </c>
      <c r="AR225" s="17" t="s">
        <v>150</v>
      </c>
      <c r="AT225" s="17" t="s">
        <v>145</v>
      </c>
      <c r="AU225" s="17" t="s">
        <v>83</v>
      </c>
      <c r="AY225" s="17" t="s">
        <v>143</v>
      </c>
      <c r="BE225" s="180">
        <f>IF(N225="základní",J225,0)</f>
        <v>0</v>
      </c>
      <c r="BF225" s="180">
        <f>IF(N225="snížená",J225,0)</f>
        <v>0</v>
      </c>
      <c r="BG225" s="180">
        <f>IF(N225="zákl. přenesená",J225,0)</f>
        <v>0</v>
      </c>
      <c r="BH225" s="180">
        <f>IF(N225="sníž. přenesená",J225,0)</f>
        <v>0</v>
      </c>
      <c r="BI225" s="180">
        <f>IF(N225="nulová",J225,0)</f>
        <v>0</v>
      </c>
      <c r="BJ225" s="17" t="s">
        <v>81</v>
      </c>
      <c r="BK225" s="180">
        <f>ROUND(I225*H225,2)</f>
        <v>0</v>
      </c>
      <c r="BL225" s="17" t="s">
        <v>150</v>
      </c>
      <c r="BM225" s="17" t="s">
        <v>358</v>
      </c>
    </row>
    <row r="226" spans="2:51" s="11" customFormat="1" ht="12">
      <c r="B226" s="181"/>
      <c r="C226" s="182"/>
      <c r="D226" s="183" t="s">
        <v>164</v>
      </c>
      <c r="E226" s="184" t="s">
        <v>19</v>
      </c>
      <c r="F226" s="185" t="s">
        <v>315</v>
      </c>
      <c r="G226" s="182"/>
      <c r="H226" s="184" t="s">
        <v>19</v>
      </c>
      <c r="I226" s="186"/>
      <c r="J226" s="182"/>
      <c r="K226" s="182"/>
      <c r="L226" s="187"/>
      <c r="M226" s="188"/>
      <c r="N226" s="189"/>
      <c r="O226" s="189"/>
      <c r="P226" s="189"/>
      <c r="Q226" s="189"/>
      <c r="R226" s="189"/>
      <c r="S226" s="189"/>
      <c r="T226" s="190"/>
      <c r="AT226" s="191" t="s">
        <v>164</v>
      </c>
      <c r="AU226" s="191" t="s">
        <v>83</v>
      </c>
      <c r="AV226" s="11" t="s">
        <v>81</v>
      </c>
      <c r="AW226" s="11" t="s">
        <v>36</v>
      </c>
      <c r="AX226" s="11" t="s">
        <v>76</v>
      </c>
      <c r="AY226" s="191" t="s">
        <v>143</v>
      </c>
    </row>
    <row r="227" spans="2:51" s="12" customFormat="1" ht="12">
      <c r="B227" s="192"/>
      <c r="C227" s="193"/>
      <c r="D227" s="183" t="s">
        <v>164</v>
      </c>
      <c r="E227" s="194" t="s">
        <v>19</v>
      </c>
      <c r="F227" s="195" t="s">
        <v>359</v>
      </c>
      <c r="G227" s="193"/>
      <c r="H227" s="196">
        <v>76.26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164</v>
      </c>
      <c r="AU227" s="202" t="s">
        <v>83</v>
      </c>
      <c r="AV227" s="12" t="s">
        <v>83</v>
      </c>
      <c r="AW227" s="12" t="s">
        <v>36</v>
      </c>
      <c r="AX227" s="12" t="s">
        <v>76</v>
      </c>
      <c r="AY227" s="202" t="s">
        <v>143</v>
      </c>
    </row>
    <row r="228" spans="2:51" s="13" customFormat="1" ht="12">
      <c r="B228" s="203"/>
      <c r="C228" s="204"/>
      <c r="D228" s="183" t="s">
        <v>164</v>
      </c>
      <c r="E228" s="205" t="s">
        <v>19</v>
      </c>
      <c r="F228" s="206" t="s">
        <v>171</v>
      </c>
      <c r="G228" s="204"/>
      <c r="H228" s="207">
        <v>76.26</v>
      </c>
      <c r="I228" s="208"/>
      <c r="J228" s="204"/>
      <c r="K228" s="204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164</v>
      </c>
      <c r="AU228" s="213" t="s">
        <v>83</v>
      </c>
      <c r="AV228" s="13" t="s">
        <v>150</v>
      </c>
      <c r="AW228" s="13" t="s">
        <v>36</v>
      </c>
      <c r="AX228" s="13" t="s">
        <v>81</v>
      </c>
      <c r="AY228" s="213" t="s">
        <v>143</v>
      </c>
    </row>
    <row r="229" spans="2:65" s="1" customFormat="1" ht="16.5" customHeight="1">
      <c r="B229" s="34"/>
      <c r="C229" s="214" t="s">
        <v>360</v>
      </c>
      <c r="D229" s="214" t="s">
        <v>173</v>
      </c>
      <c r="E229" s="215" t="s">
        <v>351</v>
      </c>
      <c r="F229" s="216" t="s">
        <v>352</v>
      </c>
      <c r="G229" s="217" t="s">
        <v>162</v>
      </c>
      <c r="H229" s="218">
        <v>53.382</v>
      </c>
      <c r="I229" s="219"/>
      <c r="J229" s="220">
        <f>ROUND(I229*H229,2)</f>
        <v>0</v>
      </c>
      <c r="K229" s="216" t="s">
        <v>149</v>
      </c>
      <c r="L229" s="221"/>
      <c r="M229" s="222" t="s">
        <v>19</v>
      </c>
      <c r="N229" s="223" t="s">
        <v>47</v>
      </c>
      <c r="O229" s="60"/>
      <c r="P229" s="178">
        <f>O229*H229</f>
        <v>0</v>
      </c>
      <c r="Q229" s="178">
        <v>0.21</v>
      </c>
      <c r="R229" s="178">
        <f>Q229*H229</f>
        <v>11.21022</v>
      </c>
      <c r="S229" s="178">
        <v>0</v>
      </c>
      <c r="T229" s="179">
        <f>S229*H229</f>
        <v>0</v>
      </c>
      <c r="AR229" s="17" t="s">
        <v>177</v>
      </c>
      <c r="AT229" s="17" t="s">
        <v>173</v>
      </c>
      <c r="AU229" s="17" t="s">
        <v>83</v>
      </c>
      <c r="AY229" s="17" t="s">
        <v>143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7" t="s">
        <v>81</v>
      </c>
      <c r="BK229" s="180">
        <f>ROUND(I229*H229,2)</f>
        <v>0</v>
      </c>
      <c r="BL229" s="17" t="s">
        <v>150</v>
      </c>
      <c r="BM229" s="17" t="s">
        <v>361</v>
      </c>
    </row>
    <row r="230" spans="2:51" s="12" customFormat="1" ht="12">
      <c r="B230" s="192"/>
      <c r="C230" s="193"/>
      <c r="D230" s="183" t="s">
        <v>164</v>
      </c>
      <c r="E230" s="193"/>
      <c r="F230" s="195" t="s">
        <v>362</v>
      </c>
      <c r="G230" s="193"/>
      <c r="H230" s="196">
        <v>53.382</v>
      </c>
      <c r="I230" s="197"/>
      <c r="J230" s="193"/>
      <c r="K230" s="193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164</v>
      </c>
      <c r="AU230" s="202" t="s">
        <v>83</v>
      </c>
      <c r="AV230" s="12" t="s">
        <v>83</v>
      </c>
      <c r="AW230" s="12" t="s">
        <v>4</v>
      </c>
      <c r="AX230" s="12" t="s">
        <v>81</v>
      </c>
      <c r="AY230" s="202" t="s">
        <v>143</v>
      </c>
    </row>
    <row r="231" spans="2:65" s="1" customFormat="1" ht="22.5" customHeight="1">
      <c r="B231" s="34"/>
      <c r="C231" s="169" t="s">
        <v>363</v>
      </c>
      <c r="D231" s="169" t="s">
        <v>145</v>
      </c>
      <c r="E231" s="170" t="s">
        <v>364</v>
      </c>
      <c r="F231" s="171" t="s">
        <v>365</v>
      </c>
      <c r="G231" s="172" t="s">
        <v>148</v>
      </c>
      <c r="H231" s="173">
        <v>146.17</v>
      </c>
      <c r="I231" s="174"/>
      <c r="J231" s="175">
        <f>ROUND(I231*H231,2)</f>
        <v>0</v>
      </c>
      <c r="K231" s="171" t="s">
        <v>149</v>
      </c>
      <c r="L231" s="38"/>
      <c r="M231" s="176" t="s">
        <v>19</v>
      </c>
      <c r="N231" s="177" t="s">
        <v>47</v>
      </c>
      <c r="O231" s="60"/>
      <c r="P231" s="178">
        <f>O231*H231</f>
        <v>0</v>
      </c>
      <c r="Q231" s="178">
        <v>0</v>
      </c>
      <c r="R231" s="178">
        <f>Q231*H231</f>
        <v>0</v>
      </c>
      <c r="S231" s="178">
        <v>0</v>
      </c>
      <c r="T231" s="179">
        <f>S231*H231</f>
        <v>0</v>
      </c>
      <c r="AR231" s="17" t="s">
        <v>150</v>
      </c>
      <c r="AT231" s="17" t="s">
        <v>145</v>
      </c>
      <c r="AU231" s="17" t="s">
        <v>83</v>
      </c>
      <c r="AY231" s="17" t="s">
        <v>143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7" t="s">
        <v>81</v>
      </c>
      <c r="BK231" s="180">
        <f>ROUND(I231*H231,2)</f>
        <v>0</v>
      </c>
      <c r="BL231" s="17" t="s">
        <v>150</v>
      </c>
      <c r="BM231" s="17" t="s">
        <v>366</v>
      </c>
    </row>
    <row r="232" spans="2:65" s="1" customFormat="1" ht="16.5" customHeight="1">
      <c r="B232" s="34"/>
      <c r="C232" s="214" t="s">
        <v>367</v>
      </c>
      <c r="D232" s="214" t="s">
        <v>173</v>
      </c>
      <c r="E232" s="215" t="s">
        <v>368</v>
      </c>
      <c r="F232" s="216" t="s">
        <v>369</v>
      </c>
      <c r="G232" s="217" t="s">
        <v>370</v>
      </c>
      <c r="H232" s="218">
        <v>2.193</v>
      </c>
      <c r="I232" s="219"/>
      <c r="J232" s="220">
        <f>ROUND(I232*H232,2)</f>
        <v>0</v>
      </c>
      <c r="K232" s="216" t="s">
        <v>149</v>
      </c>
      <c r="L232" s="221"/>
      <c r="M232" s="222" t="s">
        <v>19</v>
      </c>
      <c r="N232" s="223" t="s">
        <v>47</v>
      </c>
      <c r="O232" s="60"/>
      <c r="P232" s="178">
        <f>O232*H232</f>
        <v>0</v>
      </c>
      <c r="Q232" s="178">
        <v>0.001</v>
      </c>
      <c r="R232" s="178">
        <f>Q232*H232</f>
        <v>0.002193</v>
      </c>
      <c r="S232" s="178">
        <v>0</v>
      </c>
      <c r="T232" s="179">
        <f>S232*H232</f>
        <v>0</v>
      </c>
      <c r="AR232" s="17" t="s">
        <v>177</v>
      </c>
      <c r="AT232" s="17" t="s">
        <v>173</v>
      </c>
      <c r="AU232" s="17" t="s">
        <v>83</v>
      </c>
      <c r="AY232" s="17" t="s">
        <v>143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7" t="s">
        <v>81</v>
      </c>
      <c r="BK232" s="180">
        <f>ROUND(I232*H232,2)</f>
        <v>0</v>
      </c>
      <c r="BL232" s="17" t="s">
        <v>150</v>
      </c>
      <c r="BM232" s="17" t="s">
        <v>371</v>
      </c>
    </row>
    <row r="233" spans="2:51" s="12" customFormat="1" ht="12">
      <c r="B233" s="192"/>
      <c r="C233" s="193"/>
      <c r="D233" s="183" t="s">
        <v>164</v>
      </c>
      <c r="E233" s="193"/>
      <c r="F233" s="195" t="s">
        <v>372</v>
      </c>
      <c r="G233" s="193"/>
      <c r="H233" s="196">
        <v>2.193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164</v>
      </c>
      <c r="AU233" s="202" t="s">
        <v>83</v>
      </c>
      <c r="AV233" s="12" t="s">
        <v>83</v>
      </c>
      <c r="AW233" s="12" t="s">
        <v>4</v>
      </c>
      <c r="AX233" s="12" t="s">
        <v>81</v>
      </c>
      <c r="AY233" s="202" t="s">
        <v>143</v>
      </c>
    </row>
    <row r="234" spans="2:65" s="1" customFormat="1" ht="16.5" customHeight="1">
      <c r="B234" s="34"/>
      <c r="C234" s="169" t="s">
        <v>373</v>
      </c>
      <c r="D234" s="169" t="s">
        <v>145</v>
      </c>
      <c r="E234" s="170" t="s">
        <v>374</v>
      </c>
      <c r="F234" s="171" t="s">
        <v>375</v>
      </c>
      <c r="G234" s="172" t="s">
        <v>148</v>
      </c>
      <c r="H234" s="173">
        <v>54</v>
      </c>
      <c r="I234" s="174"/>
      <c r="J234" s="175">
        <f>ROUND(I234*H234,2)</f>
        <v>0</v>
      </c>
      <c r="K234" s="171" t="s">
        <v>149</v>
      </c>
      <c r="L234" s="38"/>
      <c r="M234" s="176" t="s">
        <v>19</v>
      </c>
      <c r="N234" s="177" t="s">
        <v>47</v>
      </c>
      <c r="O234" s="60"/>
      <c r="P234" s="178">
        <f>O234*H234</f>
        <v>0</v>
      </c>
      <c r="Q234" s="178">
        <v>0</v>
      </c>
      <c r="R234" s="178">
        <f>Q234*H234</f>
        <v>0</v>
      </c>
      <c r="S234" s="178">
        <v>0</v>
      </c>
      <c r="T234" s="179">
        <f>S234*H234</f>
        <v>0</v>
      </c>
      <c r="AR234" s="17" t="s">
        <v>150</v>
      </c>
      <c r="AT234" s="17" t="s">
        <v>145</v>
      </c>
      <c r="AU234" s="17" t="s">
        <v>83</v>
      </c>
      <c r="AY234" s="17" t="s">
        <v>143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7" t="s">
        <v>81</v>
      </c>
      <c r="BK234" s="180">
        <f>ROUND(I234*H234,2)</f>
        <v>0</v>
      </c>
      <c r="BL234" s="17" t="s">
        <v>150</v>
      </c>
      <c r="BM234" s="17" t="s">
        <v>376</v>
      </c>
    </row>
    <row r="235" spans="2:51" s="11" customFormat="1" ht="12">
      <c r="B235" s="181"/>
      <c r="C235" s="182"/>
      <c r="D235" s="183" t="s">
        <v>164</v>
      </c>
      <c r="E235" s="184" t="s">
        <v>19</v>
      </c>
      <c r="F235" s="185" t="s">
        <v>377</v>
      </c>
      <c r="G235" s="182"/>
      <c r="H235" s="184" t="s">
        <v>19</v>
      </c>
      <c r="I235" s="186"/>
      <c r="J235" s="182"/>
      <c r="K235" s="182"/>
      <c r="L235" s="187"/>
      <c r="M235" s="188"/>
      <c r="N235" s="189"/>
      <c r="O235" s="189"/>
      <c r="P235" s="189"/>
      <c r="Q235" s="189"/>
      <c r="R235" s="189"/>
      <c r="S235" s="189"/>
      <c r="T235" s="190"/>
      <c r="AT235" s="191" t="s">
        <v>164</v>
      </c>
      <c r="AU235" s="191" t="s">
        <v>83</v>
      </c>
      <c r="AV235" s="11" t="s">
        <v>81</v>
      </c>
      <c r="AW235" s="11" t="s">
        <v>36</v>
      </c>
      <c r="AX235" s="11" t="s">
        <v>76</v>
      </c>
      <c r="AY235" s="191" t="s">
        <v>143</v>
      </c>
    </row>
    <row r="236" spans="2:51" s="12" customFormat="1" ht="12">
      <c r="B236" s="192"/>
      <c r="C236" s="193"/>
      <c r="D236" s="183" t="s">
        <v>164</v>
      </c>
      <c r="E236" s="194" t="s">
        <v>19</v>
      </c>
      <c r="F236" s="195" t="s">
        <v>378</v>
      </c>
      <c r="G236" s="193"/>
      <c r="H236" s="196">
        <v>54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164</v>
      </c>
      <c r="AU236" s="202" t="s">
        <v>83</v>
      </c>
      <c r="AV236" s="12" t="s">
        <v>83</v>
      </c>
      <c r="AW236" s="12" t="s">
        <v>36</v>
      </c>
      <c r="AX236" s="12" t="s">
        <v>76</v>
      </c>
      <c r="AY236" s="202" t="s">
        <v>143</v>
      </c>
    </row>
    <row r="237" spans="2:51" s="13" customFormat="1" ht="12">
      <c r="B237" s="203"/>
      <c r="C237" s="204"/>
      <c r="D237" s="183" t="s">
        <v>164</v>
      </c>
      <c r="E237" s="205" t="s">
        <v>19</v>
      </c>
      <c r="F237" s="206" t="s">
        <v>171</v>
      </c>
      <c r="G237" s="204"/>
      <c r="H237" s="207">
        <v>54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164</v>
      </c>
      <c r="AU237" s="213" t="s">
        <v>83</v>
      </c>
      <c r="AV237" s="13" t="s">
        <v>150</v>
      </c>
      <c r="AW237" s="13" t="s">
        <v>36</v>
      </c>
      <c r="AX237" s="13" t="s">
        <v>81</v>
      </c>
      <c r="AY237" s="213" t="s">
        <v>143</v>
      </c>
    </row>
    <row r="238" spans="2:65" s="1" customFormat="1" ht="22.5" customHeight="1">
      <c r="B238" s="34"/>
      <c r="C238" s="169" t="s">
        <v>379</v>
      </c>
      <c r="D238" s="169" t="s">
        <v>145</v>
      </c>
      <c r="E238" s="170" t="s">
        <v>380</v>
      </c>
      <c r="F238" s="171" t="s">
        <v>381</v>
      </c>
      <c r="G238" s="172" t="s">
        <v>148</v>
      </c>
      <c r="H238" s="173">
        <v>146.17</v>
      </c>
      <c r="I238" s="174"/>
      <c r="J238" s="175">
        <f>ROUND(I238*H238,2)</f>
        <v>0</v>
      </c>
      <c r="K238" s="171" t="s">
        <v>149</v>
      </c>
      <c r="L238" s="38"/>
      <c r="M238" s="176" t="s">
        <v>19</v>
      </c>
      <c r="N238" s="177" t="s">
        <v>47</v>
      </c>
      <c r="O238" s="60"/>
      <c r="P238" s="178">
        <f>O238*H238</f>
        <v>0</v>
      </c>
      <c r="Q238" s="178">
        <v>0</v>
      </c>
      <c r="R238" s="178">
        <f>Q238*H238</f>
        <v>0</v>
      </c>
      <c r="S238" s="178">
        <v>0</v>
      </c>
      <c r="T238" s="179">
        <f>S238*H238</f>
        <v>0</v>
      </c>
      <c r="AR238" s="17" t="s">
        <v>150</v>
      </c>
      <c r="AT238" s="17" t="s">
        <v>145</v>
      </c>
      <c r="AU238" s="17" t="s">
        <v>83</v>
      </c>
      <c r="AY238" s="17" t="s">
        <v>143</v>
      </c>
      <c r="BE238" s="180">
        <f>IF(N238="základní",J238,0)</f>
        <v>0</v>
      </c>
      <c r="BF238" s="180">
        <f>IF(N238="snížená",J238,0)</f>
        <v>0</v>
      </c>
      <c r="BG238" s="180">
        <f>IF(N238="zákl. přenesená",J238,0)</f>
        <v>0</v>
      </c>
      <c r="BH238" s="180">
        <f>IF(N238="sníž. přenesená",J238,0)</f>
        <v>0</v>
      </c>
      <c r="BI238" s="180">
        <f>IF(N238="nulová",J238,0)</f>
        <v>0</v>
      </c>
      <c r="BJ238" s="17" t="s">
        <v>81</v>
      </c>
      <c r="BK238" s="180">
        <f>ROUND(I238*H238,2)</f>
        <v>0</v>
      </c>
      <c r="BL238" s="17" t="s">
        <v>150</v>
      </c>
      <c r="BM238" s="17" t="s">
        <v>382</v>
      </c>
    </row>
    <row r="239" spans="2:65" s="1" customFormat="1" ht="16.5" customHeight="1">
      <c r="B239" s="34"/>
      <c r="C239" s="169" t="s">
        <v>383</v>
      </c>
      <c r="D239" s="169" t="s">
        <v>145</v>
      </c>
      <c r="E239" s="170" t="s">
        <v>384</v>
      </c>
      <c r="F239" s="171" t="s">
        <v>385</v>
      </c>
      <c r="G239" s="172" t="s">
        <v>148</v>
      </c>
      <c r="H239" s="173">
        <v>146.17</v>
      </c>
      <c r="I239" s="174"/>
      <c r="J239" s="175">
        <f>ROUND(I239*H239,2)</f>
        <v>0</v>
      </c>
      <c r="K239" s="171" t="s">
        <v>149</v>
      </c>
      <c r="L239" s="38"/>
      <c r="M239" s="176" t="s">
        <v>19</v>
      </c>
      <c r="N239" s="177" t="s">
        <v>47</v>
      </c>
      <c r="O239" s="60"/>
      <c r="P239" s="178">
        <f>O239*H239</f>
        <v>0</v>
      </c>
      <c r="Q239" s="178">
        <v>0</v>
      </c>
      <c r="R239" s="178">
        <f>Q239*H239</f>
        <v>0</v>
      </c>
      <c r="S239" s="178">
        <v>0</v>
      </c>
      <c r="T239" s="179">
        <f>S239*H239</f>
        <v>0</v>
      </c>
      <c r="AR239" s="17" t="s">
        <v>150</v>
      </c>
      <c r="AT239" s="17" t="s">
        <v>145</v>
      </c>
      <c r="AU239" s="17" t="s">
        <v>83</v>
      </c>
      <c r="AY239" s="17" t="s">
        <v>143</v>
      </c>
      <c r="BE239" s="180">
        <f>IF(N239="základní",J239,0)</f>
        <v>0</v>
      </c>
      <c r="BF239" s="180">
        <f>IF(N239="snížená",J239,0)</f>
        <v>0</v>
      </c>
      <c r="BG239" s="180">
        <f>IF(N239="zákl. přenesená",J239,0)</f>
        <v>0</v>
      </c>
      <c r="BH239" s="180">
        <f>IF(N239="sníž. přenesená",J239,0)</f>
        <v>0</v>
      </c>
      <c r="BI239" s="180">
        <f>IF(N239="nulová",J239,0)</f>
        <v>0</v>
      </c>
      <c r="BJ239" s="17" t="s">
        <v>81</v>
      </c>
      <c r="BK239" s="180">
        <f>ROUND(I239*H239,2)</f>
        <v>0</v>
      </c>
      <c r="BL239" s="17" t="s">
        <v>150</v>
      </c>
      <c r="BM239" s="17" t="s">
        <v>386</v>
      </c>
    </row>
    <row r="240" spans="2:65" s="1" customFormat="1" ht="16.5" customHeight="1">
      <c r="B240" s="34"/>
      <c r="C240" s="169" t="s">
        <v>387</v>
      </c>
      <c r="D240" s="169" t="s">
        <v>145</v>
      </c>
      <c r="E240" s="170" t="s">
        <v>388</v>
      </c>
      <c r="F240" s="171" t="s">
        <v>389</v>
      </c>
      <c r="G240" s="172" t="s">
        <v>148</v>
      </c>
      <c r="H240" s="173">
        <v>146.17</v>
      </c>
      <c r="I240" s="174"/>
      <c r="J240" s="175">
        <f>ROUND(I240*H240,2)</f>
        <v>0</v>
      </c>
      <c r="K240" s="171" t="s">
        <v>149</v>
      </c>
      <c r="L240" s="38"/>
      <c r="M240" s="176" t="s">
        <v>19</v>
      </c>
      <c r="N240" s="177" t="s">
        <v>47</v>
      </c>
      <c r="O240" s="60"/>
      <c r="P240" s="178">
        <f>O240*H240</f>
        <v>0</v>
      </c>
      <c r="Q240" s="178">
        <v>0</v>
      </c>
      <c r="R240" s="178">
        <f>Q240*H240</f>
        <v>0</v>
      </c>
      <c r="S240" s="178">
        <v>0</v>
      </c>
      <c r="T240" s="179">
        <f>S240*H240</f>
        <v>0</v>
      </c>
      <c r="AR240" s="17" t="s">
        <v>150</v>
      </c>
      <c r="AT240" s="17" t="s">
        <v>145</v>
      </c>
      <c r="AU240" s="17" t="s">
        <v>83</v>
      </c>
      <c r="AY240" s="17" t="s">
        <v>143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7" t="s">
        <v>81</v>
      </c>
      <c r="BK240" s="180">
        <f>ROUND(I240*H240,2)</f>
        <v>0</v>
      </c>
      <c r="BL240" s="17" t="s">
        <v>150</v>
      </c>
      <c r="BM240" s="17" t="s">
        <v>390</v>
      </c>
    </row>
    <row r="241" spans="2:63" s="10" customFormat="1" ht="22.9" customHeight="1">
      <c r="B241" s="153"/>
      <c r="C241" s="154"/>
      <c r="D241" s="155" t="s">
        <v>75</v>
      </c>
      <c r="E241" s="167" t="s">
        <v>83</v>
      </c>
      <c r="F241" s="167" t="s">
        <v>391</v>
      </c>
      <c r="G241" s="154"/>
      <c r="H241" s="154"/>
      <c r="I241" s="157"/>
      <c r="J241" s="168">
        <f>BK241</f>
        <v>0</v>
      </c>
      <c r="K241" s="154"/>
      <c r="L241" s="159"/>
      <c r="M241" s="160"/>
      <c r="N241" s="161"/>
      <c r="O241" s="161"/>
      <c r="P241" s="162">
        <f>SUM(P242:P293)</f>
        <v>0</v>
      </c>
      <c r="Q241" s="161"/>
      <c r="R241" s="162">
        <f>SUM(R242:R293)</f>
        <v>48.51477765</v>
      </c>
      <c r="S241" s="161"/>
      <c r="T241" s="163">
        <f>SUM(T242:T293)</f>
        <v>0</v>
      </c>
      <c r="AR241" s="164" t="s">
        <v>81</v>
      </c>
      <c r="AT241" s="165" t="s">
        <v>75</v>
      </c>
      <c r="AU241" s="165" t="s">
        <v>81</v>
      </c>
      <c r="AY241" s="164" t="s">
        <v>143</v>
      </c>
      <c r="BK241" s="166">
        <f>SUM(BK242:BK293)</f>
        <v>0</v>
      </c>
    </row>
    <row r="242" spans="2:65" s="1" customFormat="1" ht="22.5" customHeight="1">
      <c r="B242" s="34"/>
      <c r="C242" s="169" t="s">
        <v>392</v>
      </c>
      <c r="D242" s="169" t="s">
        <v>145</v>
      </c>
      <c r="E242" s="170" t="s">
        <v>393</v>
      </c>
      <c r="F242" s="171" t="s">
        <v>394</v>
      </c>
      <c r="G242" s="172" t="s">
        <v>148</v>
      </c>
      <c r="H242" s="173">
        <v>206</v>
      </c>
      <c r="I242" s="174"/>
      <c r="J242" s="175">
        <f>ROUND(I242*H242,2)</f>
        <v>0</v>
      </c>
      <c r="K242" s="171" t="s">
        <v>149</v>
      </c>
      <c r="L242" s="38"/>
      <c r="M242" s="176" t="s">
        <v>19</v>
      </c>
      <c r="N242" s="177" t="s">
        <v>47</v>
      </c>
      <c r="O242" s="60"/>
      <c r="P242" s="178">
        <f>O242*H242</f>
        <v>0</v>
      </c>
      <c r="Q242" s="178">
        <v>0.00017</v>
      </c>
      <c r="R242" s="178">
        <f>Q242*H242</f>
        <v>0.03502</v>
      </c>
      <c r="S242" s="178">
        <v>0</v>
      </c>
      <c r="T242" s="179">
        <f>S242*H242</f>
        <v>0</v>
      </c>
      <c r="AR242" s="17" t="s">
        <v>150</v>
      </c>
      <c r="AT242" s="17" t="s">
        <v>145</v>
      </c>
      <c r="AU242" s="17" t="s">
        <v>83</v>
      </c>
      <c r="AY242" s="17" t="s">
        <v>143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7" t="s">
        <v>81</v>
      </c>
      <c r="BK242" s="180">
        <f>ROUND(I242*H242,2)</f>
        <v>0</v>
      </c>
      <c r="BL242" s="17" t="s">
        <v>150</v>
      </c>
      <c r="BM242" s="17" t="s">
        <v>395</v>
      </c>
    </row>
    <row r="243" spans="2:51" s="12" customFormat="1" ht="12">
      <c r="B243" s="192"/>
      <c r="C243" s="193"/>
      <c r="D243" s="183" t="s">
        <v>164</v>
      </c>
      <c r="E243" s="194" t="s">
        <v>19</v>
      </c>
      <c r="F243" s="195" t="s">
        <v>396</v>
      </c>
      <c r="G243" s="193"/>
      <c r="H243" s="196">
        <v>206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164</v>
      </c>
      <c r="AU243" s="202" t="s">
        <v>83</v>
      </c>
      <c r="AV243" s="12" t="s">
        <v>83</v>
      </c>
      <c r="AW243" s="12" t="s">
        <v>36</v>
      </c>
      <c r="AX243" s="12" t="s">
        <v>76</v>
      </c>
      <c r="AY243" s="202" t="s">
        <v>143</v>
      </c>
    </row>
    <row r="244" spans="2:51" s="13" customFormat="1" ht="12">
      <c r="B244" s="203"/>
      <c r="C244" s="204"/>
      <c r="D244" s="183" t="s">
        <v>164</v>
      </c>
      <c r="E244" s="205" t="s">
        <v>19</v>
      </c>
      <c r="F244" s="206" t="s">
        <v>171</v>
      </c>
      <c r="G244" s="204"/>
      <c r="H244" s="207">
        <v>206</v>
      </c>
      <c r="I244" s="208"/>
      <c r="J244" s="204"/>
      <c r="K244" s="204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164</v>
      </c>
      <c r="AU244" s="213" t="s">
        <v>83</v>
      </c>
      <c r="AV244" s="13" t="s">
        <v>150</v>
      </c>
      <c r="AW244" s="13" t="s">
        <v>36</v>
      </c>
      <c r="AX244" s="13" t="s">
        <v>81</v>
      </c>
      <c r="AY244" s="213" t="s">
        <v>143</v>
      </c>
    </row>
    <row r="245" spans="2:65" s="1" customFormat="1" ht="16.5" customHeight="1">
      <c r="B245" s="34"/>
      <c r="C245" s="214" t="s">
        <v>397</v>
      </c>
      <c r="D245" s="214" t="s">
        <v>173</v>
      </c>
      <c r="E245" s="215" t="s">
        <v>398</v>
      </c>
      <c r="F245" s="216" t="s">
        <v>399</v>
      </c>
      <c r="G245" s="217" t="s">
        <v>148</v>
      </c>
      <c r="H245" s="218">
        <v>226.6</v>
      </c>
      <c r="I245" s="219"/>
      <c r="J245" s="220">
        <f>ROUND(I245*H245,2)</f>
        <v>0</v>
      </c>
      <c r="K245" s="216" t="s">
        <v>149</v>
      </c>
      <c r="L245" s="221"/>
      <c r="M245" s="222" t="s">
        <v>19</v>
      </c>
      <c r="N245" s="223" t="s">
        <v>47</v>
      </c>
      <c r="O245" s="60"/>
      <c r="P245" s="178">
        <f>O245*H245</f>
        <v>0</v>
      </c>
      <c r="Q245" s="178">
        <v>0.0003</v>
      </c>
      <c r="R245" s="178">
        <f>Q245*H245</f>
        <v>0.06798</v>
      </c>
      <c r="S245" s="178">
        <v>0</v>
      </c>
      <c r="T245" s="179">
        <f>S245*H245</f>
        <v>0</v>
      </c>
      <c r="AR245" s="17" t="s">
        <v>177</v>
      </c>
      <c r="AT245" s="17" t="s">
        <v>173</v>
      </c>
      <c r="AU245" s="17" t="s">
        <v>83</v>
      </c>
      <c r="AY245" s="17" t="s">
        <v>143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7" t="s">
        <v>81</v>
      </c>
      <c r="BK245" s="180">
        <f>ROUND(I245*H245,2)</f>
        <v>0</v>
      </c>
      <c r="BL245" s="17" t="s">
        <v>150</v>
      </c>
      <c r="BM245" s="17" t="s">
        <v>400</v>
      </c>
    </row>
    <row r="246" spans="2:51" s="12" customFormat="1" ht="12">
      <c r="B246" s="192"/>
      <c r="C246" s="193"/>
      <c r="D246" s="183" t="s">
        <v>164</v>
      </c>
      <c r="E246" s="193"/>
      <c r="F246" s="195" t="s">
        <v>401</v>
      </c>
      <c r="G246" s="193"/>
      <c r="H246" s="196">
        <v>226.6</v>
      </c>
      <c r="I246" s="197"/>
      <c r="J246" s="193"/>
      <c r="K246" s="193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164</v>
      </c>
      <c r="AU246" s="202" t="s">
        <v>83</v>
      </c>
      <c r="AV246" s="12" t="s">
        <v>83</v>
      </c>
      <c r="AW246" s="12" t="s">
        <v>4</v>
      </c>
      <c r="AX246" s="12" t="s">
        <v>81</v>
      </c>
      <c r="AY246" s="202" t="s">
        <v>143</v>
      </c>
    </row>
    <row r="247" spans="2:65" s="1" customFormat="1" ht="16.5" customHeight="1">
      <c r="B247" s="34"/>
      <c r="C247" s="169" t="s">
        <v>402</v>
      </c>
      <c r="D247" s="169" t="s">
        <v>145</v>
      </c>
      <c r="E247" s="170" t="s">
        <v>403</v>
      </c>
      <c r="F247" s="171" t="s">
        <v>404</v>
      </c>
      <c r="G247" s="172" t="s">
        <v>162</v>
      </c>
      <c r="H247" s="173">
        <v>5.15</v>
      </c>
      <c r="I247" s="174"/>
      <c r="J247" s="175">
        <f>ROUND(I247*H247,2)</f>
        <v>0</v>
      </c>
      <c r="K247" s="171" t="s">
        <v>149</v>
      </c>
      <c r="L247" s="38"/>
      <c r="M247" s="176" t="s">
        <v>19</v>
      </c>
      <c r="N247" s="177" t="s">
        <v>47</v>
      </c>
      <c r="O247" s="60"/>
      <c r="P247" s="178">
        <f>O247*H247</f>
        <v>0</v>
      </c>
      <c r="Q247" s="178">
        <v>0</v>
      </c>
      <c r="R247" s="178">
        <f>Q247*H247</f>
        <v>0</v>
      </c>
      <c r="S247" s="178">
        <v>0</v>
      </c>
      <c r="T247" s="179">
        <f>S247*H247</f>
        <v>0</v>
      </c>
      <c r="AR247" s="17" t="s">
        <v>150</v>
      </c>
      <c r="AT247" s="17" t="s">
        <v>145</v>
      </c>
      <c r="AU247" s="17" t="s">
        <v>83</v>
      </c>
      <c r="AY247" s="17" t="s">
        <v>143</v>
      </c>
      <c r="BE247" s="180">
        <f>IF(N247="základní",J247,0)</f>
        <v>0</v>
      </c>
      <c r="BF247" s="180">
        <f>IF(N247="snížená",J247,0)</f>
        <v>0</v>
      </c>
      <c r="BG247" s="180">
        <f>IF(N247="zákl. přenesená",J247,0)</f>
        <v>0</v>
      </c>
      <c r="BH247" s="180">
        <f>IF(N247="sníž. přenesená",J247,0)</f>
        <v>0</v>
      </c>
      <c r="BI247" s="180">
        <f>IF(N247="nulová",J247,0)</f>
        <v>0</v>
      </c>
      <c r="BJ247" s="17" t="s">
        <v>81</v>
      </c>
      <c r="BK247" s="180">
        <f>ROUND(I247*H247,2)</f>
        <v>0</v>
      </c>
      <c r="BL247" s="17" t="s">
        <v>150</v>
      </c>
      <c r="BM247" s="17" t="s">
        <v>405</v>
      </c>
    </row>
    <row r="248" spans="2:51" s="12" customFormat="1" ht="12">
      <c r="B248" s="192"/>
      <c r="C248" s="193"/>
      <c r="D248" s="183" t="s">
        <v>164</v>
      </c>
      <c r="E248" s="194" t="s">
        <v>19</v>
      </c>
      <c r="F248" s="195" t="s">
        <v>406</v>
      </c>
      <c r="G248" s="193"/>
      <c r="H248" s="196">
        <v>5.15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164</v>
      </c>
      <c r="AU248" s="202" t="s">
        <v>83</v>
      </c>
      <c r="AV248" s="12" t="s">
        <v>83</v>
      </c>
      <c r="AW248" s="12" t="s">
        <v>36</v>
      </c>
      <c r="AX248" s="12" t="s">
        <v>76</v>
      </c>
      <c r="AY248" s="202" t="s">
        <v>143</v>
      </c>
    </row>
    <row r="249" spans="2:51" s="13" customFormat="1" ht="12">
      <c r="B249" s="203"/>
      <c r="C249" s="204"/>
      <c r="D249" s="183" t="s">
        <v>164</v>
      </c>
      <c r="E249" s="205" t="s">
        <v>19</v>
      </c>
      <c r="F249" s="206" t="s">
        <v>171</v>
      </c>
      <c r="G249" s="204"/>
      <c r="H249" s="207">
        <v>5.15</v>
      </c>
      <c r="I249" s="208"/>
      <c r="J249" s="204"/>
      <c r="K249" s="204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164</v>
      </c>
      <c r="AU249" s="213" t="s">
        <v>83</v>
      </c>
      <c r="AV249" s="13" t="s">
        <v>150</v>
      </c>
      <c r="AW249" s="13" t="s">
        <v>36</v>
      </c>
      <c r="AX249" s="13" t="s">
        <v>81</v>
      </c>
      <c r="AY249" s="213" t="s">
        <v>143</v>
      </c>
    </row>
    <row r="250" spans="2:65" s="1" customFormat="1" ht="16.5" customHeight="1">
      <c r="B250" s="34"/>
      <c r="C250" s="169" t="s">
        <v>407</v>
      </c>
      <c r="D250" s="169" t="s">
        <v>145</v>
      </c>
      <c r="E250" s="170" t="s">
        <v>408</v>
      </c>
      <c r="F250" s="171" t="s">
        <v>409</v>
      </c>
      <c r="G250" s="172" t="s">
        <v>162</v>
      </c>
      <c r="H250" s="173">
        <v>20.6</v>
      </c>
      <c r="I250" s="174"/>
      <c r="J250" s="175">
        <f>ROUND(I250*H250,2)</f>
        <v>0</v>
      </c>
      <c r="K250" s="171" t="s">
        <v>149</v>
      </c>
      <c r="L250" s="38"/>
      <c r="M250" s="176" t="s">
        <v>19</v>
      </c>
      <c r="N250" s="177" t="s">
        <v>47</v>
      </c>
      <c r="O250" s="60"/>
      <c r="P250" s="178">
        <f>O250*H250</f>
        <v>0</v>
      </c>
      <c r="Q250" s="178">
        <v>0</v>
      </c>
      <c r="R250" s="178">
        <f>Q250*H250</f>
        <v>0</v>
      </c>
      <c r="S250" s="178">
        <v>0</v>
      </c>
      <c r="T250" s="179">
        <f>S250*H250</f>
        <v>0</v>
      </c>
      <c r="AR250" s="17" t="s">
        <v>150</v>
      </c>
      <c r="AT250" s="17" t="s">
        <v>145</v>
      </c>
      <c r="AU250" s="17" t="s">
        <v>83</v>
      </c>
      <c r="AY250" s="17" t="s">
        <v>143</v>
      </c>
      <c r="BE250" s="180">
        <f>IF(N250="základní",J250,0)</f>
        <v>0</v>
      </c>
      <c r="BF250" s="180">
        <f>IF(N250="snížená",J250,0)</f>
        <v>0</v>
      </c>
      <c r="BG250" s="180">
        <f>IF(N250="zákl. přenesená",J250,0)</f>
        <v>0</v>
      </c>
      <c r="BH250" s="180">
        <f>IF(N250="sníž. přenesená",J250,0)</f>
        <v>0</v>
      </c>
      <c r="BI250" s="180">
        <f>IF(N250="nulová",J250,0)</f>
        <v>0</v>
      </c>
      <c r="BJ250" s="17" t="s">
        <v>81</v>
      </c>
      <c r="BK250" s="180">
        <f>ROUND(I250*H250,2)</f>
        <v>0</v>
      </c>
      <c r="BL250" s="17" t="s">
        <v>150</v>
      </c>
      <c r="BM250" s="17" t="s">
        <v>410</v>
      </c>
    </row>
    <row r="251" spans="2:51" s="12" customFormat="1" ht="12">
      <c r="B251" s="192"/>
      <c r="C251" s="193"/>
      <c r="D251" s="183" t="s">
        <v>164</v>
      </c>
      <c r="E251" s="194" t="s">
        <v>19</v>
      </c>
      <c r="F251" s="195" t="s">
        <v>411</v>
      </c>
      <c r="G251" s="193"/>
      <c r="H251" s="196">
        <v>20.6</v>
      </c>
      <c r="I251" s="197"/>
      <c r="J251" s="193"/>
      <c r="K251" s="193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164</v>
      </c>
      <c r="AU251" s="202" t="s">
        <v>83</v>
      </c>
      <c r="AV251" s="12" t="s">
        <v>83</v>
      </c>
      <c r="AW251" s="12" t="s">
        <v>36</v>
      </c>
      <c r="AX251" s="12" t="s">
        <v>76</v>
      </c>
      <c r="AY251" s="202" t="s">
        <v>143</v>
      </c>
    </row>
    <row r="252" spans="2:51" s="13" customFormat="1" ht="12">
      <c r="B252" s="203"/>
      <c r="C252" s="204"/>
      <c r="D252" s="183" t="s">
        <v>164</v>
      </c>
      <c r="E252" s="205" t="s">
        <v>19</v>
      </c>
      <c r="F252" s="206" t="s">
        <v>171</v>
      </c>
      <c r="G252" s="204"/>
      <c r="H252" s="207">
        <v>20.6</v>
      </c>
      <c r="I252" s="208"/>
      <c r="J252" s="204"/>
      <c r="K252" s="204"/>
      <c r="L252" s="209"/>
      <c r="M252" s="210"/>
      <c r="N252" s="211"/>
      <c r="O252" s="211"/>
      <c r="P252" s="211"/>
      <c r="Q252" s="211"/>
      <c r="R252" s="211"/>
      <c r="S252" s="211"/>
      <c r="T252" s="212"/>
      <c r="AT252" s="213" t="s">
        <v>164</v>
      </c>
      <c r="AU252" s="213" t="s">
        <v>83</v>
      </c>
      <c r="AV252" s="13" t="s">
        <v>150</v>
      </c>
      <c r="AW252" s="13" t="s">
        <v>36</v>
      </c>
      <c r="AX252" s="13" t="s">
        <v>81</v>
      </c>
      <c r="AY252" s="213" t="s">
        <v>143</v>
      </c>
    </row>
    <row r="253" spans="2:65" s="1" customFormat="1" ht="16.5" customHeight="1">
      <c r="B253" s="34"/>
      <c r="C253" s="169" t="s">
        <v>412</v>
      </c>
      <c r="D253" s="169" t="s">
        <v>145</v>
      </c>
      <c r="E253" s="170" t="s">
        <v>413</v>
      </c>
      <c r="F253" s="171" t="s">
        <v>414</v>
      </c>
      <c r="G253" s="172" t="s">
        <v>415</v>
      </c>
      <c r="H253" s="173">
        <v>103</v>
      </c>
      <c r="I253" s="174"/>
      <c r="J253" s="175">
        <f>ROUND(I253*H253,2)</f>
        <v>0</v>
      </c>
      <c r="K253" s="171" t="s">
        <v>149</v>
      </c>
      <c r="L253" s="38"/>
      <c r="M253" s="176" t="s">
        <v>19</v>
      </c>
      <c r="N253" s="177" t="s">
        <v>47</v>
      </c>
      <c r="O253" s="60"/>
      <c r="P253" s="178">
        <f>O253*H253</f>
        <v>0</v>
      </c>
      <c r="Q253" s="178">
        <v>0.00049</v>
      </c>
      <c r="R253" s="178">
        <f>Q253*H253</f>
        <v>0.05047</v>
      </c>
      <c r="S253" s="178">
        <v>0</v>
      </c>
      <c r="T253" s="179">
        <f>S253*H253</f>
        <v>0</v>
      </c>
      <c r="AR253" s="17" t="s">
        <v>150</v>
      </c>
      <c r="AT253" s="17" t="s">
        <v>145</v>
      </c>
      <c r="AU253" s="17" t="s">
        <v>83</v>
      </c>
      <c r="AY253" s="17" t="s">
        <v>143</v>
      </c>
      <c r="BE253" s="180">
        <f>IF(N253="základní",J253,0)</f>
        <v>0</v>
      </c>
      <c r="BF253" s="180">
        <f>IF(N253="snížená",J253,0)</f>
        <v>0</v>
      </c>
      <c r="BG253" s="180">
        <f>IF(N253="zákl. přenesená",J253,0)</f>
        <v>0</v>
      </c>
      <c r="BH253" s="180">
        <f>IF(N253="sníž. přenesená",J253,0)</f>
        <v>0</v>
      </c>
      <c r="BI253" s="180">
        <f>IF(N253="nulová",J253,0)</f>
        <v>0</v>
      </c>
      <c r="BJ253" s="17" t="s">
        <v>81</v>
      </c>
      <c r="BK253" s="180">
        <f>ROUND(I253*H253,2)</f>
        <v>0</v>
      </c>
      <c r="BL253" s="17" t="s">
        <v>150</v>
      </c>
      <c r="BM253" s="17" t="s">
        <v>416</v>
      </c>
    </row>
    <row r="254" spans="2:65" s="1" customFormat="1" ht="22.5" customHeight="1">
      <c r="B254" s="34"/>
      <c r="C254" s="169" t="s">
        <v>417</v>
      </c>
      <c r="D254" s="169" t="s">
        <v>145</v>
      </c>
      <c r="E254" s="170" t="s">
        <v>418</v>
      </c>
      <c r="F254" s="171" t="s">
        <v>419</v>
      </c>
      <c r="G254" s="172" t="s">
        <v>148</v>
      </c>
      <c r="H254" s="173">
        <v>146.17</v>
      </c>
      <c r="I254" s="174"/>
      <c r="J254" s="175">
        <f>ROUND(I254*H254,2)</f>
        <v>0</v>
      </c>
      <c r="K254" s="171" t="s">
        <v>149</v>
      </c>
      <c r="L254" s="38"/>
      <c r="M254" s="176" t="s">
        <v>19</v>
      </c>
      <c r="N254" s="177" t="s">
        <v>47</v>
      </c>
      <c r="O254" s="60"/>
      <c r="P254" s="178">
        <f>O254*H254</f>
        <v>0</v>
      </c>
      <c r="Q254" s="178">
        <v>0.0001</v>
      </c>
      <c r="R254" s="178">
        <f>Q254*H254</f>
        <v>0.014617</v>
      </c>
      <c r="S254" s="178">
        <v>0</v>
      </c>
      <c r="T254" s="179">
        <f>S254*H254</f>
        <v>0</v>
      </c>
      <c r="AR254" s="17" t="s">
        <v>150</v>
      </c>
      <c r="AT254" s="17" t="s">
        <v>145</v>
      </c>
      <c r="AU254" s="17" t="s">
        <v>83</v>
      </c>
      <c r="AY254" s="17" t="s">
        <v>143</v>
      </c>
      <c r="BE254" s="180">
        <f>IF(N254="základní",J254,0)</f>
        <v>0</v>
      </c>
      <c r="BF254" s="180">
        <f>IF(N254="snížená",J254,0)</f>
        <v>0</v>
      </c>
      <c r="BG254" s="180">
        <f>IF(N254="zákl. přenesená",J254,0)</f>
        <v>0</v>
      </c>
      <c r="BH254" s="180">
        <f>IF(N254="sníž. přenesená",J254,0)</f>
        <v>0</v>
      </c>
      <c r="BI254" s="180">
        <f>IF(N254="nulová",J254,0)</f>
        <v>0</v>
      </c>
      <c r="BJ254" s="17" t="s">
        <v>81</v>
      </c>
      <c r="BK254" s="180">
        <f>ROUND(I254*H254,2)</f>
        <v>0</v>
      </c>
      <c r="BL254" s="17" t="s">
        <v>150</v>
      </c>
      <c r="BM254" s="17" t="s">
        <v>420</v>
      </c>
    </row>
    <row r="255" spans="2:51" s="11" customFormat="1" ht="12">
      <c r="B255" s="181"/>
      <c r="C255" s="182"/>
      <c r="D255" s="183" t="s">
        <v>164</v>
      </c>
      <c r="E255" s="184" t="s">
        <v>19</v>
      </c>
      <c r="F255" s="185" t="s">
        <v>421</v>
      </c>
      <c r="G255" s="182"/>
      <c r="H255" s="184" t="s">
        <v>19</v>
      </c>
      <c r="I255" s="186"/>
      <c r="J255" s="182"/>
      <c r="K255" s="182"/>
      <c r="L255" s="187"/>
      <c r="M255" s="188"/>
      <c r="N255" s="189"/>
      <c r="O255" s="189"/>
      <c r="P255" s="189"/>
      <c r="Q255" s="189"/>
      <c r="R255" s="189"/>
      <c r="S255" s="189"/>
      <c r="T255" s="190"/>
      <c r="AT255" s="191" t="s">
        <v>164</v>
      </c>
      <c r="AU255" s="191" t="s">
        <v>83</v>
      </c>
      <c r="AV255" s="11" t="s">
        <v>81</v>
      </c>
      <c r="AW255" s="11" t="s">
        <v>36</v>
      </c>
      <c r="AX255" s="11" t="s">
        <v>76</v>
      </c>
      <c r="AY255" s="191" t="s">
        <v>143</v>
      </c>
    </row>
    <row r="256" spans="2:51" s="12" customFormat="1" ht="12">
      <c r="B256" s="192"/>
      <c r="C256" s="193"/>
      <c r="D256" s="183" t="s">
        <v>164</v>
      </c>
      <c r="E256" s="194" t="s">
        <v>19</v>
      </c>
      <c r="F256" s="195" t="s">
        <v>345</v>
      </c>
      <c r="G256" s="193"/>
      <c r="H256" s="196">
        <v>69.91</v>
      </c>
      <c r="I256" s="197"/>
      <c r="J256" s="193"/>
      <c r="K256" s="193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164</v>
      </c>
      <c r="AU256" s="202" t="s">
        <v>83</v>
      </c>
      <c r="AV256" s="12" t="s">
        <v>83</v>
      </c>
      <c r="AW256" s="12" t="s">
        <v>36</v>
      </c>
      <c r="AX256" s="12" t="s">
        <v>76</v>
      </c>
      <c r="AY256" s="202" t="s">
        <v>143</v>
      </c>
    </row>
    <row r="257" spans="2:51" s="11" customFormat="1" ht="12">
      <c r="B257" s="181"/>
      <c r="C257" s="182"/>
      <c r="D257" s="183" t="s">
        <v>164</v>
      </c>
      <c r="E257" s="184" t="s">
        <v>19</v>
      </c>
      <c r="F257" s="185" t="s">
        <v>422</v>
      </c>
      <c r="G257" s="182"/>
      <c r="H257" s="184" t="s">
        <v>19</v>
      </c>
      <c r="I257" s="186"/>
      <c r="J257" s="182"/>
      <c r="K257" s="182"/>
      <c r="L257" s="187"/>
      <c r="M257" s="188"/>
      <c r="N257" s="189"/>
      <c r="O257" s="189"/>
      <c r="P257" s="189"/>
      <c r="Q257" s="189"/>
      <c r="R257" s="189"/>
      <c r="S257" s="189"/>
      <c r="T257" s="190"/>
      <c r="AT257" s="191" t="s">
        <v>164</v>
      </c>
      <c r="AU257" s="191" t="s">
        <v>83</v>
      </c>
      <c r="AV257" s="11" t="s">
        <v>81</v>
      </c>
      <c r="AW257" s="11" t="s">
        <v>36</v>
      </c>
      <c r="AX257" s="11" t="s">
        <v>76</v>
      </c>
      <c r="AY257" s="191" t="s">
        <v>143</v>
      </c>
    </row>
    <row r="258" spans="2:51" s="12" customFormat="1" ht="12">
      <c r="B258" s="192"/>
      <c r="C258" s="193"/>
      <c r="D258" s="183" t="s">
        <v>164</v>
      </c>
      <c r="E258" s="194" t="s">
        <v>19</v>
      </c>
      <c r="F258" s="195" t="s">
        <v>359</v>
      </c>
      <c r="G258" s="193"/>
      <c r="H258" s="196">
        <v>76.26</v>
      </c>
      <c r="I258" s="197"/>
      <c r="J258" s="193"/>
      <c r="K258" s="193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164</v>
      </c>
      <c r="AU258" s="202" t="s">
        <v>83</v>
      </c>
      <c r="AV258" s="12" t="s">
        <v>83</v>
      </c>
      <c r="AW258" s="12" t="s">
        <v>36</v>
      </c>
      <c r="AX258" s="12" t="s">
        <v>76</v>
      </c>
      <c r="AY258" s="202" t="s">
        <v>143</v>
      </c>
    </row>
    <row r="259" spans="2:51" s="13" customFormat="1" ht="12">
      <c r="B259" s="203"/>
      <c r="C259" s="204"/>
      <c r="D259" s="183" t="s">
        <v>164</v>
      </c>
      <c r="E259" s="205" t="s">
        <v>19</v>
      </c>
      <c r="F259" s="206" t="s">
        <v>171</v>
      </c>
      <c r="G259" s="204"/>
      <c r="H259" s="207">
        <v>146.17</v>
      </c>
      <c r="I259" s="208"/>
      <c r="J259" s="204"/>
      <c r="K259" s="204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164</v>
      </c>
      <c r="AU259" s="213" t="s">
        <v>83</v>
      </c>
      <c r="AV259" s="13" t="s">
        <v>150</v>
      </c>
      <c r="AW259" s="13" t="s">
        <v>36</v>
      </c>
      <c r="AX259" s="13" t="s">
        <v>81</v>
      </c>
      <c r="AY259" s="213" t="s">
        <v>143</v>
      </c>
    </row>
    <row r="260" spans="2:65" s="1" customFormat="1" ht="16.5" customHeight="1">
      <c r="B260" s="34"/>
      <c r="C260" s="214" t="s">
        <v>423</v>
      </c>
      <c r="D260" s="214" t="s">
        <v>173</v>
      </c>
      <c r="E260" s="215" t="s">
        <v>424</v>
      </c>
      <c r="F260" s="216" t="s">
        <v>425</v>
      </c>
      <c r="G260" s="217" t="s">
        <v>148</v>
      </c>
      <c r="H260" s="218">
        <v>80.397</v>
      </c>
      <c r="I260" s="219"/>
      <c r="J260" s="220">
        <f>ROUND(I260*H260,2)</f>
        <v>0</v>
      </c>
      <c r="K260" s="216" t="s">
        <v>149</v>
      </c>
      <c r="L260" s="221"/>
      <c r="M260" s="222" t="s">
        <v>19</v>
      </c>
      <c r="N260" s="223" t="s">
        <v>47</v>
      </c>
      <c r="O260" s="60"/>
      <c r="P260" s="178">
        <f>O260*H260</f>
        <v>0</v>
      </c>
      <c r="Q260" s="178">
        <v>0.00047</v>
      </c>
      <c r="R260" s="178">
        <f>Q260*H260</f>
        <v>0.03778659</v>
      </c>
      <c r="S260" s="178">
        <v>0</v>
      </c>
      <c r="T260" s="179">
        <f>S260*H260</f>
        <v>0</v>
      </c>
      <c r="AR260" s="17" t="s">
        <v>177</v>
      </c>
      <c r="AT260" s="17" t="s">
        <v>173</v>
      </c>
      <c r="AU260" s="17" t="s">
        <v>83</v>
      </c>
      <c r="AY260" s="17" t="s">
        <v>143</v>
      </c>
      <c r="BE260" s="180">
        <f>IF(N260="základní",J260,0)</f>
        <v>0</v>
      </c>
      <c r="BF260" s="180">
        <f>IF(N260="snížená",J260,0)</f>
        <v>0</v>
      </c>
      <c r="BG260" s="180">
        <f>IF(N260="zákl. přenesená",J260,0)</f>
        <v>0</v>
      </c>
      <c r="BH260" s="180">
        <f>IF(N260="sníž. přenesená",J260,0)</f>
        <v>0</v>
      </c>
      <c r="BI260" s="180">
        <f>IF(N260="nulová",J260,0)</f>
        <v>0</v>
      </c>
      <c r="BJ260" s="17" t="s">
        <v>81</v>
      </c>
      <c r="BK260" s="180">
        <f>ROUND(I260*H260,2)</f>
        <v>0</v>
      </c>
      <c r="BL260" s="17" t="s">
        <v>150</v>
      </c>
      <c r="BM260" s="17" t="s">
        <v>426</v>
      </c>
    </row>
    <row r="261" spans="2:51" s="12" customFormat="1" ht="12">
      <c r="B261" s="192"/>
      <c r="C261" s="193"/>
      <c r="D261" s="183" t="s">
        <v>164</v>
      </c>
      <c r="E261" s="193"/>
      <c r="F261" s="195" t="s">
        <v>427</v>
      </c>
      <c r="G261" s="193"/>
      <c r="H261" s="196">
        <v>80.397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164</v>
      </c>
      <c r="AU261" s="202" t="s">
        <v>83</v>
      </c>
      <c r="AV261" s="12" t="s">
        <v>83</v>
      </c>
      <c r="AW261" s="12" t="s">
        <v>4</v>
      </c>
      <c r="AX261" s="12" t="s">
        <v>81</v>
      </c>
      <c r="AY261" s="202" t="s">
        <v>143</v>
      </c>
    </row>
    <row r="262" spans="2:65" s="1" customFormat="1" ht="16.5" customHeight="1">
      <c r="B262" s="34"/>
      <c r="C262" s="214" t="s">
        <v>428</v>
      </c>
      <c r="D262" s="214" t="s">
        <v>173</v>
      </c>
      <c r="E262" s="215" t="s">
        <v>429</v>
      </c>
      <c r="F262" s="216" t="s">
        <v>430</v>
      </c>
      <c r="G262" s="217" t="s">
        <v>148</v>
      </c>
      <c r="H262" s="218">
        <v>87.699</v>
      </c>
      <c r="I262" s="219"/>
      <c r="J262" s="220">
        <f>ROUND(I262*H262,2)</f>
        <v>0</v>
      </c>
      <c r="K262" s="216" t="s">
        <v>149</v>
      </c>
      <c r="L262" s="221"/>
      <c r="M262" s="222" t="s">
        <v>19</v>
      </c>
      <c r="N262" s="223" t="s">
        <v>47</v>
      </c>
      <c r="O262" s="60"/>
      <c r="P262" s="178">
        <f>O262*H262</f>
        <v>0</v>
      </c>
      <c r="Q262" s="178">
        <v>0.0005</v>
      </c>
      <c r="R262" s="178">
        <f>Q262*H262</f>
        <v>0.0438495</v>
      </c>
      <c r="S262" s="178">
        <v>0</v>
      </c>
      <c r="T262" s="179">
        <f>S262*H262</f>
        <v>0</v>
      </c>
      <c r="AR262" s="17" t="s">
        <v>177</v>
      </c>
      <c r="AT262" s="17" t="s">
        <v>173</v>
      </c>
      <c r="AU262" s="17" t="s">
        <v>83</v>
      </c>
      <c r="AY262" s="17" t="s">
        <v>143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7" t="s">
        <v>81</v>
      </c>
      <c r="BK262" s="180">
        <f>ROUND(I262*H262,2)</f>
        <v>0</v>
      </c>
      <c r="BL262" s="17" t="s">
        <v>150</v>
      </c>
      <c r="BM262" s="17" t="s">
        <v>431</v>
      </c>
    </row>
    <row r="263" spans="2:51" s="12" customFormat="1" ht="12">
      <c r="B263" s="192"/>
      <c r="C263" s="193"/>
      <c r="D263" s="183" t="s">
        <v>164</v>
      </c>
      <c r="E263" s="193"/>
      <c r="F263" s="195" t="s">
        <v>432</v>
      </c>
      <c r="G263" s="193"/>
      <c r="H263" s="196">
        <v>87.699</v>
      </c>
      <c r="I263" s="197"/>
      <c r="J263" s="193"/>
      <c r="K263" s="193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164</v>
      </c>
      <c r="AU263" s="202" t="s">
        <v>83</v>
      </c>
      <c r="AV263" s="12" t="s">
        <v>83</v>
      </c>
      <c r="AW263" s="12" t="s">
        <v>4</v>
      </c>
      <c r="AX263" s="12" t="s">
        <v>81</v>
      </c>
      <c r="AY263" s="202" t="s">
        <v>143</v>
      </c>
    </row>
    <row r="264" spans="2:65" s="1" customFormat="1" ht="16.5" customHeight="1">
      <c r="B264" s="34"/>
      <c r="C264" s="169" t="s">
        <v>433</v>
      </c>
      <c r="D264" s="169" t="s">
        <v>145</v>
      </c>
      <c r="E264" s="170" t="s">
        <v>434</v>
      </c>
      <c r="F264" s="171" t="s">
        <v>435</v>
      </c>
      <c r="G264" s="172" t="s">
        <v>162</v>
      </c>
      <c r="H264" s="173">
        <v>5.4</v>
      </c>
      <c r="I264" s="174"/>
      <c r="J264" s="175">
        <f>ROUND(I264*H264,2)</f>
        <v>0</v>
      </c>
      <c r="K264" s="171" t="s">
        <v>149</v>
      </c>
      <c r="L264" s="38"/>
      <c r="M264" s="176" t="s">
        <v>19</v>
      </c>
      <c r="N264" s="177" t="s">
        <v>47</v>
      </c>
      <c r="O264" s="60"/>
      <c r="P264" s="178">
        <f>O264*H264</f>
        <v>0</v>
      </c>
      <c r="Q264" s="178">
        <v>2.45329</v>
      </c>
      <c r="R264" s="178">
        <f>Q264*H264</f>
        <v>13.247766</v>
      </c>
      <c r="S264" s="178">
        <v>0</v>
      </c>
      <c r="T264" s="179">
        <f>S264*H264</f>
        <v>0</v>
      </c>
      <c r="AR264" s="17" t="s">
        <v>150</v>
      </c>
      <c r="AT264" s="17" t="s">
        <v>145</v>
      </c>
      <c r="AU264" s="17" t="s">
        <v>83</v>
      </c>
      <c r="AY264" s="17" t="s">
        <v>143</v>
      </c>
      <c r="BE264" s="180">
        <f>IF(N264="základní",J264,0)</f>
        <v>0</v>
      </c>
      <c r="BF264" s="180">
        <f>IF(N264="snížená",J264,0)</f>
        <v>0</v>
      </c>
      <c r="BG264" s="180">
        <f>IF(N264="zákl. přenesená",J264,0)</f>
        <v>0</v>
      </c>
      <c r="BH264" s="180">
        <f>IF(N264="sníž. přenesená",J264,0)</f>
        <v>0</v>
      </c>
      <c r="BI264" s="180">
        <f>IF(N264="nulová",J264,0)</f>
        <v>0</v>
      </c>
      <c r="BJ264" s="17" t="s">
        <v>81</v>
      </c>
      <c r="BK264" s="180">
        <f>ROUND(I264*H264,2)</f>
        <v>0</v>
      </c>
      <c r="BL264" s="17" t="s">
        <v>150</v>
      </c>
      <c r="BM264" s="17" t="s">
        <v>436</v>
      </c>
    </row>
    <row r="265" spans="2:51" s="11" customFormat="1" ht="12">
      <c r="B265" s="181"/>
      <c r="C265" s="182"/>
      <c r="D265" s="183" t="s">
        <v>164</v>
      </c>
      <c r="E265" s="184" t="s">
        <v>19</v>
      </c>
      <c r="F265" s="185" t="s">
        <v>437</v>
      </c>
      <c r="G265" s="182"/>
      <c r="H265" s="184" t="s">
        <v>19</v>
      </c>
      <c r="I265" s="186"/>
      <c r="J265" s="182"/>
      <c r="K265" s="182"/>
      <c r="L265" s="187"/>
      <c r="M265" s="188"/>
      <c r="N265" s="189"/>
      <c r="O265" s="189"/>
      <c r="P265" s="189"/>
      <c r="Q265" s="189"/>
      <c r="R265" s="189"/>
      <c r="S265" s="189"/>
      <c r="T265" s="190"/>
      <c r="AT265" s="191" t="s">
        <v>164</v>
      </c>
      <c r="AU265" s="191" t="s">
        <v>83</v>
      </c>
      <c r="AV265" s="11" t="s">
        <v>81</v>
      </c>
      <c r="AW265" s="11" t="s">
        <v>36</v>
      </c>
      <c r="AX265" s="11" t="s">
        <v>76</v>
      </c>
      <c r="AY265" s="191" t="s">
        <v>143</v>
      </c>
    </row>
    <row r="266" spans="2:51" s="12" customFormat="1" ht="12">
      <c r="B266" s="192"/>
      <c r="C266" s="193"/>
      <c r="D266" s="183" t="s">
        <v>164</v>
      </c>
      <c r="E266" s="194" t="s">
        <v>19</v>
      </c>
      <c r="F266" s="195" t="s">
        <v>438</v>
      </c>
      <c r="G266" s="193"/>
      <c r="H266" s="196">
        <v>5.4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164</v>
      </c>
      <c r="AU266" s="202" t="s">
        <v>83</v>
      </c>
      <c r="AV266" s="12" t="s">
        <v>83</v>
      </c>
      <c r="AW266" s="12" t="s">
        <v>36</v>
      </c>
      <c r="AX266" s="12" t="s">
        <v>76</v>
      </c>
      <c r="AY266" s="202" t="s">
        <v>143</v>
      </c>
    </row>
    <row r="267" spans="2:51" s="13" customFormat="1" ht="12">
      <c r="B267" s="203"/>
      <c r="C267" s="204"/>
      <c r="D267" s="183" t="s">
        <v>164</v>
      </c>
      <c r="E267" s="205" t="s">
        <v>19</v>
      </c>
      <c r="F267" s="206" t="s">
        <v>171</v>
      </c>
      <c r="G267" s="204"/>
      <c r="H267" s="207">
        <v>5.4</v>
      </c>
      <c r="I267" s="208"/>
      <c r="J267" s="204"/>
      <c r="K267" s="204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164</v>
      </c>
      <c r="AU267" s="213" t="s">
        <v>83</v>
      </c>
      <c r="AV267" s="13" t="s">
        <v>150</v>
      </c>
      <c r="AW267" s="13" t="s">
        <v>36</v>
      </c>
      <c r="AX267" s="13" t="s">
        <v>81</v>
      </c>
      <c r="AY267" s="213" t="s">
        <v>143</v>
      </c>
    </row>
    <row r="268" spans="2:65" s="1" customFormat="1" ht="16.5" customHeight="1">
      <c r="B268" s="34"/>
      <c r="C268" s="169" t="s">
        <v>439</v>
      </c>
      <c r="D268" s="169" t="s">
        <v>145</v>
      </c>
      <c r="E268" s="170" t="s">
        <v>440</v>
      </c>
      <c r="F268" s="171" t="s">
        <v>441</v>
      </c>
      <c r="G268" s="172" t="s">
        <v>162</v>
      </c>
      <c r="H268" s="173">
        <v>11.592</v>
      </c>
      <c r="I268" s="174"/>
      <c r="J268" s="175">
        <f>ROUND(I268*H268,2)</f>
        <v>0</v>
      </c>
      <c r="K268" s="171" t="s">
        <v>149</v>
      </c>
      <c r="L268" s="38"/>
      <c r="M268" s="176" t="s">
        <v>19</v>
      </c>
      <c r="N268" s="177" t="s">
        <v>47</v>
      </c>
      <c r="O268" s="60"/>
      <c r="P268" s="178">
        <f>O268*H268</f>
        <v>0</v>
      </c>
      <c r="Q268" s="178">
        <v>2.45329</v>
      </c>
      <c r="R268" s="178">
        <f>Q268*H268</f>
        <v>28.43853768</v>
      </c>
      <c r="S268" s="178">
        <v>0</v>
      </c>
      <c r="T268" s="179">
        <f>S268*H268</f>
        <v>0</v>
      </c>
      <c r="AR268" s="17" t="s">
        <v>150</v>
      </c>
      <c r="AT268" s="17" t="s">
        <v>145</v>
      </c>
      <c r="AU268" s="17" t="s">
        <v>83</v>
      </c>
      <c r="AY268" s="17" t="s">
        <v>143</v>
      </c>
      <c r="BE268" s="180">
        <f>IF(N268="základní",J268,0)</f>
        <v>0</v>
      </c>
      <c r="BF268" s="180">
        <f>IF(N268="snížená",J268,0)</f>
        <v>0</v>
      </c>
      <c r="BG268" s="180">
        <f>IF(N268="zákl. přenesená",J268,0)</f>
        <v>0</v>
      </c>
      <c r="BH268" s="180">
        <f>IF(N268="sníž. přenesená",J268,0)</f>
        <v>0</v>
      </c>
      <c r="BI268" s="180">
        <f>IF(N268="nulová",J268,0)</f>
        <v>0</v>
      </c>
      <c r="BJ268" s="17" t="s">
        <v>81</v>
      </c>
      <c r="BK268" s="180">
        <f>ROUND(I268*H268,2)</f>
        <v>0</v>
      </c>
      <c r="BL268" s="17" t="s">
        <v>150</v>
      </c>
      <c r="BM268" s="17" t="s">
        <v>442</v>
      </c>
    </row>
    <row r="269" spans="2:51" s="11" customFormat="1" ht="12">
      <c r="B269" s="181"/>
      <c r="C269" s="182"/>
      <c r="D269" s="183" t="s">
        <v>164</v>
      </c>
      <c r="E269" s="184" t="s">
        <v>19</v>
      </c>
      <c r="F269" s="185" t="s">
        <v>443</v>
      </c>
      <c r="G269" s="182"/>
      <c r="H269" s="184" t="s">
        <v>19</v>
      </c>
      <c r="I269" s="186"/>
      <c r="J269" s="182"/>
      <c r="K269" s="182"/>
      <c r="L269" s="187"/>
      <c r="M269" s="188"/>
      <c r="N269" s="189"/>
      <c r="O269" s="189"/>
      <c r="P269" s="189"/>
      <c r="Q269" s="189"/>
      <c r="R269" s="189"/>
      <c r="S269" s="189"/>
      <c r="T269" s="190"/>
      <c r="AT269" s="191" t="s">
        <v>164</v>
      </c>
      <c r="AU269" s="191" t="s">
        <v>83</v>
      </c>
      <c r="AV269" s="11" t="s">
        <v>81</v>
      </c>
      <c r="AW269" s="11" t="s">
        <v>36</v>
      </c>
      <c r="AX269" s="11" t="s">
        <v>76</v>
      </c>
      <c r="AY269" s="191" t="s">
        <v>143</v>
      </c>
    </row>
    <row r="270" spans="2:51" s="12" customFormat="1" ht="12">
      <c r="B270" s="192"/>
      <c r="C270" s="193"/>
      <c r="D270" s="183" t="s">
        <v>164</v>
      </c>
      <c r="E270" s="194" t="s">
        <v>19</v>
      </c>
      <c r="F270" s="195" t="s">
        <v>444</v>
      </c>
      <c r="G270" s="193"/>
      <c r="H270" s="196">
        <v>10.8</v>
      </c>
      <c r="I270" s="197"/>
      <c r="J270" s="193"/>
      <c r="K270" s="193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164</v>
      </c>
      <c r="AU270" s="202" t="s">
        <v>83</v>
      </c>
      <c r="AV270" s="12" t="s">
        <v>83</v>
      </c>
      <c r="AW270" s="12" t="s">
        <v>36</v>
      </c>
      <c r="AX270" s="12" t="s">
        <v>76</v>
      </c>
      <c r="AY270" s="202" t="s">
        <v>143</v>
      </c>
    </row>
    <row r="271" spans="2:51" s="11" customFormat="1" ht="12">
      <c r="B271" s="181"/>
      <c r="C271" s="182"/>
      <c r="D271" s="183" t="s">
        <v>164</v>
      </c>
      <c r="E271" s="184" t="s">
        <v>19</v>
      </c>
      <c r="F271" s="185" t="s">
        <v>445</v>
      </c>
      <c r="G271" s="182"/>
      <c r="H271" s="184" t="s">
        <v>19</v>
      </c>
      <c r="I271" s="186"/>
      <c r="J271" s="182"/>
      <c r="K271" s="182"/>
      <c r="L271" s="187"/>
      <c r="M271" s="188"/>
      <c r="N271" s="189"/>
      <c r="O271" s="189"/>
      <c r="P271" s="189"/>
      <c r="Q271" s="189"/>
      <c r="R271" s="189"/>
      <c r="S271" s="189"/>
      <c r="T271" s="190"/>
      <c r="AT271" s="191" t="s">
        <v>164</v>
      </c>
      <c r="AU271" s="191" t="s">
        <v>83</v>
      </c>
      <c r="AV271" s="11" t="s">
        <v>81</v>
      </c>
      <c r="AW271" s="11" t="s">
        <v>36</v>
      </c>
      <c r="AX271" s="11" t="s">
        <v>76</v>
      </c>
      <c r="AY271" s="191" t="s">
        <v>143</v>
      </c>
    </row>
    <row r="272" spans="2:51" s="12" customFormat="1" ht="12">
      <c r="B272" s="192"/>
      <c r="C272" s="193"/>
      <c r="D272" s="183" t="s">
        <v>164</v>
      </c>
      <c r="E272" s="194" t="s">
        <v>19</v>
      </c>
      <c r="F272" s="195" t="s">
        <v>446</v>
      </c>
      <c r="G272" s="193"/>
      <c r="H272" s="196">
        <v>0.792</v>
      </c>
      <c r="I272" s="197"/>
      <c r="J272" s="193"/>
      <c r="K272" s="193"/>
      <c r="L272" s="198"/>
      <c r="M272" s="199"/>
      <c r="N272" s="200"/>
      <c r="O272" s="200"/>
      <c r="P272" s="200"/>
      <c r="Q272" s="200"/>
      <c r="R272" s="200"/>
      <c r="S272" s="200"/>
      <c r="T272" s="201"/>
      <c r="AT272" s="202" t="s">
        <v>164</v>
      </c>
      <c r="AU272" s="202" t="s">
        <v>83</v>
      </c>
      <c r="AV272" s="12" t="s">
        <v>83</v>
      </c>
      <c r="AW272" s="12" t="s">
        <v>36</v>
      </c>
      <c r="AX272" s="12" t="s">
        <v>76</v>
      </c>
      <c r="AY272" s="202" t="s">
        <v>143</v>
      </c>
    </row>
    <row r="273" spans="2:51" s="13" customFormat="1" ht="12">
      <c r="B273" s="203"/>
      <c r="C273" s="204"/>
      <c r="D273" s="183" t="s">
        <v>164</v>
      </c>
      <c r="E273" s="205" t="s">
        <v>19</v>
      </c>
      <c r="F273" s="206" t="s">
        <v>171</v>
      </c>
      <c r="G273" s="204"/>
      <c r="H273" s="207">
        <v>11.592</v>
      </c>
      <c r="I273" s="208"/>
      <c r="J273" s="204"/>
      <c r="K273" s="204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164</v>
      </c>
      <c r="AU273" s="213" t="s">
        <v>83</v>
      </c>
      <c r="AV273" s="13" t="s">
        <v>150</v>
      </c>
      <c r="AW273" s="13" t="s">
        <v>36</v>
      </c>
      <c r="AX273" s="13" t="s">
        <v>81</v>
      </c>
      <c r="AY273" s="213" t="s">
        <v>143</v>
      </c>
    </row>
    <row r="274" spans="2:65" s="1" customFormat="1" ht="16.5" customHeight="1">
      <c r="B274" s="34"/>
      <c r="C274" s="169" t="s">
        <v>447</v>
      </c>
      <c r="D274" s="169" t="s">
        <v>145</v>
      </c>
      <c r="E274" s="170" t="s">
        <v>448</v>
      </c>
      <c r="F274" s="171" t="s">
        <v>449</v>
      </c>
      <c r="G274" s="172" t="s">
        <v>148</v>
      </c>
      <c r="H274" s="173">
        <v>10</v>
      </c>
      <c r="I274" s="174"/>
      <c r="J274" s="175">
        <f>ROUND(I274*H274,2)</f>
        <v>0</v>
      </c>
      <c r="K274" s="171" t="s">
        <v>149</v>
      </c>
      <c r="L274" s="38"/>
      <c r="M274" s="176" t="s">
        <v>19</v>
      </c>
      <c r="N274" s="177" t="s">
        <v>47</v>
      </c>
      <c r="O274" s="60"/>
      <c r="P274" s="178">
        <f>O274*H274</f>
        <v>0</v>
      </c>
      <c r="Q274" s="178">
        <v>0.00247</v>
      </c>
      <c r="R274" s="178">
        <f>Q274*H274</f>
        <v>0.0247</v>
      </c>
      <c r="S274" s="178">
        <v>0</v>
      </c>
      <c r="T274" s="179">
        <f>S274*H274</f>
        <v>0</v>
      </c>
      <c r="AR274" s="17" t="s">
        <v>150</v>
      </c>
      <c r="AT274" s="17" t="s">
        <v>145</v>
      </c>
      <c r="AU274" s="17" t="s">
        <v>83</v>
      </c>
      <c r="AY274" s="17" t="s">
        <v>143</v>
      </c>
      <c r="BE274" s="180">
        <f>IF(N274="základní",J274,0)</f>
        <v>0</v>
      </c>
      <c r="BF274" s="180">
        <f>IF(N274="snížená",J274,0)</f>
        <v>0</v>
      </c>
      <c r="BG274" s="180">
        <f>IF(N274="zákl. přenesená",J274,0)</f>
        <v>0</v>
      </c>
      <c r="BH274" s="180">
        <f>IF(N274="sníž. přenesená",J274,0)</f>
        <v>0</v>
      </c>
      <c r="BI274" s="180">
        <f>IF(N274="nulová",J274,0)</f>
        <v>0</v>
      </c>
      <c r="BJ274" s="17" t="s">
        <v>81</v>
      </c>
      <c r="BK274" s="180">
        <f>ROUND(I274*H274,2)</f>
        <v>0</v>
      </c>
      <c r="BL274" s="17" t="s">
        <v>150</v>
      </c>
      <c r="BM274" s="17" t="s">
        <v>450</v>
      </c>
    </row>
    <row r="275" spans="2:65" s="1" customFormat="1" ht="16.5" customHeight="1">
      <c r="B275" s="34"/>
      <c r="C275" s="169" t="s">
        <v>451</v>
      </c>
      <c r="D275" s="169" t="s">
        <v>145</v>
      </c>
      <c r="E275" s="170" t="s">
        <v>452</v>
      </c>
      <c r="F275" s="171" t="s">
        <v>453</v>
      </c>
      <c r="G275" s="172" t="s">
        <v>148</v>
      </c>
      <c r="H275" s="173">
        <v>10</v>
      </c>
      <c r="I275" s="174"/>
      <c r="J275" s="175">
        <f>ROUND(I275*H275,2)</f>
        <v>0</v>
      </c>
      <c r="K275" s="171" t="s">
        <v>149</v>
      </c>
      <c r="L275" s="38"/>
      <c r="M275" s="176" t="s">
        <v>19</v>
      </c>
      <c r="N275" s="177" t="s">
        <v>47</v>
      </c>
      <c r="O275" s="60"/>
      <c r="P275" s="178">
        <f>O275*H275</f>
        <v>0</v>
      </c>
      <c r="Q275" s="178">
        <v>0</v>
      </c>
      <c r="R275" s="178">
        <f>Q275*H275</f>
        <v>0</v>
      </c>
      <c r="S275" s="178">
        <v>0</v>
      </c>
      <c r="T275" s="179">
        <f>S275*H275</f>
        <v>0</v>
      </c>
      <c r="AR275" s="17" t="s">
        <v>150</v>
      </c>
      <c r="AT275" s="17" t="s">
        <v>145</v>
      </c>
      <c r="AU275" s="17" t="s">
        <v>83</v>
      </c>
      <c r="AY275" s="17" t="s">
        <v>143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17" t="s">
        <v>81</v>
      </c>
      <c r="BK275" s="180">
        <f>ROUND(I275*H275,2)</f>
        <v>0</v>
      </c>
      <c r="BL275" s="17" t="s">
        <v>150</v>
      </c>
      <c r="BM275" s="17" t="s">
        <v>454</v>
      </c>
    </row>
    <row r="276" spans="2:65" s="1" customFormat="1" ht="16.5" customHeight="1">
      <c r="B276" s="34"/>
      <c r="C276" s="169" t="s">
        <v>455</v>
      </c>
      <c r="D276" s="169" t="s">
        <v>145</v>
      </c>
      <c r="E276" s="170" t="s">
        <v>456</v>
      </c>
      <c r="F276" s="171" t="s">
        <v>457</v>
      </c>
      <c r="G276" s="172" t="s">
        <v>176</v>
      </c>
      <c r="H276" s="173">
        <v>1.728</v>
      </c>
      <c r="I276" s="174"/>
      <c r="J276" s="175">
        <f>ROUND(I276*H276,2)</f>
        <v>0</v>
      </c>
      <c r="K276" s="171" t="s">
        <v>149</v>
      </c>
      <c r="L276" s="38"/>
      <c r="M276" s="176" t="s">
        <v>19</v>
      </c>
      <c r="N276" s="177" t="s">
        <v>47</v>
      </c>
      <c r="O276" s="60"/>
      <c r="P276" s="178">
        <f>O276*H276</f>
        <v>0</v>
      </c>
      <c r="Q276" s="178">
        <v>1.06017</v>
      </c>
      <c r="R276" s="178">
        <f>Q276*H276</f>
        <v>1.8319737600000001</v>
      </c>
      <c r="S276" s="178">
        <v>0</v>
      </c>
      <c r="T276" s="179">
        <f>S276*H276</f>
        <v>0</v>
      </c>
      <c r="AR276" s="17" t="s">
        <v>150</v>
      </c>
      <c r="AT276" s="17" t="s">
        <v>145</v>
      </c>
      <c r="AU276" s="17" t="s">
        <v>83</v>
      </c>
      <c r="AY276" s="17" t="s">
        <v>143</v>
      </c>
      <c r="BE276" s="180">
        <f>IF(N276="základní",J276,0)</f>
        <v>0</v>
      </c>
      <c r="BF276" s="180">
        <f>IF(N276="snížená",J276,0)</f>
        <v>0</v>
      </c>
      <c r="BG276" s="180">
        <f>IF(N276="zákl. přenesená",J276,0)</f>
        <v>0</v>
      </c>
      <c r="BH276" s="180">
        <f>IF(N276="sníž. přenesená",J276,0)</f>
        <v>0</v>
      </c>
      <c r="BI276" s="180">
        <f>IF(N276="nulová",J276,0)</f>
        <v>0</v>
      </c>
      <c r="BJ276" s="17" t="s">
        <v>81</v>
      </c>
      <c r="BK276" s="180">
        <f>ROUND(I276*H276,2)</f>
        <v>0</v>
      </c>
      <c r="BL276" s="17" t="s">
        <v>150</v>
      </c>
      <c r="BM276" s="17" t="s">
        <v>458</v>
      </c>
    </row>
    <row r="277" spans="2:51" s="11" customFormat="1" ht="12">
      <c r="B277" s="181"/>
      <c r="C277" s="182"/>
      <c r="D277" s="183" t="s">
        <v>164</v>
      </c>
      <c r="E277" s="184" t="s">
        <v>19</v>
      </c>
      <c r="F277" s="185" t="s">
        <v>459</v>
      </c>
      <c r="G277" s="182"/>
      <c r="H277" s="184" t="s">
        <v>19</v>
      </c>
      <c r="I277" s="186"/>
      <c r="J277" s="182"/>
      <c r="K277" s="182"/>
      <c r="L277" s="187"/>
      <c r="M277" s="188"/>
      <c r="N277" s="189"/>
      <c r="O277" s="189"/>
      <c r="P277" s="189"/>
      <c r="Q277" s="189"/>
      <c r="R277" s="189"/>
      <c r="S277" s="189"/>
      <c r="T277" s="190"/>
      <c r="AT277" s="191" t="s">
        <v>164</v>
      </c>
      <c r="AU277" s="191" t="s">
        <v>83</v>
      </c>
      <c r="AV277" s="11" t="s">
        <v>81</v>
      </c>
      <c r="AW277" s="11" t="s">
        <v>36</v>
      </c>
      <c r="AX277" s="11" t="s">
        <v>76</v>
      </c>
      <c r="AY277" s="191" t="s">
        <v>143</v>
      </c>
    </row>
    <row r="278" spans="2:51" s="12" customFormat="1" ht="12">
      <c r="B278" s="192"/>
      <c r="C278" s="193"/>
      <c r="D278" s="183" t="s">
        <v>164</v>
      </c>
      <c r="E278" s="194" t="s">
        <v>19</v>
      </c>
      <c r="F278" s="195" t="s">
        <v>460</v>
      </c>
      <c r="G278" s="193"/>
      <c r="H278" s="196">
        <v>1.728</v>
      </c>
      <c r="I278" s="197"/>
      <c r="J278" s="193"/>
      <c r="K278" s="193"/>
      <c r="L278" s="198"/>
      <c r="M278" s="199"/>
      <c r="N278" s="200"/>
      <c r="O278" s="200"/>
      <c r="P278" s="200"/>
      <c r="Q278" s="200"/>
      <c r="R278" s="200"/>
      <c r="S278" s="200"/>
      <c r="T278" s="201"/>
      <c r="AT278" s="202" t="s">
        <v>164</v>
      </c>
      <c r="AU278" s="202" t="s">
        <v>83</v>
      </c>
      <c r="AV278" s="12" t="s">
        <v>83</v>
      </c>
      <c r="AW278" s="12" t="s">
        <v>36</v>
      </c>
      <c r="AX278" s="12" t="s">
        <v>76</v>
      </c>
      <c r="AY278" s="202" t="s">
        <v>143</v>
      </c>
    </row>
    <row r="279" spans="2:51" s="13" customFormat="1" ht="12">
      <c r="B279" s="203"/>
      <c r="C279" s="204"/>
      <c r="D279" s="183" t="s">
        <v>164</v>
      </c>
      <c r="E279" s="205" t="s">
        <v>19</v>
      </c>
      <c r="F279" s="206" t="s">
        <v>171</v>
      </c>
      <c r="G279" s="204"/>
      <c r="H279" s="207">
        <v>1.728</v>
      </c>
      <c r="I279" s="208"/>
      <c r="J279" s="204"/>
      <c r="K279" s="204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164</v>
      </c>
      <c r="AU279" s="213" t="s">
        <v>83</v>
      </c>
      <c r="AV279" s="13" t="s">
        <v>150</v>
      </c>
      <c r="AW279" s="13" t="s">
        <v>36</v>
      </c>
      <c r="AX279" s="13" t="s">
        <v>81</v>
      </c>
      <c r="AY279" s="213" t="s">
        <v>143</v>
      </c>
    </row>
    <row r="280" spans="2:65" s="1" customFormat="1" ht="16.5" customHeight="1">
      <c r="B280" s="34"/>
      <c r="C280" s="169" t="s">
        <v>461</v>
      </c>
      <c r="D280" s="169" t="s">
        <v>145</v>
      </c>
      <c r="E280" s="170" t="s">
        <v>462</v>
      </c>
      <c r="F280" s="171" t="s">
        <v>463</v>
      </c>
      <c r="G280" s="172" t="s">
        <v>176</v>
      </c>
      <c r="H280" s="173">
        <v>0.048</v>
      </c>
      <c r="I280" s="174"/>
      <c r="J280" s="175">
        <f>ROUND(I280*H280,2)</f>
        <v>0</v>
      </c>
      <c r="K280" s="171" t="s">
        <v>149</v>
      </c>
      <c r="L280" s="38"/>
      <c r="M280" s="176" t="s">
        <v>19</v>
      </c>
      <c r="N280" s="177" t="s">
        <v>47</v>
      </c>
      <c r="O280" s="60"/>
      <c r="P280" s="178">
        <f>O280*H280</f>
        <v>0</v>
      </c>
      <c r="Q280" s="178">
        <v>1.06277</v>
      </c>
      <c r="R280" s="178">
        <f>Q280*H280</f>
        <v>0.05101296</v>
      </c>
      <c r="S280" s="178">
        <v>0</v>
      </c>
      <c r="T280" s="179">
        <f>S280*H280</f>
        <v>0</v>
      </c>
      <c r="AR280" s="17" t="s">
        <v>150</v>
      </c>
      <c r="AT280" s="17" t="s">
        <v>145</v>
      </c>
      <c r="AU280" s="17" t="s">
        <v>83</v>
      </c>
      <c r="AY280" s="17" t="s">
        <v>143</v>
      </c>
      <c r="BE280" s="180">
        <f>IF(N280="základní",J280,0)</f>
        <v>0</v>
      </c>
      <c r="BF280" s="180">
        <f>IF(N280="snížená",J280,0)</f>
        <v>0</v>
      </c>
      <c r="BG280" s="180">
        <f>IF(N280="zákl. přenesená",J280,0)</f>
        <v>0</v>
      </c>
      <c r="BH280" s="180">
        <f>IF(N280="sníž. přenesená",J280,0)</f>
        <v>0</v>
      </c>
      <c r="BI280" s="180">
        <f>IF(N280="nulová",J280,0)</f>
        <v>0</v>
      </c>
      <c r="BJ280" s="17" t="s">
        <v>81</v>
      </c>
      <c r="BK280" s="180">
        <f>ROUND(I280*H280,2)</f>
        <v>0</v>
      </c>
      <c r="BL280" s="17" t="s">
        <v>150</v>
      </c>
      <c r="BM280" s="17" t="s">
        <v>464</v>
      </c>
    </row>
    <row r="281" spans="2:51" s="11" customFormat="1" ht="12">
      <c r="B281" s="181"/>
      <c r="C281" s="182"/>
      <c r="D281" s="183" t="s">
        <v>164</v>
      </c>
      <c r="E281" s="184" t="s">
        <v>19</v>
      </c>
      <c r="F281" s="185" t="s">
        <v>465</v>
      </c>
      <c r="G281" s="182"/>
      <c r="H281" s="184" t="s">
        <v>19</v>
      </c>
      <c r="I281" s="186"/>
      <c r="J281" s="182"/>
      <c r="K281" s="182"/>
      <c r="L281" s="187"/>
      <c r="M281" s="188"/>
      <c r="N281" s="189"/>
      <c r="O281" s="189"/>
      <c r="P281" s="189"/>
      <c r="Q281" s="189"/>
      <c r="R281" s="189"/>
      <c r="S281" s="189"/>
      <c r="T281" s="190"/>
      <c r="AT281" s="191" t="s">
        <v>164</v>
      </c>
      <c r="AU281" s="191" t="s">
        <v>83</v>
      </c>
      <c r="AV281" s="11" t="s">
        <v>81</v>
      </c>
      <c r="AW281" s="11" t="s">
        <v>36</v>
      </c>
      <c r="AX281" s="11" t="s">
        <v>76</v>
      </c>
      <c r="AY281" s="191" t="s">
        <v>143</v>
      </c>
    </row>
    <row r="282" spans="2:51" s="12" customFormat="1" ht="12">
      <c r="B282" s="192"/>
      <c r="C282" s="193"/>
      <c r="D282" s="183" t="s">
        <v>164</v>
      </c>
      <c r="E282" s="194" t="s">
        <v>19</v>
      </c>
      <c r="F282" s="195" t="s">
        <v>466</v>
      </c>
      <c r="G282" s="193"/>
      <c r="H282" s="196">
        <v>41.712</v>
      </c>
      <c r="I282" s="197"/>
      <c r="J282" s="193"/>
      <c r="K282" s="193"/>
      <c r="L282" s="198"/>
      <c r="M282" s="199"/>
      <c r="N282" s="200"/>
      <c r="O282" s="200"/>
      <c r="P282" s="200"/>
      <c r="Q282" s="200"/>
      <c r="R282" s="200"/>
      <c r="S282" s="200"/>
      <c r="T282" s="201"/>
      <c r="AT282" s="202" t="s">
        <v>164</v>
      </c>
      <c r="AU282" s="202" t="s">
        <v>83</v>
      </c>
      <c r="AV282" s="12" t="s">
        <v>83</v>
      </c>
      <c r="AW282" s="12" t="s">
        <v>36</v>
      </c>
      <c r="AX282" s="12" t="s">
        <v>76</v>
      </c>
      <c r="AY282" s="202" t="s">
        <v>143</v>
      </c>
    </row>
    <row r="283" spans="2:51" s="13" customFormat="1" ht="12">
      <c r="B283" s="203"/>
      <c r="C283" s="204"/>
      <c r="D283" s="183" t="s">
        <v>164</v>
      </c>
      <c r="E283" s="205" t="s">
        <v>19</v>
      </c>
      <c r="F283" s="206" t="s">
        <v>171</v>
      </c>
      <c r="G283" s="204"/>
      <c r="H283" s="207">
        <v>41.712</v>
      </c>
      <c r="I283" s="208"/>
      <c r="J283" s="204"/>
      <c r="K283" s="204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164</v>
      </c>
      <c r="AU283" s="213" t="s">
        <v>83</v>
      </c>
      <c r="AV283" s="13" t="s">
        <v>150</v>
      </c>
      <c r="AW283" s="13" t="s">
        <v>36</v>
      </c>
      <c r="AX283" s="13" t="s">
        <v>81</v>
      </c>
      <c r="AY283" s="213" t="s">
        <v>143</v>
      </c>
    </row>
    <row r="284" spans="2:51" s="12" customFormat="1" ht="12">
      <c r="B284" s="192"/>
      <c r="C284" s="193"/>
      <c r="D284" s="183" t="s">
        <v>164</v>
      </c>
      <c r="E284" s="193"/>
      <c r="F284" s="195" t="s">
        <v>467</v>
      </c>
      <c r="G284" s="193"/>
      <c r="H284" s="196">
        <v>0.048</v>
      </c>
      <c r="I284" s="197"/>
      <c r="J284" s="193"/>
      <c r="K284" s="193"/>
      <c r="L284" s="198"/>
      <c r="M284" s="199"/>
      <c r="N284" s="200"/>
      <c r="O284" s="200"/>
      <c r="P284" s="200"/>
      <c r="Q284" s="200"/>
      <c r="R284" s="200"/>
      <c r="S284" s="200"/>
      <c r="T284" s="201"/>
      <c r="AT284" s="202" t="s">
        <v>164</v>
      </c>
      <c r="AU284" s="202" t="s">
        <v>83</v>
      </c>
      <c r="AV284" s="12" t="s">
        <v>83</v>
      </c>
      <c r="AW284" s="12" t="s">
        <v>4</v>
      </c>
      <c r="AX284" s="12" t="s">
        <v>81</v>
      </c>
      <c r="AY284" s="202" t="s">
        <v>143</v>
      </c>
    </row>
    <row r="285" spans="2:65" s="1" customFormat="1" ht="16.5" customHeight="1">
      <c r="B285" s="34"/>
      <c r="C285" s="169" t="s">
        <v>468</v>
      </c>
      <c r="D285" s="169" t="s">
        <v>145</v>
      </c>
      <c r="E285" s="170" t="s">
        <v>469</v>
      </c>
      <c r="F285" s="171" t="s">
        <v>470</v>
      </c>
      <c r="G285" s="172" t="s">
        <v>162</v>
      </c>
      <c r="H285" s="173">
        <v>1.904</v>
      </c>
      <c r="I285" s="174"/>
      <c r="J285" s="175">
        <f>ROUND(I285*H285,2)</f>
        <v>0</v>
      </c>
      <c r="K285" s="171" t="s">
        <v>149</v>
      </c>
      <c r="L285" s="38"/>
      <c r="M285" s="176" t="s">
        <v>19</v>
      </c>
      <c r="N285" s="177" t="s">
        <v>47</v>
      </c>
      <c r="O285" s="60"/>
      <c r="P285" s="178">
        <f>O285*H285</f>
        <v>0</v>
      </c>
      <c r="Q285" s="178">
        <v>2.45329</v>
      </c>
      <c r="R285" s="178">
        <f>Q285*H285</f>
        <v>4.671064159999999</v>
      </c>
      <c r="S285" s="178">
        <v>0</v>
      </c>
      <c r="T285" s="179">
        <f>S285*H285</f>
        <v>0</v>
      </c>
      <c r="AR285" s="17" t="s">
        <v>150</v>
      </c>
      <c r="AT285" s="17" t="s">
        <v>145</v>
      </c>
      <c r="AU285" s="17" t="s">
        <v>83</v>
      </c>
      <c r="AY285" s="17" t="s">
        <v>143</v>
      </c>
      <c r="BE285" s="180">
        <f>IF(N285="základní",J285,0)</f>
        <v>0</v>
      </c>
      <c r="BF285" s="180">
        <f>IF(N285="snížená",J285,0)</f>
        <v>0</v>
      </c>
      <c r="BG285" s="180">
        <f>IF(N285="zákl. přenesená",J285,0)</f>
        <v>0</v>
      </c>
      <c r="BH285" s="180">
        <f>IF(N285="sníž. přenesená",J285,0)</f>
        <v>0</v>
      </c>
      <c r="BI285" s="180">
        <f>IF(N285="nulová",J285,0)</f>
        <v>0</v>
      </c>
      <c r="BJ285" s="17" t="s">
        <v>81</v>
      </c>
      <c r="BK285" s="180">
        <f>ROUND(I285*H285,2)</f>
        <v>0</v>
      </c>
      <c r="BL285" s="17" t="s">
        <v>150</v>
      </c>
      <c r="BM285" s="17" t="s">
        <v>471</v>
      </c>
    </row>
    <row r="286" spans="2:51" s="11" customFormat="1" ht="12">
      <c r="B286" s="181"/>
      <c r="C286" s="182"/>
      <c r="D286" s="183" t="s">
        <v>164</v>
      </c>
      <c r="E286" s="184" t="s">
        <v>19</v>
      </c>
      <c r="F286" s="185" t="s">
        <v>472</v>
      </c>
      <c r="G286" s="182"/>
      <c r="H286" s="184" t="s">
        <v>19</v>
      </c>
      <c r="I286" s="186"/>
      <c r="J286" s="182"/>
      <c r="K286" s="182"/>
      <c r="L286" s="187"/>
      <c r="M286" s="188"/>
      <c r="N286" s="189"/>
      <c r="O286" s="189"/>
      <c r="P286" s="189"/>
      <c r="Q286" s="189"/>
      <c r="R286" s="189"/>
      <c r="S286" s="189"/>
      <c r="T286" s="190"/>
      <c r="AT286" s="191" t="s">
        <v>164</v>
      </c>
      <c r="AU286" s="191" t="s">
        <v>83</v>
      </c>
      <c r="AV286" s="11" t="s">
        <v>81</v>
      </c>
      <c r="AW286" s="11" t="s">
        <v>36</v>
      </c>
      <c r="AX286" s="11" t="s">
        <v>76</v>
      </c>
      <c r="AY286" s="191" t="s">
        <v>143</v>
      </c>
    </row>
    <row r="287" spans="2:51" s="11" customFormat="1" ht="12">
      <c r="B287" s="181"/>
      <c r="C287" s="182"/>
      <c r="D287" s="183" t="s">
        <v>164</v>
      </c>
      <c r="E287" s="184" t="s">
        <v>19</v>
      </c>
      <c r="F287" s="185" t="s">
        <v>473</v>
      </c>
      <c r="G287" s="182"/>
      <c r="H287" s="184" t="s">
        <v>19</v>
      </c>
      <c r="I287" s="186"/>
      <c r="J287" s="182"/>
      <c r="K287" s="182"/>
      <c r="L287" s="187"/>
      <c r="M287" s="188"/>
      <c r="N287" s="189"/>
      <c r="O287" s="189"/>
      <c r="P287" s="189"/>
      <c r="Q287" s="189"/>
      <c r="R287" s="189"/>
      <c r="S287" s="189"/>
      <c r="T287" s="190"/>
      <c r="AT287" s="191" t="s">
        <v>164</v>
      </c>
      <c r="AU287" s="191" t="s">
        <v>83</v>
      </c>
      <c r="AV287" s="11" t="s">
        <v>81</v>
      </c>
      <c r="AW287" s="11" t="s">
        <v>36</v>
      </c>
      <c r="AX287" s="11" t="s">
        <v>76</v>
      </c>
      <c r="AY287" s="191" t="s">
        <v>143</v>
      </c>
    </row>
    <row r="288" spans="2:51" s="12" customFormat="1" ht="12">
      <c r="B288" s="192"/>
      <c r="C288" s="193"/>
      <c r="D288" s="183" t="s">
        <v>164</v>
      </c>
      <c r="E288" s="194" t="s">
        <v>19</v>
      </c>
      <c r="F288" s="195" t="s">
        <v>474</v>
      </c>
      <c r="G288" s="193"/>
      <c r="H288" s="196">
        <v>0.576</v>
      </c>
      <c r="I288" s="197"/>
      <c r="J288" s="193"/>
      <c r="K288" s="193"/>
      <c r="L288" s="198"/>
      <c r="M288" s="199"/>
      <c r="N288" s="200"/>
      <c r="O288" s="200"/>
      <c r="P288" s="200"/>
      <c r="Q288" s="200"/>
      <c r="R288" s="200"/>
      <c r="S288" s="200"/>
      <c r="T288" s="201"/>
      <c r="AT288" s="202" t="s">
        <v>164</v>
      </c>
      <c r="AU288" s="202" t="s">
        <v>83</v>
      </c>
      <c r="AV288" s="12" t="s">
        <v>83</v>
      </c>
      <c r="AW288" s="12" t="s">
        <v>36</v>
      </c>
      <c r="AX288" s="12" t="s">
        <v>76</v>
      </c>
      <c r="AY288" s="202" t="s">
        <v>143</v>
      </c>
    </row>
    <row r="289" spans="2:51" s="11" customFormat="1" ht="12">
      <c r="B289" s="181"/>
      <c r="C289" s="182"/>
      <c r="D289" s="183" t="s">
        <v>164</v>
      </c>
      <c r="E289" s="184" t="s">
        <v>19</v>
      </c>
      <c r="F289" s="185" t="s">
        <v>475</v>
      </c>
      <c r="G289" s="182"/>
      <c r="H289" s="184" t="s">
        <v>19</v>
      </c>
      <c r="I289" s="186"/>
      <c r="J289" s="182"/>
      <c r="K289" s="182"/>
      <c r="L289" s="187"/>
      <c r="M289" s="188"/>
      <c r="N289" s="189"/>
      <c r="O289" s="189"/>
      <c r="P289" s="189"/>
      <c r="Q289" s="189"/>
      <c r="R289" s="189"/>
      <c r="S289" s="189"/>
      <c r="T289" s="190"/>
      <c r="AT289" s="191" t="s">
        <v>164</v>
      </c>
      <c r="AU289" s="191" t="s">
        <v>83</v>
      </c>
      <c r="AV289" s="11" t="s">
        <v>81</v>
      </c>
      <c r="AW289" s="11" t="s">
        <v>36</v>
      </c>
      <c r="AX289" s="11" t="s">
        <v>76</v>
      </c>
      <c r="AY289" s="191" t="s">
        <v>143</v>
      </c>
    </row>
    <row r="290" spans="2:51" s="12" customFormat="1" ht="12">
      <c r="B290" s="192"/>
      <c r="C290" s="193"/>
      <c r="D290" s="183" t="s">
        <v>164</v>
      </c>
      <c r="E290" s="194" t="s">
        <v>19</v>
      </c>
      <c r="F290" s="195" t="s">
        <v>476</v>
      </c>
      <c r="G290" s="193"/>
      <c r="H290" s="196">
        <v>0.668</v>
      </c>
      <c r="I290" s="197"/>
      <c r="J290" s="193"/>
      <c r="K290" s="193"/>
      <c r="L290" s="198"/>
      <c r="M290" s="199"/>
      <c r="N290" s="200"/>
      <c r="O290" s="200"/>
      <c r="P290" s="200"/>
      <c r="Q290" s="200"/>
      <c r="R290" s="200"/>
      <c r="S290" s="200"/>
      <c r="T290" s="201"/>
      <c r="AT290" s="202" t="s">
        <v>164</v>
      </c>
      <c r="AU290" s="202" t="s">
        <v>83</v>
      </c>
      <c r="AV290" s="12" t="s">
        <v>83</v>
      </c>
      <c r="AW290" s="12" t="s">
        <v>36</v>
      </c>
      <c r="AX290" s="12" t="s">
        <v>76</v>
      </c>
      <c r="AY290" s="202" t="s">
        <v>143</v>
      </c>
    </row>
    <row r="291" spans="2:51" s="11" customFormat="1" ht="12">
      <c r="B291" s="181"/>
      <c r="C291" s="182"/>
      <c r="D291" s="183" t="s">
        <v>164</v>
      </c>
      <c r="E291" s="184" t="s">
        <v>19</v>
      </c>
      <c r="F291" s="185" t="s">
        <v>477</v>
      </c>
      <c r="G291" s="182"/>
      <c r="H291" s="184" t="s">
        <v>19</v>
      </c>
      <c r="I291" s="186"/>
      <c r="J291" s="182"/>
      <c r="K291" s="182"/>
      <c r="L291" s="187"/>
      <c r="M291" s="188"/>
      <c r="N291" s="189"/>
      <c r="O291" s="189"/>
      <c r="P291" s="189"/>
      <c r="Q291" s="189"/>
      <c r="R291" s="189"/>
      <c r="S291" s="189"/>
      <c r="T291" s="190"/>
      <c r="AT291" s="191" t="s">
        <v>164</v>
      </c>
      <c r="AU291" s="191" t="s">
        <v>83</v>
      </c>
      <c r="AV291" s="11" t="s">
        <v>81</v>
      </c>
      <c r="AW291" s="11" t="s">
        <v>36</v>
      </c>
      <c r="AX291" s="11" t="s">
        <v>76</v>
      </c>
      <c r="AY291" s="191" t="s">
        <v>143</v>
      </c>
    </row>
    <row r="292" spans="2:51" s="12" customFormat="1" ht="12">
      <c r="B292" s="192"/>
      <c r="C292" s="193"/>
      <c r="D292" s="183" t="s">
        <v>164</v>
      </c>
      <c r="E292" s="194" t="s">
        <v>19</v>
      </c>
      <c r="F292" s="195" t="s">
        <v>234</v>
      </c>
      <c r="G292" s="193"/>
      <c r="H292" s="196">
        <v>0.66</v>
      </c>
      <c r="I292" s="197"/>
      <c r="J292" s="193"/>
      <c r="K292" s="193"/>
      <c r="L292" s="198"/>
      <c r="M292" s="199"/>
      <c r="N292" s="200"/>
      <c r="O292" s="200"/>
      <c r="P292" s="200"/>
      <c r="Q292" s="200"/>
      <c r="R292" s="200"/>
      <c r="S292" s="200"/>
      <c r="T292" s="201"/>
      <c r="AT292" s="202" t="s">
        <v>164</v>
      </c>
      <c r="AU292" s="202" t="s">
        <v>83</v>
      </c>
      <c r="AV292" s="12" t="s">
        <v>83</v>
      </c>
      <c r="AW292" s="12" t="s">
        <v>36</v>
      </c>
      <c r="AX292" s="12" t="s">
        <v>76</v>
      </c>
      <c r="AY292" s="202" t="s">
        <v>143</v>
      </c>
    </row>
    <row r="293" spans="2:51" s="13" customFormat="1" ht="12">
      <c r="B293" s="203"/>
      <c r="C293" s="204"/>
      <c r="D293" s="183" t="s">
        <v>164</v>
      </c>
      <c r="E293" s="205" t="s">
        <v>19</v>
      </c>
      <c r="F293" s="206" t="s">
        <v>171</v>
      </c>
      <c r="G293" s="204"/>
      <c r="H293" s="207">
        <v>1.904</v>
      </c>
      <c r="I293" s="208"/>
      <c r="J293" s="204"/>
      <c r="K293" s="204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164</v>
      </c>
      <c r="AU293" s="213" t="s">
        <v>83</v>
      </c>
      <c r="AV293" s="13" t="s">
        <v>150</v>
      </c>
      <c r="AW293" s="13" t="s">
        <v>36</v>
      </c>
      <c r="AX293" s="13" t="s">
        <v>81</v>
      </c>
      <c r="AY293" s="213" t="s">
        <v>143</v>
      </c>
    </row>
    <row r="294" spans="2:63" s="10" customFormat="1" ht="22.9" customHeight="1">
      <c r="B294" s="153"/>
      <c r="C294" s="154"/>
      <c r="D294" s="155" t="s">
        <v>75</v>
      </c>
      <c r="E294" s="167" t="s">
        <v>156</v>
      </c>
      <c r="F294" s="167" t="s">
        <v>478</v>
      </c>
      <c r="G294" s="154"/>
      <c r="H294" s="154"/>
      <c r="I294" s="157"/>
      <c r="J294" s="168">
        <f>BK294</f>
        <v>0</v>
      </c>
      <c r="K294" s="154"/>
      <c r="L294" s="159"/>
      <c r="M294" s="160"/>
      <c r="N294" s="161"/>
      <c r="O294" s="161"/>
      <c r="P294" s="162">
        <f>SUM(P295:P345)</f>
        <v>0</v>
      </c>
      <c r="Q294" s="161"/>
      <c r="R294" s="162">
        <f>SUM(R295:R345)</f>
        <v>183.01317337999998</v>
      </c>
      <c r="S294" s="161"/>
      <c r="T294" s="163">
        <f>SUM(T295:T345)</f>
        <v>4.8</v>
      </c>
      <c r="AR294" s="164" t="s">
        <v>81</v>
      </c>
      <c r="AT294" s="165" t="s">
        <v>75</v>
      </c>
      <c r="AU294" s="165" t="s">
        <v>81</v>
      </c>
      <c r="AY294" s="164" t="s">
        <v>143</v>
      </c>
      <c r="BK294" s="166">
        <f>SUM(BK295:BK345)</f>
        <v>0</v>
      </c>
    </row>
    <row r="295" spans="2:65" s="1" customFormat="1" ht="22.5" customHeight="1">
      <c r="B295" s="34"/>
      <c r="C295" s="169" t="s">
        <v>479</v>
      </c>
      <c r="D295" s="169" t="s">
        <v>145</v>
      </c>
      <c r="E295" s="170" t="s">
        <v>480</v>
      </c>
      <c r="F295" s="171" t="s">
        <v>481</v>
      </c>
      <c r="G295" s="172" t="s">
        <v>148</v>
      </c>
      <c r="H295" s="173">
        <v>52.912</v>
      </c>
      <c r="I295" s="174"/>
      <c r="J295" s="175">
        <f>ROUND(I295*H295,2)</f>
        <v>0</v>
      </c>
      <c r="K295" s="171" t="s">
        <v>149</v>
      </c>
      <c r="L295" s="38"/>
      <c r="M295" s="176" t="s">
        <v>19</v>
      </c>
      <c r="N295" s="177" t="s">
        <v>47</v>
      </c>
      <c r="O295" s="60"/>
      <c r="P295" s="178">
        <f>O295*H295</f>
        <v>0</v>
      </c>
      <c r="Q295" s="178">
        <v>0.58443</v>
      </c>
      <c r="R295" s="178">
        <f>Q295*H295</f>
        <v>30.92336016</v>
      </c>
      <c r="S295" s="178">
        <v>0</v>
      </c>
      <c r="T295" s="179">
        <f>S295*H295</f>
        <v>0</v>
      </c>
      <c r="AR295" s="17" t="s">
        <v>150</v>
      </c>
      <c r="AT295" s="17" t="s">
        <v>145</v>
      </c>
      <c r="AU295" s="17" t="s">
        <v>83</v>
      </c>
      <c r="AY295" s="17" t="s">
        <v>143</v>
      </c>
      <c r="BE295" s="180">
        <f>IF(N295="základní",J295,0)</f>
        <v>0</v>
      </c>
      <c r="BF295" s="180">
        <f>IF(N295="snížená",J295,0)</f>
        <v>0</v>
      </c>
      <c r="BG295" s="180">
        <f>IF(N295="zákl. přenesená",J295,0)</f>
        <v>0</v>
      </c>
      <c r="BH295" s="180">
        <f>IF(N295="sníž. přenesená",J295,0)</f>
        <v>0</v>
      </c>
      <c r="BI295" s="180">
        <f>IF(N295="nulová",J295,0)</f>
        <v>0</v>
      </c>
      <c r="BJ295" s="17" t="s">
        <v>81</v>
      </c>
      <c r="BK295" s="180">
        <f>ROUND(I295*H295,2)</f>
        <v>0</v>
      </c>
      <c r="BL295" s="17" t="s">
        <v>150</v>
      </c>
      <c r="BM295" s="17" t="s">
        <v>482</v>
      </c>
    </row>
    <row r="296" spans="2:51" s="11" customFormat="1" ht="12">
      <c r="B296" s="181"/>
      <c r="C296" s="182"/>
      <c r="D296" s="183" t="s">
        <v>164</v>
      </c>
      <c r="E296" s="184" t="s">
        <v>19</v>
      </c>
      <c r="F296" s="185" t="s">
        <v>483</v>
      </c>
      <c r="G296" s="182"/>
      <c r="H296" s="184" t="s">
        <v>19</v>
      </c>
      <c r="I296" s="186"/>
      <c r="J296" s="182"/>
      <c r="K296" s="182"/>
      <c r="L296" s="187"/>
      <c r="M296" s="188"/>
      <c r="N296" s="189"/>
      <c r="O296" s="189"/>
      <c r="P296" s="189"/>
      <c r="Q296" s="189"/>
      <c r="R296" s="189"/>
      <c r="S296" s="189"/>
      <c r="T296" s="190"/>
      <c r="AT296" s="191" t="s">
        <v>164</v>
      </c>
      <c r="AU296" s="191" t="s">
        <v>83</v>
      </c>
      <c r="AV296" s="11" t="s">
        <v>81</v>
      </c>
      <c r="AW296" s="11" t="s">
        <v>36</v>
      </c>
      <c r="AX296" s="11" t="s">
        <v>76</v>
      </c>
      <c r="AY296" s="191" t="s">
        <v>143</v>
      </c>
    </row>
    <row r="297" spans="2:51" s="12" customFormat="1" ht="12">
      <c r="B297" s="192"/>
      <c r="C297" s="193"/>
      <c r="D297" s="183" t="s">
        <v>164</v>
      </c>
      <c r="E297" s="194" t="s">
        <v>19</v>
      </c>
      <c r="F297" s="195" t="s">
        <v>484</v>
      </c>
      <c r="G297" s="193"/>
      <c r="H297" s="196">
        <v>14.352</v>
      </c>
      <c r="I297" s="197"/>
      <c r="J297" s="193"/>
      <c r="K297" s="193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164</v>
      </c>
      <c r="AU297" s="202" t="s">
        <v>83</v>
      </c>
      <c r="AV297" s="12" t="s">
        <v>83</v>
      </c>
      <c r="AW297" s="12" t="s">
        <v>36</v>
      </c>
      <c r="AX297" s="12" t="s">
        <v>76</v>
      </c>
      <c r="AY297" s="202" t="s">
        <v>143</v>
      </c>
    </row>
    <row r="298" spans="2:51" s="11" customFormat="1" ht="12">
      <c r="B298" s="181"/>
      <c r="C298" s="182"/>
      <c r="D298" s="183" t="s">
        <v>164</v>
      </c>
      <c r="E298" s="184" t="s">
        <v>19</v>
      </c>
      <c r="F298" s="185" t="s">
        <v>485</v>
      </c>
      <c r="G298" s="182"/>
      <c r="H298" s="184" t="s">
        <v>19</v>
      </c>
      <c r="I298" s="186"/>
      <c r="J298" s="182"/>
      <c r="K298" s="182"/>
      <c r="L298" s="187"/>
      <c r="M298" s="188"/>
      <c r="N298" s="189"/>
      <c r="O298" s="189"/>
      <c r="P298" s="189"/>
      <c r="Q298" s="189"/>
      <c r="R298" s="189"/>
      <c r="S298" s="189"/>
      <c r="T298" s="190"/>
      <c r="AT298" s="191" t="s">
        <v>164</v>
      </c>
      <c r="AU298" s="191" t="s">
        <v>83</v>
      </c>
      <c r="AV298" s="11" t="s">
        <v>81</v>
      </c>
      <c r="AW298" s="11" t="s">
        <v>36</v>
      </c>
      <c r="AX298" s="11" t="s">
        <v>76</v>
      </c>
      <c r="AY298" s="191" t="s">
        <v>143</v>
      </c>
    </row>
    <row r="299" spans="2:51" s="12" customFormat="1" ht="12">
      <c r="B299" s="192"/>
      <c r="C299" s="193"/>
      <c r="D299" s="183" t="s">
        <v>164</v>
      </c>
      <c r="E299" s="194" t="s">
        <v>19</v>
      </c>
      <c r="F299" s="195" t="s">
        <v>486</v>
      </c>
      <c r="G299" s="193"/>
      <c r="H299" s="196">
        <v>20.16</v>
      </c>
      <c r="I299" s="197"/>
      <c r="J299" s="193"/>
      <c r="K299" s="193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164</v>
      </c>
      <c r="AU299" s="202" t="s">
        <v>83</v>
      </c>
      <c r="AV299" s="12" t="s">
        <v>83</v>
      </c>
      <c r="AW299" s="12" t="s">
        <v>36</v>
      </c>
      <c r="AX299" s="12" t="s">
        <v>76</v>
      </c>
      <c r="AY299" s="202" t="s">
        <v>143</v>
      </c>
    </row>
    <row r="300" spans="2:51" s="11" customFormat="1" ht="12">
      <c r="B300" s="181"/>
      <c r="C300" s="182"/>
      <c r="D300" s="183" t="s">
        <v>164</v>
      </c>
      <c r="E300" s="184" t="s">
        <v>19</v>
      </c>
      <c r="F300" s="185" t="s">
        <v>487</v>
      </c>
      <c r="G300" s="182"/>
      <c r="H300" s="184" t="s">
        <v>19</v>
      </c>
      <c r="I300" s="186"/>
      <c r="J300" s="182"/>
      <c r="K300" s="182"/>
      <c r="L300" s="187"/>
      <c r="M300" s="188"/>
      <c r="N300" s="189"/>
      <c r="O300" s="189"/>
      <c r="P300" s="189"/>
      <c r="Q300" s="189"/>
      <c r="R300" s="189"/>
      <c r="S300" s="189"/>
      <c r="T300" s="190"/>
      <c r="AT300" s="191" t="s">
        <v>164</v>
      </c>
      <c r="AU300" s="191" t="s">
        <v>83</v>
      </c>
      <c r="AV300" s="11" t="s">
        <v>81</v>
      </c>
      <c r="AW300" s="11" t="s">
        <v>36</v>
      </c>
      <c r="AX300" s="11" t="s">
        <v>76</v>
      </c>
      <c r="AY300" s="191" t="s">
        <v>143</v>
      </c>
    </row>
    <row r="301" spans="2:51" s="12" customFormat="1" ht="12">
      <c r="B301" s="192"/>
      <c r="C301" s="193"/>
      <c r="D301" s="183" t="s">
        <v>164</v>
      </c>
      <c r="E301" s="194" t="s">
        <v>19</v>
      </c>
      <c r="F301" s="195" t="s">
        <v>488</v>
      </c>
      <c r="G301" s="193"/>
      <c r="H301" s="196">
        <v>14.2</v>
      </c>
      <c r="I301" s="197"/>
      <c r="J301" s="193"/>
      <c r="K301" s="193"/>
      <c r="L301" s="198"/>
      <c r="M301" s="199"/>
      <c r="N301" s="200"/>
      <c r="O301" s="200"/>
      <c r="P301" s="200"/>
      <c r="Q301" s="200"/>
      <c r="R301" s="200"/>
      <c r="S301" s="200"/>
      <c r="T301" s="201"/>
      <c r="AT301" s="202" t="s">
        <v>164</v>
      </c>
      <c r="AU301" s="202" t="s">
        <v>83</v>
      </c>
      <c r="AV301" s="12" t="s">
        <v>83</v>
      </c>
      <c r="AW301" s="12" t="s">
        <v>36</v>
      </c>
      <c r="AX301" s="12" t="s">
        <v>76</v>
      </c>
      <c r="AY301" s="202" t="s">
        <v>143</v>
      </c>
    </row>
    <row r="302" spans="2:51" s="11" customFormat="1" ht="12">
      <c r="B302" s="181"/>
      <c r="C302" s="182"/>
      <c r="D302" s="183" t="s">
        <v>164</v>
      </c>
      <c r="E302" s="184" t="s">
        <v>19</v>
      </c>
      <c r="F302" s="185" t="s">
        <v>489</v>
      </c>
      <c r="G302" s="182"/>
      <c r="H302" s="184" t="s">
        <v>19</v>
      </c>
      <c r="I302" s="186"/>
      <c r="J302" s="182"/>
      <c r="K302" s="182"/>
      <c r="L302" s="187"/>
      <c r="M302" s="188"/>
      <c r="N302" s="189"/>
      <c r="O302" s="189"/>
      <c r="P302" s="189"/>
      <c r="Q302" s="189"/>
      <c r="R302" s="189"/>
      <c r="S302" s="189"/>
      <c r="T302" s="190"/>
      <c r="AT302" s="191" t="s">
        <v>164</v>
      </c>
      <c r="AU302" s="191" t="s">
        <v>83</v>
      </c>
      <c r="AV302" s="11" t="s">
        <v>81</v>
      </c>
      <c r="AW302" s="11" t="s">
        <v>36</v>
      </c>
      <c r="AX302" s="11" t="s">
        <v>76</v>
      </c>
      <c r="AY302" s="191" t="s">
        <v>143</v>
      </c>
    </row>
    <row r="303" spans="2:51" s="12" customFormat="1" ht="12">
      <c r="B303" s="192"/>
      <c r="C303" s="193"/>
      <c r="D303" s="183" t="s">
        <v>164</v>
      </c>
      <c r="E303" s="194" t="s">
        <v>19</v>
      </c>
      <c r="F303" s="195" t="s">
        <v>490</v>
      </c>
      <c r="G303" s="193"/>
      <c r="H303" s="196">
        <v>4.2</v>
      </c>
      <c r="I303" s="197"/>
      <c r="J303" s="193"/>
      <c r="K303" s="193"/>
      <c r="L303" s="198"/>
      <c r="M303" s="199"/>
      <c r="N303" s="200"/>
      <c r="O303" s="200"/>
      <c r="P303" s="200"/>
      <c r="Q303" s="200"/>
      <c r="R303" s="200"/>
      <c r="S303" s="200"/>
      <c r="T303" s="201"/>
      <c r="AT303" s="202" t="s">
        <v>164</v>
      </c>
      <c r="AU303" s="202" t="s">
        <v>83</v>
      </c>
      <c r="AV303" s="12" t="s">
        <v>83</v>
      </c>
      <c r="AW303" s="12" t="s">
        <v>36</v>
      </c>
      <c r="AX303" s="12" t="s">
        <v>76</v>
      </c>
      <c r="AY303" s="202" t="s">
        <v>143</v>
      </c>
    </row>
    <row r="304" spans="2:51" s="13" customFormat="1" ht="12">
      <c r="B304" s="203"/>
      <c r="C304" s="204"/>
      <c r="D304" s="183" t="s">
        <v>164</v>
      </c>
      <c r="E304" s="205" t="s">
        <v>19</v>
      </c>
      <c r="F304" s="206" t="s">
        <v>171</v>
      </c>
      <c r="G304" s="204"/>
      <c r="H304" s="207">
        <v>52.912</v>
      </c>
      <c r="I304" s="208"/>
      <c r="J304" s="204"/>
      <c r="K304" s="204"/>
      <c r="L304" s="209"/>
      <c r="M304" s="210"/>
      <c r="N304" s="211"/>
      <c r="O304" s="211"/>
      <c r="P304" s="211"/>
      <c r="Q304" s="211"/>
      <c r="R304" s="211"/>
      <c r="S304" s="211"/>
      <c r="T304" s="212"/>
      <c r="AT304" s="213" t="s">
        <v>164</v>
      </c>
      <c r="AU304" s="213" t="s">
        <v>83</v>
      </c>
      <c r="AV304" s="13" t="s">
        <v>150</v>
      </c>
      <c r="AW304" s="13" t="s">
        <v>36</v>
      </c>
      <c r="AX304" s="13" t="s">
        <v>81</v>
      </c>
      <c r="AY304" s="213" t="s">
        <v>143</v>
      </c>
    </row>
    <row r="305" spans="2:65" s="1" customFormat="1" ht="22.5" customHeight="1">
      <c r="B305" s="34"/>
      <c r="C305" s="169" t="s">
        <v>491</v>
      </c>
      <c r="D305" s="169" t="s">
        <v>145</v>
      </c>
      <c r="E305" s="170" t="s">
        <v>492</v>
      </c>
      <c r="F305" s="171" t="s">
        <v>493</v>
      </c>
      <c r="G305" s="172" t="s">
        <v>148</v>
      </c>
      <c r="H305" s="173">
        <v>96.06</v>
      </c>
      <c r="I305" s="174"/>
      <c r="J305" s="175">
        <f>ROUND(I305*H305,2)</f>
        <v>0</v>
      </c>
      <c r="K305" s="171" t="s">
        <v>149</v>
      </c>
      <c r="L305" s="38"/>
      <c r="M305" s="176" t="s">
        <v>19</v>
      </c>
      <c r="N305" s="177" t="s">
        <v>47</v>
      </c>
      <c r="O305" s="60"/>
      <c r="P305" s="178">
        <f>O305*H305</f>
        <v>0</v>
      </c>
      <c r="Q305" s="178">
        <v>0.71546</v>
      </c>
      <c r="R305" s="178">
        <f>Q305*H305</f>
        <v>68.7270876</v>
      </c>
      <c r="S305" s="178">
        <v>0</v>
      </c>
      <c r="T305" s="179">
        <f>S305*H305</f>
        <v>0</v>
      </c>
      <c r="AR305" s="17" t="s">
        <v>150</v>
      </c>
      <c r="AT305" s="17" t="s">
        <v>145</v>
      </c>
      <c r="AU305" s="17" t="s">
        <v>83</v>
      </c>
      <c r="AY305" s="17" t="s">
        <v>143</v>
      </c>
      <c r="BE305" s="180">
        <f>IF(N305="základní",J305,0)</f>
        <v>0</v>
      </c>
      <c r="BF305" s="180">
        <f>IF(N305="snížená",J305,0)</f>
        <v>0</v>
      </c>
      <c r="BG305" s="180">
        <f>IF(N305="zákl. přenesená",J305,0)</f>
        <v>0</v>
      </c>
      <c r="BH305" s="180">
        <f>IF(N305="sníž. přenesená",J305,0)</f>
        <v>0</v>
      </c>
      <c r="BI305" s="180">
        <f>IF(N305="nulová",J305,0)</f>
        <v>0</v>
      </c>
      <c r="BJ305" s="17" t="s">
        <v>81</v>
      </c>
      <c r="BK305" s="180">
        <f>ROUND(I305*H305,2)</f>
        <v>0</v>
      </c>
      <c r="BL305" s="17" t="s">
        <v>150</v>
      </c>
      <c r="BM305" s="17" t="s">
        <v>494</v>
      </c>
    </row>
    <row r="306" spans="2:51" s="11" customFormat="1" ht="12">
      <c r="B306" s="181"/>
      <c r="C306" s="182"/>
      <c r="D306" s="183" t="s">
        <v>164</v>
      </c>
      <c r="E306" s="184" t="s">
        <v>19</v>
      </c>
      <c r="F306" s="185" t="s">
        <v>495</v>
      </c>
      <c r="G306" s="182"/>
      <c r="H306" s="184" t="s">
        <v>19</v>
      </c>
      <c r="I306" s="186"/>
      <c r="J306" s="182"/>
      <c r="K306" s="182"/>
      <c r="L306" s="187"/>
      <c r="M306" s="188"/>
      <c r="N306" s="189"/>
      <c r="O306" s="189"/>
      <c r="P306" s="189"/>
      <c r="Q306" s="189"/>
      <c r="R306" s="189"/>
      <c r="S306" s="189"/>
      <c r="T306" s="190"/>
      <c r="AT306" s="191" t="s">
        <v>164</v>
      </c>
      <c r="AU306" s="191" t="s">
        <v>83</v>
      </c>
      <c r="AV306" s="11" t="s">
        <v>81</v>
      </c>
      <c r="AW306" s="11" t="s">
        <v>36</v>
      </c>
      <c r="AX306" s="11" t="s">
        <v>76</v>
      </c>
      <c r="AY306" s="191" t="s">
        <v>143</v>
      </c>
    </row>
    <row r="307" spans="2:51" s="12" customFormat="1" ht="12">
      <c r="B307" s="192"/>
      <c r="C307" s="193"/>
      <c r="D307" s="183" t="s">
        <v>164</v>
      </c>
      <c r="E307" s="194" t="s">
        <v>19</v>
      </c>
      <c r="F307" s="195" t="s">
        <v>496</v>
      </c>
      <c r="G307" s="193"/>
      <c r="H307" s="196">
        <v>34.78</v>
      </c>
      <c r="I307" s="197"/>
      <c r="J307" s="193"/>
      <c r="K307" s="193"/>
      <c r="L307" s="198"/>
      <c r="M307" s="199"/>
      <c r="N307" s="200"/>
      <c r="O307" s="200"/>
      <c r="P307" s="200"/>
      <c r="Q307" s="200"/>
      <c r="R307" s="200"/>
      <c r="S307" s="200"/>
      <c r="T307" s="201"/>
      <c r="AT307" s="202" t="s">
        <v>164</v>
      </c>
      <c r="AU307" s="202" t="s">
        <v>83</v>
      </c>
      <c r="AV307" s="12" t="s">
        <v>83</v>
      </c>
      <c r="AW307" s="12" t="s">
        <v>36</v>
      </c>
      <c r="AX307" s="12" t="s">
        <v>76</v>
      </c>
      <c r="AY307" s="202" t="s">
        <v>143</v>
      </c>
    </row>
    <row r="308" spans="2:51" s="11" customFormat="1" ht="12">
      <c r="B308" s="181"/>
      <c r="C308" s="182"/>
      <c r="D308" s="183" t="s">
        <v>164</v>
      </c>
      <c r="E308" s="184" t="s">
        <v>19</v>
      </c>
      <c r="F308" s="185" t="s">
        <v>497</v>
      </c>
      <c r="G308" s="182"/>
      <c r="H308" s="184" t="s">
        <v>19</v>
      </c>
      <c r="I308" s="186"/>
      <c r="J308" s="182"/>
      <c r="K308" s="182"/>
      <c r="L308" s="187"/>
      <c r="M308" s="188"/>
      <c r="N308" s="189"/>
      <c r="O308" s="189"/>
      <c r="P308" s="189"/>
      <c r="Q308" s="189"/>
      <c r="R308" s="189"/>
      <c r="S308" s="189"/>
      <c r="T308" s="190"/>
      <c r="AT308" s="191" t="s">
        <v>164</v>
      </c>
      <c r="AU308" s="191" t="s">
        <v>83</v>
      </c>
      <c r="AV308" s="11" t="s">
        <v>81</v>
      </c>
      <c r="AW308" s="11" t="s">
        <v>36</v>
      </c>
      <c r="AX308" s="11" t="s">
        <v>76</v>
      </c>
      <c r="AY308" s="191" t="s">
        <v>143</v>
      </c>
    </row>
    <row r="309" spans="2:51" s="12" customFormat="1" ht="12">
      <c r="B309" s="192"/>
      <c r="C309" s="193"/>
      <c r="D309" s="183" t="s">
        <v>164</v>
      </c>
      <c r="E309" s="194" t="s">
        <v>19</v>
      </c>
      <c r="F309" s="195" t="s">
        <v>498</v>
      </c>
      <c r="G309" s="193"/>
      <c r="H309" s="196">
        <v>25.41</v>
      </c>
      <c r="I309" s="197"/>
      <c r="J309" s="193"/>
      <c r="K309" s="193"/>
      <c r="L309" s="198"/>
      <c r="M309" s="199"/>
      <c r="N309" s="200"/>
      <c r="O309" s="200"/>
      <c r="P309" s="200"/>
      <c r="Q309" s="200"/>
      <c r="R309" s="200"/>
      <c r="S309" s="200"/>
      <c r="T309" s="201"/>
      <c r="AT309" s="202" t="s">
        <v>164</v>
      </c>
      <c r="AU309" s="202" t="s">
        <v>83</v>
      </c>
      <c r="AV309" s="12" t="s">
        <v>83</v>
      </c>
      <c r="AW309" s="12" t="s">
        <v>36</v>
      </c>
      <c r="AX309" s="12" t="s">
        <v>76</v>
      </c>
      <c r="AY309" s="202" t="s">
        <v>143</v>
      </c>
    </row>
    <row r="310" spans="2:51" s="11" customFormat="1" ht="12">
      <c r="B310" s="181"/>
      <c r="C310" s="182"/>
      <c r="D310" s="183" t="s">
        <v>164</v>
      </c>
      <c r="E310" s="184" t="s">
        <v>19</v>
      </c>
      <c r="F310" s="185" t="s">
        <v>499</v>
      </c>
      <c r="G310" s="182"/>
      <c r="H310" s="184" t="s">
        <v>19</v>
      </c>
      <c r="I310" s="186"/>
      <c r="J310" s="182"/>
      <c r="K310" s="182"/>
      <c r="L310" s="187"/>
      <c r="M310" s="188"/>
      <c r="N310" s="189"/>
      <c r="O310" s="189"/>
      <c r="P310" s="189"/>
      <c r="Q310" s="189"/>
      <c r="R310" s="189"/>
      <c r="S310" s="189"/>
      <c r="T310" s="190"/>
      <c r="AT310" s="191" t="s">
        <v>164</v>
      </c>
      <c r="AU310" s="191" t="s">
        <v>83</v>
      </c>
      <c r="AV310" s="11" t="s">
        <v>81</v>
      </c>
      <c r="AW310" s="11" t="s">
        <v>36</v>
      </c>
      <c r="AX310" s="11" t="s">
        <v>76</v>
      </c>
      <c r="AY310" s="191" t="s">
        <v>143</v>
      </c>
    </row>
    <row r="311" spans="2:51" s="12" customFormat="1" ht="12">
      <c r="B311" s="192"/>
      <c r="C311" s="193"/>
      <c r="D311" s="183" t="s">
        <v>164</v>
      </c>
      <c r="E311" s="194" t="s">
        <v>19</v>
      </c>
      <c r="F311" s="195" t="s">
        <v>500</v>
      </c>
      <c r="G311" s="193"/>
      <c r="H311" s="196">
        <v>35.87</v>
      </c>
      <c r="I311" s="197"/>
      <c r="J311" s="193"/>
      <c r="K311" s="193"/>
      <c r="L311" s="198"/>
      <c r="M311" s="199"/>
      <c r="N311" s="200"/>
      <c r="O311" s="200"/>
      <c r="P311" s="200"/>
      <c r="Q311" s="200"/>
      <c r="R311" s="200"/>
      <c r="S311" s="200"/>
      <c r="T311" s="201"/>
      <c r="AT311" s="202" t="s">
        <v>164</v>
      </c>
      <c r="AU311" s="202" t="s">
        <v>83</v>
      </c>
      <c r="AV311" s="12" t="s">
        <v>83</v>
      </c>
      <c r="AW311" s="12" t="s">
        <v>36</v>
      </c>
      <c r="AX311" s="12" t="s">
        <v>76</v>
      </c>
      <c r="AY311" s="202" t="s">
        <v>143</v>
      </c>
    </row>
    <row r="312" spans="2:51" s="13" customFormat="1" ht="12">
      <c r="B312" s="203"/>
      <c r="C312" s="204"/>
      <c r="D312" s="183" t="s">
        <v>164</v>
      </c>
      <c r="E312" s="205" t="s">
        <v>19</v>
      </c>
      <c r="F312" s="206" t="s">
        <v>171</v>
      </c>
      <c r="G312" s="204"/>
      <c r="H312" s="207">
        <v>96.06</v>
      </c>
      <c r="I312" s="208"/>
      <c r="J312" s="204"/>
      <c r="K312" s="204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164</v>
      </c>
      <c r="AU312" s="213" t="s">
        <v>83</v>
      </c>
      <c r="AV312" s="13" t="s">
        <v>150</v>
      </c>
      <c r="AW312" s="13" t="s">
        <v>36</v>
      </c>
      <c r="AX312" s="13" t="s">
        <v>81</v>
      </c>
      <c r="AY312" s="213" t="s">
        <v>143</v>
      </c>
    </row>
    <row r="313" spans="2:65" s="1" customFormat="1" ht="22.5" customHeight="1">
      <c r="B313" s="34"/>
      <c r="C313" s="169" t="s">
        <v>501</v>
      </c>
      <c r="D313" s="169" t="s">
        <v>145</v>
      </c>
      <c r="E313" s="170" t="s">
        <v>502</v>
      </c>
      <c r="F313" s="171" t="s">
        <v>503</v>
      </c>
      <c r="G313" s="172" t="s">
        <v>148</v>
      </c>
      <c r="H313" s="173">
        <v>72.75</v>
      </c>
      <c r="I313" s="174"/>
      <c r="J313" s="175">
        <f>ROUND(I313*H313,2)</f>
        <v>0</v>
      </c>
      <c r="K313" s="171" t="s">
        <v>149</v>
      </c>
      <c r="L313" s="38"/>
      <c r="M313" s="176" t="s">
        <v>19</v>
      </c>
      <c r="N313" s="177" t="s">
        <v>47</v>
      </c>
      <c r="O313" s="60"/>
      <c r="P313" s="178">
        <f>O313*H313</f>
        <v>0</v>
      </c>
      <c r="Q313" s="178">
        <v>0.96612</v>
      </c>
      <c r="R313" s="178">
        <f>Q313*H313</f>
        <v>70.28523</v>
      </c>
      <c r="S313" s="178">
        <v>0</v>
      </c>
      <c r="T313" s="179">
        <f>S313*H313</f>
        <v>0</v>
      </c>
      <c r="AR313" s="17" t="s">
        <v>150</v>
      </c>
      <c r="AT313" s="17" t="s">
        <v>145</v>
      </c>
      <c r="AU313" s="17" t="s">
        <v>83</v>
      </c>
      <c r="AY313" s="17" t="s">
        <v>143</v>
      </c>
      <c r="BE313" s="180">
        <f>IF(N313="základní",J313,0)</f>
        <v>0</v>
      </c>
      <c r="BF313" s="180">
        <f>IF(N313="snížená",J313,0)</f>
        <v>0</v>
      </c>
      <c r="BG313" s="180">
        <f>IF(N313="zákl. přenesená",J313,0)</f>
        <v>0</v>
      </c>
      <c r="BH313" s="180">
        <f>IF(N313="sníž. přenesená",J313,0)</f>
        <v>0</v>
      </c>
      <c r="BI313" s="180">
        <f>IF(N313="nulová",J313,0)</f>
        <v>0</v>
      </c>
      <c r="BJ313" s="17" t="s">
        <v>81</v>
      </c>
      <c r="BK313" s="180">
        <f>ROUND(I313*H313,2)</f>
        <v>0</v>
      </c>
      <c r="BL313" s="17" t="s">
        <v>150</v>
      </c>
      <c r="BM313" s="17" t="s">
        <v>504</v>
      </c>
    </row>
    <row r="314" spans="2:51" s="11" customFormat="1" ht="12">
      <c r="B314" s="181"/>
      <c r="C314" s="182"/>
      <c r="D314" s="183" t="s">
        <v>164</v>
      </c>
      <c r="E314" s="184" t="s">
        <v>19</v>
      </c>
      <c r="F314" s="185" t="s">
        <v>443</v>
      </c>
      <c r="G314" s="182"/>
      <c r="H314" s="184" t="s">
        <v>19</v>
      </c>
      <c r="I314" s="186"/>
      <c r="J314" s="182"/>
      <c r="K314" s="182"/>
      <c r="L314" s="187"/>
      <c r="M314" s="188"/>
      <c r="N314" s="189"/>
      <c r="O314" s="189"/>
      <c r="P314" s="189"/>
      <c r="Q314" s="189"/>
      <c r="R314" s="189"/>
      <c r="S314" s="189"/>
      <c r="T314" s="190"/>
      <c r="AT314" s="191" t="s">
        <v>164</v>
      </c>
      <c r="AU314" s="191" t="s">
        <v>83</v>
      </c>
      <c r="AV314" s="11" t="s">
        <v>81</v>
      </c>
      <c r="AW314" s="11" t="s">
        <v>36</v>
      </c>
      <c r="AX314" s="11" t="s">
        <v>76</v>
      </c>
      <c r="AY314" s="191" t="s">
        <v>143</v>
      </c>
    </row>
    <row r="315" spans="2:51" s="12" customFormat="1" ht="12">
      <c r="B315" s="192"/>
      <c r="C315" s="193"/>
      <c r="D315" s="183" t="s">
        <v>164</v>
      </c>
      <c r="E315" s="194" t="s">
        <v>19</v>
      </c>
      <c r="F315" s="195" t="s">
        <v>505</v>
      </c>
      <c r="G315" s="193"/>
      <c r="H315" s="196">
        <v>72.75</v>
      </c>
      <c r="I315" s="197"/>
      <c r="J315" s="193"/>
      <c r="K315" s="193"/>
      <c r="L315" s="198"/>
      <c r="M315" s="199"/>
      <c r="N315" s="200"/>
      <c r="O315" s="200"/>
      <c r="P315" s="200"/>
      <c r="Q315" s="200"/>
      <c r="R315" s="200"/>
      <c r="S315" s="200"/>
      <c r="T315" s="201"/>
      <c r="AT315" s="202" t="s">
        <v>164</v>
      </c>
      <c r="AU315" s="202" t="s">
        <v>83</v>
      </c>
      <c r="AV315" s="12" t="s">
        <v>83</v>
      </c>
      <c r="AW315" s="12" t="s">
        <v>36</v>
      </c>
      <c r="AX315" s="12" t="s">
        <v>76</v>
      </c>
      <c r="AY315" s="202" t="s">
        <v>143</v>
      </c>
    </row>
    <row r="316" spans="2:51" s="13" customFormat="1" ht="12">
      <c r="B316" s="203"/>
      <c r="C316" s="204"/>
      <c r="D316" s="183" t="s">
        <v>164</v>
      </c>
      <c r="E316" s="205" t="s">
        <v>19</v>
      </c>
      <c r="F316" s="206" t="s">
        <v>171</v>
      </c>
      <c r="G316" s="204"/>
      <c r="H316" s="207">
        <v>72.75</v>
      </c>
      <c r="I316" s="208"/>
      <c r="J316" s="204"/>
      <c r="K316" s="204"/>
      <c r="L316" s="209"/>
      <c r="M316" s="210"/>
      <c r="N316" s="211"/>
      <c r="O316" s="211"/>
      <c r="P316" s="211"/>
      <c r="Q316" s="211"/>
      <c r="R316" s="211"/>
      <c r="S316" s="211"/>
      <c r="T316" s="212"/>
      <c r="AT316" s="213" t="s">
        <v>164</v>
      </c>
      <c r="AU316" s="213" t="s">
        <v>83</v>
      </c>
      <c r="AV316" s="13" t="s">
        <v>150</v>
      </c>
      <c r="AW316" s="13" t="s">
        <v>36</v>
      </c>
      <c r="AX316" s="13" t="s">
        <v>81</v>
      </c>
      <c r="AY316" s="213" t="s">
        <v>143</v>
      </c>
    </row>
    <row r="317" spans="2:65" s="1" customFormat="1" ht="22.5" customHeight="1">
      <c r="B317" s="34"/>
      <c r="C317" s="169" t="s">
        <v>506</v>
      </c>
      <c r="D317" s="169" t="s">
        <v>145</v>
      </c>
      <c r="E317" s="170" t="s">
        <v>507</v>
      </c>
      <c r="F317" s="171" t="s">
        <v>508</v>
      </c>
      <c r="G317" s="172" t="s">
        <v>148</v>
      </c>
      <c r="H317" s="173">
        <v>11.52</v>
      </c>
      <c r="I317" s="174"/>
      <c r="J317" s="175">
        <f>ROUND(I317*H317,2)</f>
        <v>0</v>
      </c>
      <c r="K317" s="171" t="s">
        <v>149</v>
      </c>
      <c r="L317" s="38"/>
      <c r="M317" s="176" t="s">
        <v>19</v>
      </c>
      <c r="N317" s="177" t="s">
        <v>47</v>
      </c>
      <c r="O317" s="60"/>
      <c r="P317" s="178">
        <f>O317*H317</f>
        <v>0</v>
      </c>
      <c r="Q317" s="178">
        <v>0.14854</v>
      </c>
      <c r="R317" s="178">
        <f>Q317*H317</f>
        <v>1.7111808</v>
      </c>
      <c r="S317" s="178">
        <v>0</v>
      </c>
      <c r="T317" s="179">
        <f>S317*H317</f>
        <v>0</v>
      </c>
      <c r="AR317" s="17" t="s">
        <v>150</v>
      </c>
      <c r="AT317" s="17" t="s">
        <v>145</v>
      </c>
      <c r="AU317" s="17" t="s">
        <v>83</v>
      </c>
      <c r="AY317" s="17" t="s">
        <v>143</v>
      </c>
      <c r="BE317" s="180">
        <f>IF(N317="základní",J317,0)</f>
        <v>0</v>
      </c>
      <c r="BF317" s="180">
        <f>IF(N317="snížená",J317,0)</f>
        <v>0</v>
      </c>
      <c r="BG317" s="180">
        <f>IF(N317="zákl. přenesená",J317,0)</f>
        <v>0</v>
      </c>
      <c r="BH317" s="180">
        <f>IF(N317="sníž. přenesená",J317,0)</f>
        <v>0</v>
      </c>
      <c r="BI317" s="180">
        <f>IF(N317="nulová",J317,0)</f>
        <v>0</v>
      </c>
      <c r="BJ317" s="17" t="s">
        <v>81</v>
      </c>
      <c r="BK317" s="180">
        <f>ROUND(I317*H317,2)</f>
        <v>0</v>
      </c>
      <c r="BL317" s="17" t="s">
        <v>150</v>
      </c>
      <c r="BM317" s="17" t="s">
        <v>509</v>
      </c>
    </row>
    <row r="318" spans="2:51" s="11" customFormat="1" ht="12">
      <c r="B318" s="181"/>
      <c r="C318" s="182"/>
      <c r="D318" s="183" t="s">
        <v>164</v>
      </c>
      <c r="E318" s="184" t="s">
        <v>19</v>
      </c>
      <c r="F318" s="185" t="s">
        <v>510</v>
      </c>
      <c r="G318" s="182"/>
      <c r="H318" s="184" t="s">
        <v>19</v>
      </c>
      <c r="I318" s="186"/>
      <c r="J318" s="182"/>
      <c r="K318" s="182"/>
      <c r="L318" s="187"/>
      <c r="M318" s="188"/>
      <c r="N318" s="189"/>
      <c r="O318" s="189"/>
      <c r="P318" s="189"/>
      <c r="Q318" s="189"/>
      <c r="R318" s="189"/>
      <c r="S318" s="189"/>
      <c r="T318" s="190"/>
      <c r="AT318" s="191" t="s">
        <v>164</v>
      </c>
      <c r="AU318" s="191" t="s">
        <v>83</v>
      </c>
      <c r="AV318" s="11" t="s">
        <v>81</v>
      </c>
      <c r="AW318" s="11" t="s">
        <v>36</v>
      </c>
      <c r="AX318" s="11" t="s">
        <v>76</v>
      </c>
      <c r="AY318" s="191" t="s">
        <v>143</v>
      </c>
    </row>
    <row r="319" spans="2:51" s="12" customFormat="1" ht="12">
      <c r="B319" s="192"/>
      <c r="C319" s="193"/>
      <c r="D319" s="183" t="s">
        <v>164</v>
      </c>
      <c r="E319" s="194" t="s">
        <v>19</v>
      </c>
      <c r="F319" s="195" t="s">
        <v>511</v>
      </c>
      <c r="G319" s="193"/>
      <c r="H319" s="196">
        <v>7.92</v>
      </c>
      <c r="I319" s="197"/>
      <c r="J319" s="193"/>
      <c r="K319" s="193"/>
      <c r="L319" s="198"/>
      <c r="M319" s="199"/>
      <c r="N319" s="200"/>
      <c r="O319" s="200"/>
      <c r="P319" s="200"/>
      <c r="Q319" s="200"/>
      <c r="R319" s="200"/>
      <c r="S319" s="200"/>
      <c r="T319" s="201"/>
      <c r="AT319" s="202" t="s">
        <v>164</v>
      </c>
      <c r="AU319" s="202" t="s">
        <v>83</v>
      </c>
      <c r="AV319" s="12" t="s">
        <v>83</v>
      </c>
      <c r="AW319" s="12" t="s">
        <v>36</v>
      </c>
      <c r="AX319" s="12" t="s">
        <v>76</v>
      </c>
      <c r="AY319" s="202" t="s">
        <v>143</v>
      </c>
    </row>
    <row r="320" spans="2:51" s="11" customFormat="1" ht="12">
      <c r="B320" s="181"/>
      <c r="C320" s="182"/>
      <c r="D320" s="183" t="s">
        <v>164</v>
      </c>
      <c r="E320" s="184" t="s">
        <v>19</v>
      </c>
      <c r="F320" s="185" t="s">
        <v>512</v>
      </c>
      <c r="G320" s="182"/>
      <c r="H320" s="184" t="s">
        <v>19</v>
      </c>
      <c r="I320" s="186"/>
      <c r="J320" s="182"/>
      <c r="K320" s="182"/>
      <c r="L320" s="187"/>
      <c r="M320" s="188"/>
      <c r="N320" s="189"/>
      <c r="O320" s="189"/>
      <c r="P320" s="189"/>
      <c r="Q320" s="189"/>
      <c r="R320" s="189"/>
      <c r="S320" s="189"/>
      <c r="T320" s="190"/>
      <c r="AT320" s="191" t="s">
        <v>164</v>
      </c>
      <c r="AU320" s="191" t="s">
        <v>83</v>
      </c>
      <c r="AV320" s="11" t="s">
        <v>81</v>
      </c>
      <c r="AW320" s="11" t="s">
        <v>36</v>
      </c>
      <c r="AX320" s="11" t="s">
        <v>76</v>
      </c>
      <c r="AY320" s="191" t="s">
        <v>143</v>
      </c>
    </row>
    <row r="321" spans="2:51" s="12" customFormat="1" ht="12">
      <c r="B321" s="192"/>
      <c r="C321" s="193"/>
      <c r="D321" s="183" t="s">
        <v>164</v>
      </c>
      <c r="E321" s="194" t="s">
        <v>19</v>
      </c>
      <c r="F321" s="195" t="s">
        <v>513</v>
      </c>
      <c r="G321" s="193"/>
      <c r="H321" s="196">
        <v>3.6</v>
      </c>
      <c r="I321" s="197"/>
      <c r="J321" s="193"/>
      <c r="K321" s="193"/>
      <c r="L321" s="198"/>
      <c r="M321" s="199"/>
      <c r="N321" s="200"/>
      <c r="O321" s="200"/>
      <c r="P321" s="200"/>
      <c r="Q321" s="200"/>
      <c r="R321" s="200"/>
      <c r="S321" s="200"/>
      <c r="T321" s="201"/>
      <c r="AT321" s="202" t="s">
        <v>164</v>
      </c>
      <c r="AU321" s="202" t="s">
        <v>83</v>
      </c>
      <c r="AV321" s="12" t="s">
        <v>83</v>
      </c>
      <c r="AW321" s="12" t="s">
        <v>36</v>
      </c>
      <c r="AX321" s="12" t="s">
        <v>76</v>
      </c>
      <c r="AY321" s="202" t="s">
        <v>143</v>
      </c>
    </row>
    <row r="322" spans="2:51" s="13" customFormat="1" ht="12">
      <c r="B322" s="203"/>
      <c r="C322" s="204"/>
      <c r="D322" s="183" t="s">
        <v>164</v>
      </c>
      <c r="E322" s="205" t="s">
        <v>19</v>
      </c>
      <c r="F322" s="206" t="s">
        <v>171</v>
      </c>
      <c r="G322" s="204"/>
      <c r="H322" s="207">
        <v>11.52</v>
      </c>
      <c r="I322" s="208"/>
      <c r="J322" s="204"/>
      <c r="K322" s="204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164</v>
      </c>
      <c r="AU322" s="213" t="s">
        <v>83</v>
      </c>
      <c r="AV322" s="13" t="s">
        <v>150</v>
      </c>
      <c r="AW322" s="13" t="s">
        <v>36</v>
      </c>
      <c r="AX322" s="13" t="s">
        <v>81</v>
      </c>
      <c r="AY322" s="213" t="s">
        <v>143</v>
      </c>
    </row>
    <row r="323" spans="2:65" s="1" customFormat="1" ht="22.5" customHeight="1">
      <c r="B323" s="34"/>
      <c r="C323" s="169" t="s">
        <v>514</v>
      </c>
      <c r="D323" s="169" t="s">
        <v>145</v>
      </c>
      <c r="E323" s="170" t="s">
        <v>515</v>
      </c>
      <c r="F323" s="171" t="s">
        <v>516</v>
      </c>
      <c r="G323" s="172" t="s">
        <v>176</v>
      </c>
      <c r="H323" s="173">
        <v>10.472</v>
      </c>
      <c r="I323" s="174"/>
      <c r="J323" s="175">
        <f>ROUND(I323*H323,2)</f>
        <v>0</v>
      </c>
      <c r="K323" s="171" t="s">
        <v>149</v>
      </c>
      <c r="L323" s="38"/>
      <c r="M323" s="176" t="s">
        <v>19</v>
      </c>
      <c r="N323" s="177" t="s">
        <v>47</v>
      </c>
      <c r="O323" s="60"/>
      <c r="P323" s="178">
        <f>O323*H323</f>
        <v>0</v>
      </c>
      <c r="Q323" s="178">
        <v>1.04881</v>
      </c>
      <c r="R323" s="178">
        <f>Q323*H323</f>
        <v>10.98313832</v>
      </c>
      <c r="S323" s="178">
        <v>0</v>
      </c>
      <c r="T323" s="179">
        <f>S323*H323</f>
        <v>0</v>
      </c>
      <c r="AR323" s="17" t="s">
        <v>150</v>
      </c>
      <c r="AT323" s="17" t="s">
        <v>145</v>
      </c>
      <c r="AU323" s="17" t="s">
        <v>83</v>
      </c>
      <c r="AY323" s="17" t="s">
        <v>143</v>
      </c>
      <c r="BE323" s="180">
        <f>IF(N323="základní",J323,0)</f>
        <v>0</v>
      </c>
      <c r="BF323" s="180">
        <f>IF(N323="snížená",J323,0)</f>
        <v>0</v>
      </c>
      <c r="BG323" s="180">
        <f>IF(N323="zákl. přenesená",J323,0)</f>
        <v>0</v>
      </c>
      <c r="BH323" s="180">
        <f>IF(N323="sníž. přenesená",J323,0)</f>
        <v>0</v>
      </c>
      <c r="BI323" s="180">
        <f>IF(N323="nulová",J323,0)</f>
        <v>0</v>
      </c>
      <c r="BJ323" s="17" t="s">
        <v>81</v>
      </c>
      <c r="BK323" s="180">
        <f>ROUND(I323*H323,2)</f>
        <v>0</v>
      </c>
      <c r="BL323" s="17" t="s">
        <v>150</v>
      </c>
      <c r="BM323" s="17" t="s">
        <v>517</v>
      </c>
    </row>
    <row r="324" spans="2:51" s="11" customFormat="1" ht="12">
      <c r="B324" s="181"/>
      <c r="C324" s="182"/>
      <c r="D324" s="183" t="s">
        <v>164</v>
      </c>
      <c r="E324" s="184" t="s">
        <v>19</v>
      </c>
      <c r="F324" s="185" t="s">
        <v>518</v>
      </c>
      <c r="G324" s="182"/>
      <c r="H324" s="184" t="s">
        <v>19</v>
      </c>
      <c r="I324" s="186"/>
      <c r="J324" s="182"/>
      <c r="K324" s="182"/>
      <c r="L324" s="187"/>
      <c r="M324" s="188"/>
      <c r="N324" s="189"/>
      <c r="O324" s="189"/>
      <c r="P324" s="189"/>
      <c r="Q324" s="189"/>
      <c r="R324" s="189"/>
      <c r="S324" s="189"/>
      <c r="T324" s="190"/>
      <c r="AT324" s="191" t="s">
        <v>164</v>
      </c>
      <c r="AU324" s="191" t="s">
        <v>83</v>
      </c>
      <c r="AV324" s="11" t="s">
        <v>81</v>
      </c>
      <c r="AW324" s="11" t="s">
        <v>36</v>
      </c>
      <c r="AX324" s="11" t="s">
        <v>76</v>
      </c>
      <c r="AY324" s="191" t="s">
        <v>143</v>
      </c>
    </row>
    <row r="325" spans="2:51" s="12" customFormat="1" ht="12">
      <c r="B325" s="192"/>
      <c r="C325" s="193"/>
      <c r="D325" s="183" t="s">
        <v>164</v>
      </c>
      <c r="E325" s="194" t="s">
        <v>19</v>
      </c>
      <c r="F325" s="195" t="s">
        <v>519</v>
      </c>
      <c r="G325" s="193"/>
      <c r="H325" s="196">
        <v>6.325</v>
      </c>
      <c r="I325" s="197"/>
      <c r="J325" s="193"/>
      <c r="K325" s="193"/>
      <c r="L325" s="198"/>
      <c r="M325" s="199"/>
      <c r="N325" s="200"/>
      <c r="O325" s="200"/>
      <c r="P325" s="200"/>
      <c r="Q325" s="200"/>
      <c r="R325" s="200"/>
      <c r="S325" s="200"/>
      <c r="T325" s="201"/>
      <c r="AT325" s="202" t="s">
        <v>164</v>
      </c>
      <c r="AU325" s="202" t="s">
        <v>83</v>
      </c>
      <c r="AV325" s="12" t="s">
        <v>83</v>
      </c>
      <c r="AW325" s="12" t="s">
        <v>36</v>
      </c>
      <c r="AX325" s="12" t="s">
        <v>76</v>
      </c>
      <c r="AY325" s="202" t="s">
        <v>143</v>
      </c>
    </row>
    <row r="326" spans="2:51" s="11" customFormat="1" ht="12">
      <c r="B326" s="181"/>
      <c r="C326" s="182"/>
      <c r="D326" s="183" t="s">
        <v>164</v>
      </c>
      <c r="E326" s="184" t="s">
        <v>19</v>
      </c>
      <c r="F326" s="185" t="s">
        <v>520</v>
      </c>
      <c r="G326" s="182"/>
      <c r="H326" s="184" t="s">
        <v>19</v>
      </c>
      <c r="I326" s="186"/>
      <c r="J326" s="182"/>
      <c r="K326" s="182"/>
      <c r="L326" s="187"/>
      <c r="M326" s="188"/>
      <c r="N326" s="189"/>
      <c r="O326" s="189"/>
      <c r="P326" s="189"/>
      <c r="Q326" s="189"/>
      <c r="R326" s="189"/>
      <c r="S326" s="189"/>
      <c r="T326" s="190"/>
      <c r="AT326" s="191" t="s">
        <v>164</v>
      </c>
      <c r="AU326" s="191" t="s">
        <v>83</v>
      </c>
      <c r="AV326" s="11" t="s">
        <v>81</v>
      </c>
      <c r="AW326" s="11" t="s">
        <v>36</v>
      </c>
      <c r="AX326" s="11" t="s">
        <v>76</v>
      </c>
      <c r="AY326" s="191" t="s">
        <v>143</v>
      </c>
    </row>
    <row r="327" spans="2:51" s="12" customFormat="1" ht="12">
      <c r="B327" s="192"/>
      <c r="C327" s="193"/>
      <c r="D327" s="183" t="s">
        <v>164</v>
      </c>
      <c r="E327" s="194" t="s">
        <v>19</v>
      </c>
      <c r="F327" s="195" t="s">
        <v>521</v>
      </c>
      <c r="G327" s="193"/>
      <c r="H327" s="196">
        <v>1.143</v>
      </c>
      <c r="I327" s="197"/>
      <c r="J327" s="193"/>
      <c r="K327" s="193"/>
      <c r="L327" s="198"/>
      <c r="M327" s="199"/>
      <c r="N327" s="200"/>
      <c r="O327" s="200"/>
      <c r="P327" s="200"/>
      <c r="Q327" s="200"/>
      <c r="R327" s="200"/>
      <c r="S327" s="200"/>
      <c r="T327" s="201"/>
      <c r="AT327" s="202" t="s">
        <v>164</v>
      </c>
      <c r="AU327" s="202" t="s">
        <v>83</v>
      </c>
      <c r="AV327" s="12" t="s">
        <v>83</v>
      </c>
      <c r="AW327" s="12" t="s">
        <v>36</v>
      </c>
      <c r="AX327" s="12" t="s">
        <v>76</v>
      </c>
      <c r="AY327" s="202" t="s">
        <v>143</v>
      </c>
    </row>
    <row r="328" spans="2:51" s="11" customFormat="1" ht="12">
      <c r="B328" s="181"/>
      <c r="C328" s="182"/>
      <c r="D328" s="183" t="s">
        <v>164</v>
      </c>
      <c r="E328" s="184" t="s">
        <v>19</v>
      </c>
      <c r="F328" s="185" t="s">
        <v>522</v>
      </c>
      <c r="G328" s="182"/>
      <c r="H328" s="184" t="s">
        <v>19</v>
      </c>
      <c r="I328" s="186"/>
      <c r="J328" s="182"/>
      <c r="K328" s="182"/>
      <c r="L328" s="187"/>
      <c r="M328" s="188"/>
      <c r="N328" s="189"/>
      <c r="O328" s="189"/>
      <c r="P328" s="189"/>
      <c r="Q328" s="189"/>
      <c r="R328" s="189"/>
      <c r="S328" s="189"/>
      <c r="T328" s="190"/>
      <c r="AT328" s="191" t="s">
        <v>164</v>
      </c>
      <c r="AU328" s="191" t="s">
        <v>83</v>
      </c>
      <c r="AV328" s="11" t="s">
        <v>81</v>
      </c>
      <c r="AW328" s="11" t="s">
        <v>36</v>
      </c>
      <c r="AX328" s="11" t="s">
        <v>76</v>
      </c>
      <c r="AY328" s="191" t="s">
        <v>143</v>
      </c>
    </row>
    <row r="329" spans="2:51" s="12" customFormat="1" ht="12">
      <c r="B329" s="192"/>
      <c r="C329" s="193"/>
      <c r="D329" s="183" t="s">
        <v>164</v>
      </c>
      <c r="E329" s="194" t="s">
        <v>19</v>
      </c>
      <c r="F329" s="195" t="s">
        <v>523</v>
      </c>
      <c r="G329" s="193"/>
      <c r="H329" s="196">
        <v>1.461</v>
      </c>
      <c r="I329" s="197"/>
      <c r="J329" s="193"/>
      <c r="K329" s="193"/>
      <c r="L329" s="198"/>
      <c r="M329" s="199"/>
      <c r="N329" s="200"/>
      <c r="O329" s="200"/>
      <c r="P329" s="200"/>
      <c r="Q329" s="200"/>
      <c r="R329" s="200"/>
      <c r="S329" s="200"/>
      <c r="T329" s="201"/>
      <c r="AT329" s="202" t="s">
        <v>164</v>
      </c>
      <c r="AU329" s="202" t="s">
        <v>83</v>
      </c>
      <c r="AV329" s="12" t="s">
        <v>83</v>
      </c>
      <c r="AW329" s="12" t="s">
        <v>36</v>
      </c>
      <c r="AX329" s="12" t="s">
        <v>76</v>
      </c>
      <c r="AY329" s="202" t="s">
        <v>143</v>
      </c>
    </row>
    <row r="330" spans="2:51" s="11" customFormat="1" ht="12">
      <c r="B330" s="181"/>
      <c r="C330" s="182"/>
      <c r="D330" s="183" t="s">
        <v>164</v>
      </c>
      <c r="E330" s="184" t="s">
        <v>19</v>
      </c>
      <c r="F330" s="185" t="s">
        <v>524</v>
      </c>
      <c r="G330" s="182"/>
      <c r="H330" s="184" t="s">
        <v>19</v>
      </c>
      <c r="I330" s="186"/>
      <c r="J330" s="182"/>
      <c r="K330" s="182"/>
      <c r="L330" s="187"/>
      <c r="M330" s="188"/>
      <c r="N330" s="189"/>
      <c r="O330" s="189"/>
      <c r="P330" s="189"/>
      <c r="Q330" s="189"/>
      <c r="R330" s="189"/>
      <c r="S330" s="189"/>
      <c r="T330" s="190"/>
      <c r="AT330" s="191" t="s">
        <v>164</v>
      </c>
      <c r="AU330" s="191" t="s">
        <v>83</v>
      </c>
      <c r="AV330" s="11" t="s">
        <v>81</v>
      </c>
      <c r="AW330" s="11" t="s">
        <v>36</v>
      </c>
      <c r="AX330" s="11" t="s">
        <v>76</v>
      </c>
      <c r="AY330" s="191" t="s">
        <v>143</v>
      </c>
    </row>
    <row r="331" spans="2:51" s="12" customFormat="1" ht="12">
      <c r="B331" s="192"/>
      <c r="C331" s="193"/>
      <c r="D331" s="183" t="s">
        <v>164</v>
      </c>
      <c r="E331" s="194" t="s">
        <v>19</v>
      </c>
      <c r="F331" s="195" t="s">
        <v>525</v>
      </c>
      <c r="G331" s="193"/>
      <c r="H331" s="196">
        <v>1.291</v>
      </c>
      <c r="I331" s="197"/>
      <c r="J331" s="193"/>
      <c r="K331" s="193"/>
      <c r="L331" s="198"/>
      <c r="M331" s="199"/>
      <c r="N331" s="200"/>
      <c r="O331" s="200"/>
      <c r="P331" s="200"/>
      <c r="Q331" s="200"/>
      <c r="R331" s="200"/>
      <c r="S331" s="200"/>
      <c r="T331" s="201"/>
      <c r="AT331" s="202" t="s">
        <v>164</v>
      </c>
      <c r="AU331" s="202" t="s">
        <v>83</v>
      </c>
      <c r="AV331" s="12" t="s">
        <v>83</v>
      </c>
      <c r="AW331" s="12" t="s">
        <v>36</v>
      </c>
      <c r="AX331" s="12" t="s">
        <v>76</v>
      </c>
      <c r="AY331" s="202" t="s">
        <v>143</v>
      </c>
    </row>
    <row r="332" spans="2:51" s="11" customFormat="1" ht="12">
      <c r="B332" s="181"/>
      <c r="C332" s="182"/>
      <c r="D332" s="183" t="s">
        <v>164</v>
      </c>
      <c r="E332" s="184" t="s">
        <v>19</v>
      </c>
      <c r="F332" s="185" t="s">
        <v>526</v>
      </c>
      <c r="G332" s="182"/>
      <c r="H332" s="184" t="s">
        <v>19</v>
      </c>
      <c r="I332" s="186"/>
      <c r="J332" s="182"/>
      <c r="K332" s="182"/>
      <c r="L332" s="187"/>
      <c r="M332" s="188"/>
      <c r="N332" s="189"/>
      <c r="O332" s="189"/>
      <c r="P332" s="189"/>
      <c r="Q332" s="189"/>
      <c r="R332" s="189"/>
      <c r="S332" s="189"/>
      <c r="T332" s="190"/>
      <c r="AT332" s="191" t="s">
        <v>164</v>
      </c>
      <c r="AU332" s="191" t="s">
        <v>83</v>
      </c>
      <c r="AV332" s="11" t="s">
        <v>81</v>
      </c>
      <c r="AW332" s="11" t="s">
        <v>36</v>
      </c>
      <c r="AX332" s="11" t="s">
        <v>76</v>
      </c>
      <c r="AY332" s="191" t="s">
        <v>143</v>
      </c>
    </row>
    <row r="333" spans="2:51" s="12" customFormat="1" ht="12">
      <c r="B333" s="192"/>
      <c r="C333" s="193"/>
      <c r="D333" s="183" t="s">
        <v>164</v>
      </c>
      <c r="E333" s="194" t="s">
        <v>19</v>
      </c>
      <c r="F333" s="195" t="s">
        <v>527</v>
      </c>
      <c r="G333" s="193"/>
      <c r="H333" s="196">
        <v>0.252</v>
      </c>
      <c r="I333" s="197"/>
      <c r="J333" s="193"/>
      <c r="K333" s="193"/>
      <c r="L333" s="198"/>
      <c r="M333" s="199"/>
      <c r="N333" s="200"/>
      <c r="O333" s="200"/>
      <c r="P333" s="200"/>
      <c r="Q333" s="200"/>
      <c r="R333" s="200"/>
      <c r="S333" s="200"/>
      <c r="T333" s="201"/>
      <c r="AT333" s="202" t="s">
        <v>164</v>
      </c>
      <c r="AU333" s="202" t="s">
        <v>83</v>
      </c>
      <c r="AV333" s="12" t="s">
        <v>83</v>
      </c>
      <c r="AW333" s="12" t="s">
        <v>36</v>
      </c>
      <c r="AX333" s="12" t="s">
        <v>76</v>
      </c>
      <c r="AY333" s="202" t="s">
        <v>143</v>
      </c>
    </row>
    <row r="334" spans="2:51" s="13" customFormat="1" ht="12">
      <c r="B334" s="203"/>
      <c r="C334" s="204"/>
      <c r="D334" s="183" t="s">
        <v>164</v>
      </c>
      <c r="E334" s="205" t="s">
        <v>19</v>
      </c>
      <c r="F334" s="206" t="s">
        <v>171</v>
      </c>
      <c r="G334" s="204"/>
      <c r="H334" s="207">
        <v>10.472</v>
      </c>
      <c r="I334" s="208"/>
      <c r="J334" s="204"/>
      <c r="K334" s="204"/>
      <c r="L334" s="209"/>
      <c r="M334" s="210"/>
      <c r="N334" s="211"/>
      <c r="O334" s="211"/>
      <c r="P334" s="211"/>
      <c r="Q334" s="211"/>
      <c r="R334" s="211"/>
      <c r="S334" s="211"/>
      <c r="T334" s="212"/>
      <c r="AT334" s="213" t="s">
        <v>164</v>
      </c>
      <c r="AU334" s="213" t="s">
        <v>83</v>
      </c>
      <c r="AV334" s="13" t="s">
        <v>150</v>
      </c>
      <c r="AW334" s="13" t="s">
        <v>36</v>
      </c>
      <c r="AX334" s="13" t="s">
        <v>81</v>
      </c>
      <c r="AY334" s="213" t="s">
        <v>143</v>
      </c>
    </row>
    <row r="335" spans="2:65" s="1" customFormat="1" ht="16.5" customHeight="1">
      <c r="B335" s="34"/>
      <c r="C335" s="169" t="s">
        <v>528</v>
      </c>
      <c r="D335" s="169" t="s">
        <v>145</v>
      </c>
      <c r="E335" s="170" t="s">
        <v>529</v>
      </c>
      <c r="F335" s="171" t="s">
        <v>530</v>
      </c>
      <c r="G335" s="172" t="s">
        <v>154</v>
      </c>
      <c r="H335" s="173">
        <v>4</v>
      </c>
      <c r="I335" s="174"/>
      <c r="J335" s="175">
        <f>ROUND(I335*H335,2)</f>
        <v>0</v>
      </c>
      <c r="K335" s="171" t="s">
        <v>149</v>
      </c>
      <c r="L335" s="38"/>
      <c r="M335" s="176" t="s">
        <v>19</v>
      </c>
      <c r="N335" s="177" t="s">
        <v>47</v>
      </c>
      <c r="O335" s="60"/>
      <c r="P335" s="178">
        <f>O335*H335</f>
        <v>0</v>
      </c>
      <c r="Q335" s="178">
        <v>0.05455</v>
      </c>
      <c r="R335" s="178">
        <f>Q335*H335</f>
        <v>0.2182</v>
      </c>
      <c r="S335" s="178">
        <v>0</v>
      </c>
      <c r="T335" s="179">
        <f>S335*H335</f>
        <v>0</v>
      </c>
      <c r="AR335" s="17" t="s">
        <v>150</v>
      </c>
      <c r="AT335" s="17" t="s">
        <v>145</v>
      </c>
      <c r="AU335" s="17" t="s">
        <v>83</v>
      </c>
      <c r="AY335" s="17" t="s">
        <v>143</v>
      </c>
      <c r="BE335" s="180">
        <f>IF(N335="základní",J335,0)</f>
        <v>0</v>
      </c>
      <c r="BF335" s="180">
        <f>IF(N335="snížená",J335,0)</f>
        <v>0</v>
      </c>
      <c r="BG335" s="180">
        <f>IF(N335="zákl. přenesená",J335,0)</f>
        <v>0</v>
      </c>
      <c r="BH335" s="180">
        <f>IF(N335="sníž. přenesená",J335,0)</f>
        <v>0</v>
      </c>
      <c r="BI335" s="180">
        <f>IF(N335="nulová",J335,0)</f>
        <v>0</v>
      </c>
      <c r="BJ335" s="17" t="s">
        <v>81</v>
      </c>
      <c r="BK335" s="180">
        <f>ROUND(I335*H335,2)</f>
        <v>0</v>
      </c>
      <c r="BL335" s="17" t="s">
        <v>150</v>
      </c>
      <c r="BM335" s="17" t="s">
        <v>531</v>
      </c>
    </row>
    <row r="336" spans="2:65" s="1" customFormat="1" ht="16.5" customHeight="1">
      <c r="B336" s="34"/>
      <c r="C336" s="169" t="s">
        <v>532</v>
      </c>
      <c r="D336" s="169" t="s">
        <v>145</v>
      </c>
      <c r="E336" s="170" t="s">
        <v>533</v>
      </c>
      <c r="F336" s="171" t="s">
        <v>534</v>
      </c>
      <c r="G336" s="172" t="s">
        <v>154</v>
      </c>
      <c r="H336" s="173">
        <v>1</v>
      </c>
      <c r="I336" s="174"/>
      <c r="J336" s="175">
        <f>ROUND(I336*H336,2)</f>
        <v>0</v>
      </c>
      <c r="K336" s="171" t="s">
        <v>149</v>
      </c>
      <c r="L336" s="38"/>
      <c r="M336" s="176" t="s">
        <v>19</v>
      </c>
      <c r="N336" s="177" t="s">
        <v>47</v>
      </c>
      <c r="O336" s="60"/>
      <c r="P336" s="178">
        <f>O336*H336</f>
        <v>0</v>
      </c>
      <c r="Q336" s="178">
        <v>0</v>
      </c>
      <c r="R336" s="178">
        <f>Q336*H336</f>
        <v>0</v>
      </c>
      <c r="S336" s="178">
        <v>0</v>
      </c>
      <c r="T336" s="179">
        <f>S336*H336</f>
        <v>0</v>
      </c>
      <c r="AR336" s="17" t="s">
        <v>150</v>
      </c>
      <c r="AT336" s="17" t="s">
        <v>145</v>
      </c>
      <c r="AU336" s="17" t="s">
        <v>83</v>
      </c>
      <c r="AY336" s="17" t="s">
        <v>143</v>
      </c>
      <c r="BE336" s="180">
        <f>IF(N336="základní",J336,0)</f>
        <v>0</v>
      </c>
      <c r="BF336" s="180">
        <f>IF(N336="snížená",J336,0)</f>
        <v>0</v>
      </c>
      <c r="BG336" s="180">
        <f>IF(N336="zákl. přenesená",J336,0)</f>
        <v>0</v>
      </c>
      <c r="BH336" s="180">
        <f>IF(N336="sníž. přenesená",J336,0)</f>
        <v>0</v>
      </c>
      <c r="BI336" s="180">
        <f>IF(N336="nulová",J336,0)</f>
        <v>0</v>
      </c>
      <c r="BJ336" s="17" t="s">
        <v>81</v>
      </c>
      <c r="BK336" s="180">
        <f>ROUND(I336*H336,2)</f>
        <v>0</v>
      </c>
      <c r="BL336" s="17" t="s">
        <v>150</v>
      </c>
      <c r="BM336" s="17" t="s">
        <v>535</v>
      </c>
    </row>
    <row r="337" spans="2:65" s="1" customFormat="1" ht="16.5" customHeight="1">
      <c r="B337" s="34"/>
      <c r="C337" s="214" t="s">
        <v>536</v>
      </c>
      <c r="D337" s="214" t="s">
        <v>173</v>
      </c>
      <c r="E337" s="215" t="s">
        <v>537</v>
      </c>
      <c r="F337" s="216" t="s">
        <v>538</v>
      </c>
      <c r="G337" s="217" t="s">
        <v>154</v>
      </c>
      <c r="H337" s="218">
        <v>1</v>
      </c>
      <c r="I337" s="219"/>
      <c r="J337" s="220">
        <f>ROUND(I337*H337,2)</f>
        <v>0</v>
      </c>
      <c r="K337" s="216" t="s">
        <v>19</v>
      </c>
      <c r="L337" s="221"/>
      <c r="M337" s="222" t="s">
        <v>19</v>
      </c>
      <c r="N337" s="223" t="s">
        <v>47</v>
      </c>
      <c r="O337" s="60"/>
      <c r="P337" s="178">
        <f>O337*H337</f>
        <v>0</v>
      </c>
      <c r="Q337" s="178">
        <v>0.018</v>
      </c>
      <c r="R337" s="178">
        <f>Q337*H337</f>
        <v>0.018</v>
      </c>
      <c r="S337" s="178">
        <v>0</v>
      </c>
      <c r="T337" s="179">
        <f>S337*H337</f>
        <v>0</v>
      </c>
      <c r="AR337" s="17" t="s">
        <v>177</v>
      </c>
      <c r="AT337" s="17" t="s">
        <v>173</v>
      </c>
      <c r="AU337" s="17" t="s">
        <v>83</v>
      </c>
      <c r="AY337" s="17" t="s">
        <v>143</v>
      </c>
      <c r="BE337" s="180">
        <f>IF(N337="základní",J337,0)</f>
        <v>0</v>
      </c>
      <c r="BF337" s="180">
        <f>IF(N337="snížená",J337,0)</f>
        <v>0</v>
      </c>
      <c r="BG337" s="180">
        <f>IF(N337="zákl. přenesená",J337,0)</f>
        <v>0</v>
      </c>
      <c r="BH337" s="180">
        <f>IF(N337="sníž. přenesená",J337,0)</f>
        <v>0</v>
      </c>
      <c r="BI337" s="180">
        <f>IF(N337="nulová",J337,0)</f>
        <v>0</v>
      </c>
      <c r="BJ337" s="17" t="s">
        <v>81</v>
      </c>
      <c r="BK337" s="180">
        <f>ROUND(I337*H337,2)</f>
        <v>0</v>
      </c>
      <c r="BL337" s="17" t="s">
        <v>150</v>
      </c>
      <c r="BM337" s="17" t="s">
        <v>539</v>
      </c>
    </row>
    <row r="338" spans="2:47" s="1" customFormat="1" ht="39">
      <c r="B338" s="34"/>
      <c r="C338" s="35"/>
      <c r="D338" s="183" t="s">
        <v>279</v>
      </c>
      <c r="E338" s="35"/>
      <c r="F338" s="224" t="s">
        <v>540</v>
      </c>
      <c r="G338" s="35"/>
      <c r="H338" s="35"/>
      <c r="I338" s="98"/>
      <c r="J338" s="35"/>
      <c r="K338" s="35"/>
      <c r="L338" s="38"/>
      <c r="M338" s="225"/>
      <c r="N338" s="60"/>
      <c r="O338" s="60"/>
      <c r="P338" s="60"/>
      <c r="Q338" s="60"/>
      <c r="R338" s="60"/>
      <c r="S338" s="60"/>
      <c r="T338" s="61"/>
      <c r="AT338" s="17" t="s">
        <v>279</v>
      </c>
      <c r="AU338" s="17" t="s">
        <v>83</v>
      </c>
    </row>
    <row r="339" spans="2:65" s="1" customFormat="1" ht="16.5" customHeight="1">
      <c r="B339" s="34"/>
      <c r="C339" s="169" t="s">
        <v>541</v>
      </c>
      <c r="D339" s="169" t="s">
        <v>145</v>
      </c>
      <c r="E339" s="170" t="s">
        <v>542</v>
      </c>
      <c r="F339" s="171" t="s">
        <v>543</v>
      </c>
      <c r="G339" s="172" t="s">
        <v>148</v>
      </c>
      <c r="H339" s="173">
        <v>0.55</v>
      </c>
      <c r="I339" s="174"/>
      <c r="J339" s="175">
        <f>ROUND(I339*H339,2)</f>
        <v>0</v>
      </c>
      <c r="K339" s="171" t="s">
        <v>149</v>
      </c>
      <c r="L339" s="38"/>
      <c r="M339" s="176" t="s">
        <v>19</v>
      </c>
      <c r="N339" s="177" t="s">
        <v>47</v>
      </c>
      <c r="O339" s="60"/>
      <c r="P339" s="178">
        <f>O339*H339</f>
        <v>0</v>
      </c>
      <c r="Q339" s="178">
        <v>0.26723</v>
      </c>
      <c r="R339" s="178">
        <f>Q339*H339</f>
        <v>0.14697650000000004</v>
      </c>
      <c r="S339" s="178">
        <v>0</v>
      </c>
      <c r="T339" s="179">
        <f>S339*H339</f>
        <v>0</v>
      </c>
      <c r="AR339" s="17" t="s">
        <v>150</v>
      </c>
      <c r="AT339" s="17" t="s">
        <v>145</v>
      </c>
      <c r="AU339" s="17" t="s">
        <v>83</v>
      </c>
      <c r="AY339" s="17" t="s">
        <v>143</v>
      </c>
      <c r="BE339" s="180">
        <f>IF(N339="základní",J339,0)</f>
        <v>0</v>
      </c>
      <c r="BF339" s="180">
        <f>IF(N339="snížená",J339,0)</f>
        <v>0</v>
      </c>
      <c r="BG339" s="180">
        <f>IF(N339="zákl. přenesená",J339,0)</f>
        <v>0</v>
      </c>
      <c r="BH339" s="180">
        <f>IF(N339="sníž. přenesená",J339,0)</f>
        <v>0</v>
      </c>
      <c r="BI339" s="180">
        <f>IF(N339="nulová",J339,0)</f>
        <v>0</v>
      </c>
      <c r="BJ339" s="17" t="s">
        <v>81</v>
      </c>
      <c r="BK339" s="180">
        <f>ROUND(I339*H339,2)</f>
        <v>0</v>
      </c>
      <c r="BL339" s="17" t="s">
        <v>150</v>
      </c>
      <c r="BM339" s="17" t="s">
        <v>544</v>
      </c>
    </row>
    <row r="340" spans="2:51" s="11" customFormat="1" ht="12">
      <c r="B340" s="181"/>
      <c r="C340" s="182"/>
      <c r="D340" s="183" t="s">
        <v>164</v>
      </c>
      <c r="E340" s="184" t="s">
        <v>19</v>
      </c>
      <c r="F340" s="185" t="s">
        <v>545</v>
      </c>
      <c r="G340" s="182"/>
      <c r="H340" s="184" t="s">
        <v>19</v>
      </c>
      <c r="I340" s="186"/>
      <c r="J340" s="182"/>
      <c r="K340" s="182"/>
      <c r="L340" s="187"/>
      <c r="M340" s="188"/>
      <c r="N340" s="189"/>
      <c r="O340" s="189"/>
      <c r="P340" s="189"/>
      <c r="Q340" s="189"/>
      <c r="R340" s="189"/>
      <c r="S340" s="189"/>
      <c r="T340" s="190"/>
      <c r="AT340" s="191" t="s">
        <v>164</v>
      </c>
      <c r="AU340" s="191" t="s">
        <v>83</v>
      </c>
      <c r="AV340" s="11" t="s">
        <v>81</v>
      </c>
      <c r="AW340" s="11" t="s">
        <v>36</v>
      </c>
      <c r="AX340" s="11" t="s">
        <v>76</v>
      </c>
      <c r="AY340" s="191" t="s">
        <v>143</v>
      </c>
    </row>
    <row r="341" spans="2:51" s="12" customFormat="1" ht="12">
      <c r="B341" s="192"/>
      <c r="C341" s="193"/>
      <c r="D341" s="183" t="s">
        <v>164</v>
      </c>
      <c r="E341" s="194" t="s">
        <v>19</v>
      </c>
      <c r="F341" s="195" t="s">
        <v>546</v>
      </c>
      <c r="G341" s="193"/>
      <c r="H341" s="196">
        <v>0.55</v>
      </c>
      <c r="I341" s="197"/>
      <c r="J341" s="193"/>
      <c r="K341" s="193"/>
      <c r="L341" s="198"/>
      <c r="M341" s="199"/>
      <c r="N341" s="200"/>
      <c r="O341" s="200"/>
      <c r="P341" s="200"/>
      <c r="Q341" s="200"/>
      <c r="R341" s="200"/>
      <c r="S341" s="200"/>
      <c r="T341" s="201"/>
      <c r="AT341" s="202" t="s">
        <v>164</v>
      </c>
      <c r="AU341" s="202" t="s">
        <v>83</v>
      </c>
      <c r="AV341" s="12" t="s">
        <v>83</v>
      </c>
      <c r="AW341" s="12" t="s">
        <v>36</v>
      </c>
      <c r="AX341" s="12" t="s">
        <v>76</v>
      </c>
      <c r="AY341" s="202" t="s">
        <v>143</v>
      </c>
    </row>
    <row r="342" spans="2:51" s="13" customFormat="1" ht="12">
      <c r="B342" s="203"/>
      <c r="C342" s="204"/>
      <c r="D342" s="183" t="s">
        <v>164</v>
      </c>
      <c r="E342" s="205" t="s">
        <v>19</v>
      </c>
      <c r="F342" s="206" t="s">
        <v>171</v>
      </c>
      <c r="G342" s="204"/>
      <c r="H342" s="207">
        <v>0.55</v>
      </c>
      <c r="I342" s="208"/>
      <c r="J342" s="204"/>
      <c r="K342" s="204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164</v>
      </c>
      <c r="AU342" s="213" t="s">
        <v>83</v>
      </c>
      <c r="AV342" s="13" t="s">
        <v>150</v>
      </c>
      <c r="AW342" s="13" t="s">
        <v>36</v>
      </c>
      <c r="AX342" s="13" t="s">
        <v>81</v>
      </c>
      <c r="AY342" s="213" t="s">
        <v>143</v>
      </c>
    </row>
    <row r="343" spans="2:65" s="1" customFormat="1" ht="16.5" customHeight="1">
      <c r="B343" s="34"/>
      <c r="C343" s="169" t="s">
        <v>547</v>
      </c>
      <c r="D343" s="169" t="s">
        <v>145</v>
      </c>
      <c r="E343" s="170" t="s">
        <v>548</v>
      </c>
      <c r="F343" s="171" t="s">
        <v>549</v>
      </c>
      <c r="G343" s="172" t="s">
        <v>162</v>
      </c>
      <c r="H343" s="173">
        <v>2</v>
      </c>
      <c r="I343" s="174"/>
      <c r="J343" s="175">
        <f>ROUND(I343*H343,2)</f>
        <v>0</v>
      </c>
      <c r="K343" s="171" t="s">
        <v>149</v>
      </c>
      <c r="L343" s="38"/>
      <c r="M343" s="176" t="s">
        <v>19</v>
      </c>
      <c r="N343" s="177" t="s">
        <v>47</v>
      </c>
      <c r="O343" s="60"/>
      <c r="P343" s="178">
        <f>O343*H343</f>
        <v>0</v>
      </c>
      <c r="Q343" s="178">
        <v>0</v>
      </c>
      <c r="R343" s="178">
        <f>Q343*H343</f>
        <v>0</v>
      </c>
      <c r="S343" s="178">
        <v>2.4</v>
      </c>
      <c r="T343" s="179">
        <f>S343*H343</f>
        <v>4.8</v>
      </c>
      <c r="AR343" s="17" t="s">
        <v>150</v>
      </c>
      <c r="AT343" s="17" t="s">
        <v>145</v>
      </c>
      <c r="AU343" s="17" t="s">
        <v>83</v>
      </c>
      <c r="AY343" s="17" t="s">
        <v>143</v>
      </c>
      <c r="BE343" s="180">
        <f>IF(N343="základní",J343,0)</f>
        <v>0</v>
      </c>
      <c r="BF343" s="180">
        <f>IF(N343="snížená",J343,0)</f>
        <v>0</v>
      </c>
      <c r="BG343" s="180">
        <f>IF(N343="zákl. přenesená",J343,0)</f>
        <v>0</v>
      </c>
      <c r="BH343" s="180">
        <f>IF(N343="sníž. přenesená",J343,0)</f>
        <v>0</v>
      </c>
      <c r="BI343" s="180">
        <f>IF(N343="nulová",J343,0)</f>
        <v>0</v>
      </c>
      <c r="BJ343" s="17" t="s">
        <v>81</v>
      </c>
      <c r="BK343" s="180">
        <f>ROUND(I343*H343,2)</f>
        <v>0</v>
      </c>
      <c r="BL343" s="17" t="s">
        <v>150</v>
      </c>
      <c r="BM343" s="17" t="s">
        <v>550</v>
      </c>
    </row>
    <row r="344" spans="2:65" s="1" customFormat="1" ht="16.5" customHeight="1">
      <c r="B344" s="34"/>
      <c r="C344" s="169" t="s">
        <v>551</v>
      </c>
      <c r="D344" s="169" t="s">
        <v>145</v>
      </c>
      <c r="E344" s="170" t="s">
        <v>552</v>
      </c>
      <c r="F344" s="171" t="s">
        <v>553</v>
      </c>
      <c r="G344" s="172" t="s">
        <v>554</v>
      </c>
      <c r="H344" s="173">
        <v>1</v>
      </c>
      <c r="I344" s="174"/>
      <c r="J344" s="175">
        <f>ROUND(I344*H344,2)</f>
        <v>0</v>
      </c>
      <c r="K344" s="171" t="s">
        <v>19</v>
      </c>
      <c r="L344" s="38"/>
      <c r="M344" s="176" t="s">
        <v>19</v>
      </c>
      <c r="N344" s="177" t="s">
        <v>47</v>
      </c>
      <c r="O344" s="60"/>
      <c r="P344" s="178">
        <f>O344*H344</f>
        <v>0</v>
      </c>
      <c r="Q344" s="178">
        <v>0</v>
      </c>
      <c r="R344" s="178">
        <f>Q344*H344</f>
        <v>0</v>
      </c>
      <c r="S344" s="178">
        <v>0</v>
      </c>
      <c r="T344" s="179">
        <f>S344*H344</f>
        <v>0</v>
      </c>
      <c r="AR344" s="17" t="s">
        <v>150</v>
      </c>
      <c r="AT344" s="17" t="s">
        <v>145</v>
      </c>
      <c r="AU344" s="17" t="s">
        <v>83</v>
      </c>
      <c r="AY344" s="17" t="s">
        <v>143</v>
      </c>
      <c r="BE344" s="180">
        <f>IF(N344="základní",J344,0)</f>
        <v>0</v>
      </c>
      <c r="BF344" s="180">
        <f>IF(N344="snížená",J344,0)</f>
        <v>0</v>
      </c>
      <c r="BG344" s="180">
        <f>IF(N344="zákl. přenesená",J344,0)</f>
        <v>0</v>
      </c>
      <c r="BH344" s="180">
        <f>IF(N344="sníž. přenesená",J344,0)</f>
        <v>0</v>
      </c>
      <c r="BI344" s="180">
        <f>IF(N344="nulová",J344,0)</f>
        <v>0</v>
      </c>
      <c r="BJ344" s="17" t="s">
        <v>81</v>
      </c>
      <c r="BK344" s="180">
        <f>ROUND(I344*H344,2)</f>
        <v>0</v>
      </c>
      <c r="BL344" s="17" t="s">
        <v>150</v>
      </c>
      <c r="BM344" s="17" t="s">
        <v>555</v>
      </c>
    </row>
    <row r="345" spans="2:47" s="1" customFormat="1" ht="19.5">
      <c r="B345" s="34"/>
      <c r="C345" s="35"/>
      <c r="D345" s="183" t="s">
        <v>279</v>
      </c>
      <c r="E345" s="35"/>
      <c r="F345" s="224" t="s">
        <v>1777</v>
      </c>
      <c r="G345" s="35"/>
      <c r="H345" s="35"/>
      <c r="I345" s="98"/>
      <c r="J345" s="35"/>
      <c r="K345" s="35"/>
      <c r="L345" s="38"/>
      <c r="M345" s="225"/>
      <c r="N345" s="60"/>
      <c r="O345" s="60"/>
      <c r="P345" s="60"/>
      <c r="Q345" s="60"/>
      <c r="R345" s="60"/>
      <c r="S345" s="60"/>
      <c r="T345" s="61"/>
      <c r="AT345" s="17" t="s">
        <v>279</v>
      </c>
      <c r="AU345" s="17" t="s">
        <v>83</v>
      </c>
    </row>
    <row r="346" spans="2:63" s="10" customFormat="1" ht="22.9" customHeight="1">
      <c r="B346" s="153"/>
      <c r="C346" s="154"/>
      <c r="D346" s="155" t="s">
        <v>75</v>
      </c>
      <c r="E346" s="167" t="s">
        <v>150</v>
      </c>
      <c r="F346" s="167" t="s">
        <v>556</v>
      </c>
      <c r="G346" s="154"/>
      <c r="H346" s="154"/>
      <c r="I346" s="157"/>
      <c r="J346" s="168">
        <f>BK346</f>
        <v>0</v>
      </c>
      <c r="K346" s="154"/>
      <c r="L346" s="159"/>
      <c r="M346" s="160"/>
      <c r="N346" s="161"/>
      <c r="O346" s="161"/>
      <c r="P346" s="162">
        <f>SUM(P347:P352)</f>
        <v>0</v>
      </c>
      <c r="Q346" s="161"/>
      <c r="R346" s="162">
        <f>SUM(R347:R352)</f>
        <v>13.0536</v>
      </c>
      <c r="S346" s="161"/>
      <c r="T346" s="163">
        <f>SUM(T347:T352)</f>
        <v>0</v>
      </c>
      <c r="AR346" s="164" t="s">
        <v>81</v>
      </c>
      <c r="AT346" s="165" t="s">
        <v>75</v>
      </c>
      <c r="AU346" s="165" t="s">
        <v>81</v>
      </c>
      <c r="AY346" s="164" t="s">
        <v>143</v>
      </c>
      <c r="BK346" s="166">
        <f>SUM(BK347:BK352)</f>
        <v>0</v>
      </c>
    </row>
    <row r="347" spans="2:65" s="1" customFormat="1" ht="22.5" customHeight="1">
      <c r="B347" s="34"/>
      <c r="C347" s="169" t="s">
        <v>557</v>
      </c>
      <c r="D347" s="169" t="s">
        <v>145</v>
      </c>
      <c r="E347" s="170" t="s">
        <v>558</v>
      </c>
      <c r="F347" s="171" t="s">
        <v>559</v>
      </c>
      <c r="G347" s="172" t="s">
        <v>415</v>
      </c>
      <c r="H347" s="173">
        <v>144</v>
      </c>
      <c r="I347" s="174"/>
      <c r="J347" s="175">
        <f>ROUND(I347*H347,2)</f>
        <v>0</v>
      </c>
      <c r="K347" s="171" t="s">
        <v>149</v>
      </c>
      <c r="L347" s="38"/>
      <c r="M347" s="176" t="s">
        <v>19</v>
      </c>
      <c r="N347" s="177" t="s">
        <v>47</v>
      </c>
      <c r="O347" s="60"/>
      <c r="P347" s="178">
        <f>O347*H347</f>
        <v>0</v>
      </c>
      <c r="Q347" s="178">
        <v>0.03465</v>
      </c>
      <c r="R347" s="178">
        <f>Q347*H347</f>
        <v>4.9896</v>
      </c>
      <c r="S347" s="178">
        <v>0</v>
      </c>
      <c r="T347" s="179">
        <f>S347*H347</f>
        <v>0</v>
      </c>
      <c r="AR347" s="17" t="s">
        <v>150</v>
      </c>
      <c r="AT347" s="17" t="s">
        <v>145</v>
      </c>
      <c r="AU347" s="17" t="s">
        <v>83</v>
      </c>
      <c r="AY347" s="17" t="s">
        <v>143</v>
      </c>
      <c r="BE347" s="180">
        <f>IF(N347="základní",J347,0)</f>
        <v>0</v>
      </c>
      <c r="BF347" s="180">
        <f>IF(N347="snížená",J347,0)</f>
        <v>0</v>
      </c>
      <c r="BG347" s="180">
        <f>IF(N347="zákl. přenesená",J347,0)</f>
        <v>0</v>
      </c>
      <c r="BH347" s="180">
        <f>IF(N347="sníž. přenesená",J347,0)</f>
        <v>0</v>
      </c>
      <c r="BI347" s="180">
        <f>IF(N347="nulová",J347,0)</f>
        <v>0</v>
      </c>
      <c r="BJ347" s="17" t="s">
        <v>81</v>
      </c>
      <c r="BK347" s="180">
        <f>ROUND(I347*H347,2)</f>
        <v>0</v>
      </c>
      <c r="BL347" s="17" t="s">
        <v>150</v>
      </c>
      <c r="BM347" s="17" t="s">
        <v>560</v>
      </c>
    </row>
    <row r="348" spans="2:65" s="1" customFormat="1" ht="16.5" customHeight="1">
      <c r="B348" s="34"/>
      <c r="C348" s="214" t="s">
        <v>561</v>
      </c>
      <c r="D348" s="214" t="s">
        <v>173</v>
      </c>
      <c r="E348" s="215" t="s">
        <v>562</v>
      </c>
      <c r="F348" s="216" t="s">
        <v>563</v>
      </c>
      <c r="G348" s="217" t="s">
        <v>415</v>
      </c>
      <c r="H348" s="218">
        <v>144</v>
      </c>
      <c r="I348" s="219"/>
      <c r="J348" s="220">
        <f>ROUND(I348*H348,2)</f>
        <v>0</v>
      </c>
      <c r="K348" s="216" t="s">
        <v>19</v>
      </c>
      <c r="L348" s="221"/>
      <c r="M348" s="222" t="s">
        <v>19</v>
      </c>
      <c r="N348" s="223" t="s">
        <v>47</v>
      </c>
      <c r="O348" s="60"/>
      <c r="P348" s="178">
        <f>O348*H348</f>
        <v>0</v>
      </c>
      <c r="Q348" s="178">
        <v>0.056</v>
      </c>
      <c r="R348" s="178">
        <f>Q348*H348</f>
        <v>8.064</v>
      </c>
      <c r="S348" s="178">
        <v>0</v>
      </c>
      <c r="T348" s="179">
        <f>S348*H348</f>
        <v>0</v>
      </c>
      <c r="AR348" s="17" t="s">
        <v>177</v>
      </c>
      <c r="AT348" s="17" t="s">
        <v>173</v>
      </c>
      <c r="AU348" s="17" t="s">
        <v>83</v>
      </c>
      <c r="AY348" s="17" t="s">
        <v>143</v>
      </c>
      <c r="BE348" s="180">
        <f>IF(N348="základní",J348,0)</f>
        <v>0</v>
      </c>
      <c r="BF348" s="180">
        <f>IF(N348="snížená",J348,0)</f>
        <v>0</v>
      </c>
      <c r="BG348" s="180">
        <f>IF(N348="zákl. přenesená",J348,0)</f>
        <v>0</v>
      </c>
      <c r="BH348" s="180">
        <f>IF(N348="sníž. přenesená",J348,0)</f>
        <v>0</v>
      </c>
      <c r="BI348" s="180">
        <f>IF(N348="nulová",J348,0)</f>
        <v>0</v>
      </c>
      <c r="BJ348" s="17" t="s">
        <v>81</v>
      </c>
      <c r="BK348" s="180">
        <f>ROUND(I348*H348,2)</f>
        <v>0</v>
      </c>
      <c r="BL348" s="17" t="s">
        <v>150</v>
      </c>
      <c r="BM348" s="17" t="s">
        <v>564</v>
      </c>
    </row>
    <row r="349" spans="2:65" s="1" customFormat="1" ht="22.5" customHeight="1">
      <c r="B349" s="34"/>
      <c r="C349" s="169" t="s">
        <v>565</v>
      </c>
      <c r="D349" s="169" t="s">
        <v>145</v>
      </c>
      <c r="E349" s="170" t="s">
        <v>566</v>
      </c>
      <c r="F349" s="171" t="s">
        <v>567</v>
      </c>
      <c r="G349" s="172" t="s">
        <v>162</v>
      </c>
      <c r="H349" s="173">
        <v>1.013</v>
      </c>
      <c r="I349" s="174"/>
      <c r="J349" s="175">
        <f>ROUND(I349*H349,2)</f>
        <v>0</v>
      </c>
      <c r="K349" s="171" t="s">
        <v>149</v>
      </c>
      <c r="L349" s="38"/>
      <c r="M349" s="176" t="s">
        <v>19</v>
      </c>
      <c r="N349" s="177" t="s">
        <v>47</v>
      </c>
      <c r="O349" s="60"/>
      <c r="P349" s="178">
        <f>O349*H349</f>
        <v>0</v>
      </c>
      <c r="Q349" s="178">
        <v>0</v>
      </c>
      <c r="R349" s="178">
        <f>Q349*H349</f>
        <v>0</v>
      </c>
      <c r="S349" s="178">
        <v>0</v>
      </c>
      <c r="T349" s="179">
        <f>S349*H349</f>
        <v>0</v>
      </c>
      <c r="AR349" s="17" t="s">
        <v>150</v>
      </c>
      <c r="AT349" s="17" t="s">
        <v>145</v>
      </c>
      <c r="AU349" s="17" t="s">
        <v>83</v>
      </c>
      <c r="AY349" s="17" t="s">
        <v>143</v>
      </c>
      <c r="BE349" s="180">
        <f>IF(N349="základní",J349,0)</f>
        <v>0</v>
      </c>
      <c r="BF349" s="180">
        <f>IF(N349="snížená",J349,0)</f>
        <v>0</v>
      </c>
      <c r="BG349" s="180">
        <f>IF(N349="zákl. přenesená",J349,0)</f>
        <v>0</v>
      </c>
      <c r="BH349" s="180">
        <f>IF(N349="sníž. přenesená",J349,0)</f>
        <v>0</v>
      </c>
      <c r="BI349" s="180">
        <f>IF(N349="nulová",J349,0)</f>
        <v>0</v>
      </c>
      <c r="BJ349" s="17" t="s">
        <v>81</v>
      </c>
      <c r="BK349" s="180">
        <f>ROUND(I349*H349,2)</f>
        <v>0</v>
      </c>
      <c r="BL349" s="17" t="s">
        <v>150</v>
      </c>
      <c r="BM349" s="17" t="s">
        <v>568</v>
      </c>
    </row>
    <row r="350" spans="2:51" s="11" customFormat="1" ht="12">
      <c r="B350" s="181"/>
      <c r="C350" s="182"/>
      <c r="D350" s="183" t="s">
        <v>164</v>
      </c>
      <c r="E350" s="184" t="s">
        <v>19</v>
      </c>
      <c r="F350" s="185" t="s">
        <v>569</v>
      </c>
      <c r="G350" s="182"/>
      <c r="H350" s="184" t="s">
        <v>19</v>
      </c>
      <c r="I350" s="186"/>
      <c r="J350" s="182"/>
      <c r="K350" s="182"/>
      <c r="L350" s="187"/>
      <c r="M350" s="188"/>
      <c r="N350" s="189"/>
      <c r="O350" s="189"/>
      <c r="P350" s="189"/>
      <c r="Q350" s="189"/>
      <c r="R350" s="189"/>
      <c r="S350" s="189"/>
      <c r="T350" s="190"/>
      <c r="AT350" s="191" t="s">
        <v>164</v>
      </c>
      <c r="AU350" s="191" t="s">
        <v>83</v>
      </c>
      <c r="AV350" s="11" t="s">
        <v>81</v>
      </c>
      <c r="AW350" s="11" t="s">
        <v>36</v>
      </c>
      <c r="AX350" s="11" t="s">
        <v>76</v>
      </c>
      <c r="AY350" s="191" t="s">
        <v>143</v>
      </c>
    </row>
    <row r="351" spans="2:51" s="12" customFormat="1" ht="12">
      <c r="B351" s="192"/>
      <c r="C351" s="193"/>
      <c r="D351" s="183" t="s">
        <v>164</v>
      </c>
      <c r="E351" s="194" t="s">
        <v>19</v>
      </c>
      <c r="F351" s="195" t="s">
        <v>570</v>
      </c>
      <c r="G351" s="193"/>
      <c r="H351" s="196">
        <v>1.013</v>
      </c>
      <c r="I351" s="197"/>
      <c r="J351" s="193"/>
      <c r="K351" s="193"/>
      <c r="L351" s="198"/>
      <c r="M351" s="199"/>
      <c r="N351" s="200"/>
      <c r="O351" s="200"/>
      <c r="P351" s="200"/>
      <c r="Q351" s="200"/>
      <c r="R351" s="200"/>
      <c r="S351" s="200"/>
      <c r="T351" s="201"/>
      <c r="AT351" s="202" t="s">
        <v>164</v>
      </c>
      <c r="AU351" s="202" t="s">
        <v>83</v>
      </c>
      <c r="AV351" s="12" t="s">
        <v>83</v>
      </c>
      <c r="AW351" s="12" t="s">
        <v>36</v>
      </c>
      <c r="AX351" s="12" t="s">
        <v>76</v>
      </c>
      <c r="AY351" s="202" t="s">
        <v>143</v>
      </c>
    </row>
    <row r="352" spans="2:51" s="13" customFormat="1" ht="12">
      <c r="B352" s="203"/>
      <c r="C352" s="204"/>
      <c r="D352" s="183" t="s">
        <v>164</v>
      </c>
      <c r="E352" s="205" t="s">
        <v>19</v>
      </c>
      <c r="F352" s="206" t="s">
        <v>171</v>
      </c>
      <c r="G352" s="204"/>
      <c r="H352" s="207">
        <v>1.013</v>
      </c>
      <c r="I352" s="208"/>
      <c r="J352" s="204"/>
      <c r="K352" s="204"/>
      <c r="L352" s="209"/>
      <c r="M352" s="210"/>
      <c r="N352" s="211"/>
      <c r="O352" s="211"/>
      <c r="P352" s="211"/>
      <c r="Q352" s="211"/>
      <c r="R352" s="211"/>
      <c r="S352" s="211"/>
      <c r="T352" s="212"/>
      <c r="AT352" s="213" t="s">
        <v>164</v>
      </c>
      <c r="AU352" s="213" t="s">
        <v>83</v>
      </c>
      <c r="AV352" s="13" t="s">
        <v>150</v>
      </c>
      <c r="AW352" s="13" t="s">
        <v>36</v>
      </c>
      <c r="AX352" s="13" t="s">
        <v>81</v>
      </c>
      <c r="AY352" s="213" t="s">
        <v>143</v>
      </c>
    </row>
    <row r="353" spans="2:63" s="10" customFormat="1" ht="22.9" customHeight="1">
      <c r="B353" s="153"/>
      <c r="C353" s="154"/>
      <c r="D353" s="155" t="s">
        <v>75</v>
      </c>
      <c r="E353" s="167" t="s">
        <v>172</v>
      </c>
      <c r="F353" s="167" t="s">
        <v>571</v>
      </c>
      <c r="G353" s="154"/>
      <c r="H353" s="154"/>
      <c r="I353" s="157"/>
      <c r="J353" s="168">
        <f>BK353</f>
        <v>0</v>
      </c>
      <c r="K353" s="154"/>
      <c r="L353" s="159"/>
      <c r="M353" s="160"/>
      <c r="N353" s="161"/>
      <c r="O353" s="161"/>
      <c r="P353" s="162">
        <f>SUM(P354:P371)</f>
        <v>0</v>
      </c>
      <c r="Q353" s="161"/>
      <c r="R353" s="162">
        <f>SUM(R354:R371)</f>
        <v>32.72485</v>
      </c>
      <c r="S353" s="161"/>
      <c r="T353" s="163">
        <f>SUM(T354:T371)</f>
        <v>0</v>
      </c>
      <c r="AR353" s="164" t="s">
        <v>81</v>
      </c>
      <c r="AT353" s="165" t="s">
        <v>75</v>
      </c>
      <c r="AU353" s="165" t="s">
        <v>81</v>
      </c>
      <c r="AY353" s="164" t="s">
        <v>143</v>
      </c>
      <c r="BK353" s="166">
        <f>SUM(BK354:BK371)</f>
        <v>0</v>
      </c>
    </row>
    <row r="354" spans="2:65" s="1" customFormat="1" ht="16.5" customHeight="1">
      <c r="B354" s="34"/>
      <c r="C354" s="169" t="s">
        <v>572</v>
      </c>
      <c r="D354" s="169" t="s">
        <v>145</v>
      </c>
      <c r="E354" s="170" t="s">
        <v>573</v>
      </c>
      <c r="F354" s="171" t="s">
        <v>574</v>
      </c>
      <c r="G354" s="172" t="s">
        <v>148</v>
      </c>
      <c r="H354" s="173">
        <v>139.48</v>
      </c>
      <c r="I354" s="174"/>
      <c r="J354" s="175">
        <f>ROUND(I354*H354,2)</f>
        <v>0</v>
      </c>
      <c r="K354" s="171" t="s">
        <v>149</v>
      </c>
      <c r="L354" s="38"/>
      <c r="M354" s="176" t="s">
        <v>19</v>
      </c>
      <c r="N354" s="177" t="s">
        <v>47</v>
      </c>
      <c r="O354" s="60"/>
      <c r="P354" s="178">
        <f>O354*H354</f>
        <v>0</v>
      </c>
      <c r="Q354" s="178">
        <v>0</v>
      </c>
      <c r="R354" s="178">
        <f>Q354*H354</f>
        <v>0</v>
      </c>
      <c r="S354" s="178">
        <v>0</v>
      </c>
      <c r="T354" s="179">
        <f>S354*H354</f>
        <v>0</v>
      </c>
      <c r="AR354" s="17" t="s">
        <v>150</v>
      </c>
      <c r="AT354" s="17" t="s">
        <v>145</v>
      </c>
      <c r="AU354" s="17" t="s">
        <v>83</v>
      </c>
      <c r="AY354" s="17" t="s">
        <v>143</v>
      </c>
      <c r="BE354" s="180">
        <f>IF(N354="základní",J354,0)</f>
        <v>0</v>
      </c>
      <c r="BF354" s="180">
        <f>IF(N354="snížená",J354,0)</f>
        <v>0</v>
      </c>
      <c r="BG354" s="180">
        <f>IF(N354="zákl. přenesená",J354,0)</f>
        <v>0</v>
      </c>
      <c r="BH354" s="180">
        <f>IF(N354="sníž. přenesená",J354,0)</f>
        <v>0</v>
      </c>
      <c r="BI354" s="180">
        <f>IF(N354="nulová",J354,0)</f>
        <v>0</v>
      </c>
      <c r="BJ354" s="17" t="s">
        <v>81</v>
      </c>
      <c r="BK354" s="180">
        <f>ROUND(I354*H354,2)</f>
        <v>0</v>
      </c>
      <c r="BL354" s="17" t="s">
        <v>150</v>
      </c>
      <c r="BM354" s="17" t="s">
        <v>575</v>
      </c>
    </row>
    <row r="355" spans="2:65" s="1" customFormat="1" ht="22.5" customHeight="1">
      <c r="B355" s="34"/>
      <c r="C355" s="169" t="s">
        <v>576</v>
      </c>
      <c r="D355" s="169" t="s">
        <v>145</v>
      </c>
      <c r="E355" s="170" t="s">
        <v>577</v>
      </c>
      <c r="F355" s="171" t="s">
        <v>578</v>
      </c>
      <c r="G355" s="172" t="s">
        <v>148</v>
      </c>
      <c r="H355" s="173">
        <v>580</v>
      </c>
      <c r="I355" s="174"/>
      <c r="J355" s="175">
        <f>ROUND(I355*H355,2)</f>
        <v>0</v>
      </c>
      <c r="K355" s="171" t="s">
        <v>149</v>
      </c>
      <c r="L355" s="38"/>
      <c r="M355" s="176" t="s">
        <v>19</v>
      </c>
      <c r="N355" s="177" t="s">
        <v>47</v>
      </c>
      <c r="O355" s="60"/>
      <c r="P355" s="178">
        <f>O355*H355</f>
        <v>0</v>
      </c>
      <c r="Q355" s="178">
        <v>0</v>
      </c>
      <c r="R355" s="178">
        <f>Q355*H355</f>
        <v>0</v>
      </c>
      <c r="S355" s="178">
        <v>0</v>
      </c>
      <c r="T355" s="179">
        <f>S355*H355</f>
        <v>0</v>
      </c>
      <c r="AR355" s="17" t="s">
        <v>150</v>
      </c>
      <c r="AT355" s="17" t="s">
        <v>145</v>
      </c>
      <c r="AU355" s="17" t="s">
        <v>83</v>
      </c>
      <c r="AY355" s="17" t="s">
        <v>143</v>
      </c>
      <c r="BE355" s="180">
        <f>IF(N355="základní",J355,0)</f>
        <v>0</v>
      </c>
      <c r="BF355" s="180">
        <f>IF(N355="snížená",J355,0)</f>
        <v>0</v>
      </c>
      <c r="BG355" s="180">
        <f>IF(N355="zákl. přenesená",J355,0)</f>
        <v>0</v>
      </c>
      <c r="BH355" s="180">
        <f>IF(N355="sníž. přenesená",J355,0)</f>
        <v>0</v>
      </c>
      <c r="BI355" s="180">
        <f>IF(N355="nulová",J355,0)</f>
        <v>0</v>
      </c>
      <c r="BJ355" s="17" t="s">
        <v>81</v>
      </c>
      <c r="BK355" s="180">
        <f>ROUND(I355*H355,2)</f>
        <v>0</v>
      </c>
      <c r="BL355" s="17" t="s">
        <v>150</v>
      </c>
      <c r="BM355" s="17" t="s">
        <v>579</v>
      </c>
    </row>
    <row r="356" spans="2:51" s="11" customFormat="1" ht="12">
      <c r="B356" s="181"/>
      <c r="C356" s="182"/>
      <c r="D356" s="183" t="s">
        <v>164</v>
      </c>
      <c r="E356" s="184" t="s">
        <v>19</v>
      </c>
      <c r="F356" s="185" t="s">
        <v>580</v>
      </c>
      <c r="G356" s="182"/>
      <c r="H356" s="184" t="s">
        <v>19</v>
      </c>
      <c r="I356" s="186"/>
      <c r="J356" s="182"/>
      <c r="K356" s="182"/>
      <c r="L356" s="187"/>
      <c r="M356" s="188"/>
      <c r="N356" s="189"/>
      <c r="O356" s="189"/>
      <c r="P356" s="189"/>
      <c r="Q356" s="189"/>
      <c r="R356" s="189"/>
      <c r="S356" s="189"/>
      <c r="T356" s="190"/>
      <c r="AT356" s="191" t="s">
        <v>164</v>
      </c>
      <c r="AU356" s="191" t="s">
        <v>83</v>
      </c>
      <c r="AV356" s="11" t="s">
        <v>81</v>
      </c>
      <c r="AW356" s="11" t="s">
        <v>36</v>
      </c>
      <c r="AX356" s="11" t="s">
        <v>76</v>
      </c>
      <c r="AY356" s="191" t="s">
        <v>143</v>
      </c>
    </row>
    <row r="357" spans="2:51" s="12" customFormat="1" ht="12">
      <c r="B357" s="192"/>
      <c r="C357" s="193"/>
      <c r="D357" s="183" t="s">
        <v>164</v>
      </c>
      <c r="E357" s="194" t="s">
        <v>19</v>
      </c>
      <c r="F357" s="195" t="s">
        <v>581</v>
      </c>
      <c r="G357" s="193"/>
      <c r="H357" s="196">
        <v>290</v>
      </c>
      <c r="I357" s="197"/>
      <c r="J357" s="193"/>
      <c r="K357" s="193"/>
      <c r="L357" s="198"/>
      <c r="M357" s="199"/>
      <c r="N357" s="200"/>
      <c r="O357" s="200"/>
      <c r="P357" s="200"/>
      <c r="Q357" s="200"/>
      <c r="R357" s="200"/>
      <c r="S357" s="200"/>
      <c r="T357" s="201"/>
      <c r="AT357" s="202" t="s">
        <v>164</v>
      </c>
      <c r="AU357" s="202" t="s">
        <v>83</v>
      </c>
      <c r="AV357" s="12" t="s">
        <v>83</v>
      </c>
      <c r="AW357" s="12" t="s">
        <v>36</v>
      </c>
      <c r="AX357" s="12" t="s">
        <v>76</v>
      </c>
      <c r="AY357" s="202" t="s">
        <v>143</v>
      </c>
    </row>
    <row r="358" spans="2:51" s="13" customFormat="1" ht="12">
      <c r="B358" s="203"/>
      <c r="C358" s="204"/>
      <c r="D358" s="183" t="s">
        <v>164</v>
      </c>
      <c r="E358" s="205" t="s">
        <v>19</v>
      </c>
      <c r="F358" s="206" t="s">
        <v>171</v>
      </c>
      <c r="G358" s="204"/>
      <c r="H358" s="207">
        <v>290</v>
      </c>
      <c r="I358" s="208"/>
      <c r="J358" s="204"/>
      <c r="K358" s="204"/>
      <c r="L358" s="209"/>
      <c r="M358" s="210"/>
      <c r="N358" s="211"/>
      <c r="O358" s="211"/>
      <c r="P358" s="211"/>
      <c r="Q358" s="211"/>
      <c r="R358" s="211"/>
      <c r="S358" s="211"/>
      <c r="T358" s="212"/>
      <c r="AT358" s="213" t="s">
        <v>164</v>
      </c>
      <c r="AU358" s="213" t="s">
        <v>83</v>
      </c>
      <c r="AV358" s="13" t="s">
        <v>150</v>
      </c>
      <c r="AW358" s="13" t="s">
        <v>36</v>
      </c>
      <c r="AX358" s="13" t="s">
        <v>81</v>
      </c>
      <c r="AY358" s="213" t="s">
        <v>143</v>
      </c>
    </row>
    <row r="359" spans="2:51" s="12" customFormat="1" ht="12">
      <c r="B359" s="192"/>
      <c r="C359" s="193"/>
      <c r="D359" s="183" t="s">
        <v>164</v>
      </c>
      <c r="E359" s="193"/>
      <c r="F359" s="195" t="s">
        <v>582</v>
      </c>
      <c r="G359" s="193"/>
      <c r="H359" s="196">
        <v>580</v>
      </c>
      <c r="I359" s="197"/>
      <c r="J359" s="193"/>
      <c r="K359" s="193"/>
      <c r="L359" s="198"/>
      <c r="M359" s="199"/>
      <c r="N359" s="200"/>
      <c r="O359" s="200"/>
      <c r="P359" s="200"/>
      <c r="Q359" s="200"/>
      <c r="R359" s="200"/>
      <c r="S359" s="200"/>
      <c r="T359" s="201"/>
      <c r="AT359" s="202" t="s">
        <v>164</v>
      </c>
      <c r="AU359" s="202" t="s">
        <v>83</v>
      </c>
      <c r="AV359" s="12" t="s">
        <v>83</v>
      </c>
      <c r="AW359" s="12" t="s">
        <v>4</v>
      </c>
      <c r="AX359" s="12" t="s">
        <v>81</v>
      </c>
      <c r="AY359" s="202" t="s">
        <v>143</v>
      </c>
    </row>
    <row r="360" spans="2:65" s="1" customFormat="1" ht="16.5" customHeight="1">
      <c r="B360" s="34"/>
      <c r="C360" s="169" t="s">
        <v>583</v>
      </c>
      <c r="D360" s="169" t="s">
        <v>145</v>
      </c>
      <c r="E360" s="170" t="s">
        <v>584</v>
      </c>
      <c r="F360" s="171" t="s">
        <v>585</v>
      </c>
      <c r="G360" s="172" t="s">
        <v>148</v>
      </c>
      <c r="H360" s="173">
        <v>17.534</v>
      </c>
      <c r="I360" s="174"/>
      <c r="J360" s="175">
        <f>ROUND(I360*H360,2)</f>
        <v>0</v>
      </c>
      <c r="K360" s="171" t="s">
        <v>19</v>
      </c>
      <c r="L360" s="38"/>
      <c r="M360" s="176" t="s">
        <v>19</v>
      </c>
      <c r="N360" s="177" t="s">
        <v>47</v>
      </c>
      <c r="O360" s="60"/>
      <c r="P360" s="178">
        <f>O360*H360</f>
        <v>0</v>
      </c>
      <c r="Q360" s="178">
        <v>0</v>
      </c>
      <c r="R360" s="178">
        <f>Q360*H360</f>
        <v>0</v>
      </c>
      <c r="S360" s="178">
        <v>0</v>
      </c>
      <c r="T360" s="179">
        <f>S360*H360</f>
        <v>0</v>
      </c>
      <c r="AR360" s="17" t="s">
        <v>150</v>
      </c>
      <c r="AT360" s="17" t="s">
        <v>145</v>
      </c>
      <c r="AU360" s="17" t="s">
        <v>83</v>
      </c>
      <c r="AY360" s="17" t="s">
        <v>143</v>
      </c>
      <c r="BE360" s="180">
        <f>IF(N360="základní",J360,0)</f>
        <v>0</v>
      </c>
      <c r="BF360" s="180">
        <f>IF(N360="snížená",J360,0)</f>
        <v>0</v>
      </c>
      <c r="BG360" s="180">
        <f>IF(N360="zákl. přenesená",J360,0)</f>
        <v>0</v>
      </c>
      <c r="BH360" s="180">
        <f>IF(N360="sníž. přenesená",J360,0)</f>
        <v>0</v>
      </c>
      <c r="BI360" s="180">
        <f>IF(N360="nulová",J360,0)</f>
        <v>0</v>
      </c>
      <c r="BJ360" s="17" t="s">
        <v>81</v>
      </c>
      <c r="BK360" s="180">
        <f>ROUND(I360*H360,2)</f>
        <v>0</v>
      </c>
      <c r="BL360" s="17" t="s">
        <v>150</v>
      </c>
      <c r="BM360" s="17" t="s">
        <v>586</v>
      </c>
    </row>
    <row r="361" spans="2:51" s="12" customFormat="1" ht="12">
      <c r="B361" s="192"/>
      <c r="C361" s="193"/>
      <c r="D361" s="183" t="s">
        <v>164</v>
      </c>
      <c r="E361" s="194" t="s">
        <v>19</v>
      </c>
      <c r="F361" s="195" t="s">
        <v>587</v>
      </c>
      <c r="G361" s="193"/>
      <c r="H361" s="196">
        <v>17.534</v>
      </c>
      <c r="I361" s="197"/>
      <c r="J361" s="193"/>
      <c r="K361" s="193"/>
      <c r="L361" s="198"/>
      <c r="M361" s="199"/>
      <c r="N361" s="200"/>
      <c r="O361" s="200"/>
      <c r="P361" s="200"/>
      <c r="Q361" s="200"/>
      <c r="R361" s="200"/>
      <c r="S361" s="200"/>
      <c r="T361" s="201"/>
      <c r="AT361" s="202" t="s">
        <v>164</v>
      </c>
      <c r="AU361" s="202" t="s">
        <v>83</v>
      </c>
      <c r="AV361" s="12" t="s">
        <v>83</v>
      </c>
      <c r="AW361" s="12" t="s">
        <v>36</v>
      </c>
      <c r="AX361" s="12" t="s">
        <v>76</v>
      </c>
      <c r="AY361" s="202" t="s">
        <v>143</v>
      </c>
    </row>
    <row r="362" spans="2:51" s="13" customFormat="1" ht="12">
      <c r="B362" s="203"/>
      <c r="C362" s="204"/>
      <c r="D362" s="183" t="s">
        <v>164</v>
      </c>
      <c r="E362" s="205" t="s">
        <v>19</v>
      </c>
      <c r="F362" s="206" t="s">
        <v>171</v>
      </c>
      <c r="G362" s="204"/>
      <c r="H362" s="207">
        <v>17.534</v>
      </c>
      <c r="I362" s="208"/>
      <c r="J362" s="204"/>
      <c r="K362" s="204"/>
      <c r="L362" s="209"/>
      <c r="M362" s="210"/>
      <c r="N362" s="211"/>
      <c r="O362" s="211"/>
      <c r="P362" s="211"/>
      <c r="Q362" s="211"/>
      <c r="R362" s="211"/>
      <c r="S362" s="211"/>
      <c r="T362" s="212"/>
      <c r="AT362" s="213" t="s">
        <v>164</v>
      </c>
      <c r="AU362" s="213" t="s">
        <v>83</v>
      </c>
      <c r="AV362" s="13" t="s">
        <v>150</v>
      </c>
      <c r="AW362" s="13" t="s">
        <v>36</v>
      </c>
      <c r="AX362" s="13" t="s">
        <v>81</v>
      </c>
      <c r="AY362" s="213" t="s">
        <v>143</v>
      </c>
    </row>
    <row r="363" spans="2:65" s="1" customFormat="1" ht="33.75" customHeight="1">
      <c r="B363" s="34"/>
      <c r="C363" s="169" t="s">
        <v>588</v>
      </c>
      <c r="D363" s="169" t="s">
        <v>145</v>
      </c>
      <c r="E363" s="170" t="s">
        <v>589</v>
      </c>
      <c r="F363" s="171" t="s">
        <v>590</v>
      </c>
      <c r="G363" s="172" t="s">
        <v>148</v>
      </c>
      <c r="H363" s="173">
        <v>139.48</v>
      </c>
      <c r="I363" s="174"/>
      <c r="J363" s="175">
        <f>ROUND(I363*H363,2)</f>
        <v>0</v>
      </c>
      <c r="K363" s="171" t="s">
        <v>149</v>
      </c>
      <c r="L363" s="38"/>
      <c r="M363" s="176" t="s">
        <v>19</v>
      </c>
      <c r="N363" s="177" t="s">
        <v>47</v>
      </c>
      <c r="O363" s="60"/>
      <c r="P363" s="178">
        <f>O363*H363</f>
        <v>0</v>
      </c>
      <c r="Q363" s="178">
        <v>0.101</v>
      </c>
      <c r="R363" s="178">
        <f>Q363*H363</f>
        <v>14.08748</v>
      </c>
      <c r="S363" s="178">
        <v>0</v>
      </c>
      <c r="T363" s="179">
        <f>S363*H363</f>
        <v>0</v>
      </c>
      <c r="AR363" s="17" t="s">
        <v>150</v>
      </c>
      <c r="AT363" s="17" t="s">
        <v>145</v>
      </c>
      <c r="AU363" s="17" t="s">
        <v>83</v>
      </c>
      <c r="AY363" s="17" t="s">
        <v>143</v>
      </c>
      <c r="BE363" s="180">
        <f>IF(N363="základní",J363,0)</f>
        <v>0</v>
      </c>
      <c r="BF363" s="180">
        <f>IF(N363="snížená",J363,0)</f>
        <v>0</v>
      </c>
      <c r="BG363" s="180">
        <f>IF(N363="zákl. přenesená",J363,0)</f>
        <v>0</v>
      </c>
      <c r="BH363" s="180">
        <f>IF(N363="sníž. přenesená",J363,0)</f>
        <v>0</v>
      </c>
      <c r="BI363" s="180">
        <f>IF(N363="nulová",J363,0)</f>
        <v>0</v>
      </c>
      <c r="BJ363" s="17" t="s">
        <v>81</v>
      </c>
      <c r="BK363" s="180">
        <f>ROUND(I363*H363,2)</f>
        <v>0</v>
      </c>
      <c r="BL363" s="17" t="s">
        <v>150</v>
      </c>
      <c r="BM363" s="17" t="s">
        <v>591</v>
      </c>
    </row>
    <row r="364" spans="2:51" s="11" customFormat="1" ht="12">
      <c r="B364" s="181"/>
      <c r="C364" s="182"/>
      <c r="D364" s="183" t="s">
        <v>164</v>
      </c>
      <c r="E364" s="184" t="s">
        <v>19</v>
      </c>
      <c r="F364" s="185" t="s">
        <v>592</v>
      </c>
      <c r="G364" s="182"/>
      <c r="H364" s="184" t="s">
        <v>19</v>
      </c>
      <c r="I364" s="186"/>
      <c r="J364" s="182"/>
      <c r="K364" s="182"/>
      <c r="L364" s="187"/>
      <c r="M364" s="188"/>
      <c r="N364" s="189"/>
      <c r="O364" s="189"/>
      <c r="P364" s="189"/>
      <c r="Q364" s="189"/>
      <c r="R364" s="189"/>
      <c r="S364" s="189"/>
      <c r="T364" s="190"/>
      <c r="AT364" s="191" t="s">
        <v>164</v>
      </c>
      <c r="AU364" s="191" t="s">
        <v>83</v>
      </c>
      <c r="AV364" s="11" t="s">
        <v>81</v>
      </c>
      <c r="AW364" s="11" t="s">
        <v>36</v>
      </c>
      <c r="AX364" s="11" t="s">
        <v>76</v>
      </c>
      <c r="AY364" s="191" t="s">
        <v>143</v>
      </c>
    </row>
    <row r="365" spans="2:51" s="12" customFormat="1" ht="12">
      <c r="B365" s="192"/>
      <c r="C365" s="193"/>
      <c r="D365" s="183" t="s">
        <v>164</v>
      </c>
      <c r="E365" s="194" t="s">
        <v>19</v>
      </c>
      <c r="F365" s="195" t="s">
        <v>593</v>
      </c>
      <c r="G365" s="193"/>
      <c r="H365" s="196">
        <v>108.62</v>
      </c>
      <c r="I365" s="197"/>
      <c r="J365" s="193"/>
      <c r="K365" s="193"/>
      <c r="L365" s="198"/>
      <c r="M365" s="199"/>
      <c r="N365" s="200"/>
      <c r="O365" s="200"/>
      <c r="P365" s="200"/>
      <c r="Q365" s="200"/>
      <c r="R365" s="200"/>
      <c r="S365" s="200"/>
      <c r="T365" s="201"/>
      <c r="AT365" s="202" t="s">
        <v>164</v>
      </c>
      <c r="AU365" s="202" t="s">
        <v>83</v>
      </c>
      <c r="AV365" s="12" t="s">
        <v>83</v>
      </c>
      <c r="AW365" s="12" t="s">
        <v>36</v>
      </c>
      <c r="AX365" s="12" t="s">
        <v>76</v>
      </c>
      <c r="AY365" s="202" t="s">
        <v>143</v>
      </c>
    </row>
    <row r="366" spans="2:51" s="11" customFormat="1" ht="12">
      <c r="B366" s="181"/>
      <c r="C366" s="182"/>
      <c r="D366" s="183" t="s">
        <v>164</v>
      </c>
      <c r="E366" s="184" t="s">
        <v>19</v>
      </c>
      <c r="F366" s="185" t="s">
        <v>594</v>
      </c>
      <c r="G366" s="182"/>
      <c r="H366" s="184" t="s">
        <v>19</v>
      </c>
      <c r="I366" s="186"/>
      <c r="J366" s="182"/>
      <c r="K366" s="182"/>
      <c r="L366" s="187"/>
      <c r="M366" s="188"/>
      <c r="N366" s="189"/>
      <c r="O366" s="189"/>
      <c r="P366" s="189"/>
      <c r="Q366" s="189"/>
      <c r="R366" s="189"/>
      <c r="S366" s="189"/>
      <c r="T366" s="190"/>
      <c r="AT366" s="191" t="s">
        <v>164</v>
      </c>
      <c r="AU366" s="191" t="s">
        <v>83</v>
      </c>
      <c r="AV366" s="11" t="s">
        <v>81</v>
      </c>
      <c r="AW366" s="11" t="s">
        <v>36</v>
      </c>
      <c r="AX366" s="11" t="s">
        <v>76</v>
      </c>
      <c r="AY366" s="191" t="s">
        <v>143</v>
      </c>
    </row>
    <row r="367" spans="2:51" s="12" customFormat="1" ht="12">
      <c r="B367" s="192"/>
      <c r="C367" s="193"/>
      <c r="D367" s="183" t="s">
        <v>164</v>
      </c>
      <c r="E367" s="194" t="s">
        <v>19</v>
      </c>
      <c r="F367" s="195" t="s">
        <v>595</v>
      </c>
      <c r="G367" s="193"/>
      <c r="H367" s="196">
        <v>30.86</v>
      </c>
      <c r="I367" s="197"/>
      <c r="J367" s="193"/>
      <c r="K367" s="193"/>
      <c r="L367" s="198"/>
      <c r="M367" s="199"/>
      <c r="N367" s="200"/>
      <c r="O367" s="200"/>
      <c r="P367" s="200"/>
      <c r="Q367" s="200"/>
      <c r="R367" s="200"/>
      <c r="S367" s="200"/>
      <c r="T367" s="201"/>
      <c r="AT367" s="202" t="s">
        <v>164</v>
      </c>
      <c r="AU367" s="202" t="s">
        <v>83</v>
      </c>
      <c r="AV367" s="12" t="s">
        <v>83</v>
      </c>
      <c r="AW367" s="12" t="s">
        <v>36</v>
      </c>
      <c r="AX367" s="12" t="s">
        <v>76</v>
      </c>
      <c r="AY367" s="202" t="s">
        <v>143</v>
      </c>
    </row>
    <row r="368" spans="2:51" s="13" customFormat="1" ht="12">
      <c r="B368" s="203"/>
      <c r="C368" s="204"/>
      <c r="D368" s="183" t="s">
        <v>164</v>
      </c>
      <c r="E368" s="205" t="s">
        <v>19</v>
      </c>
      <c r="F368" s="206" t="s">
        <v>171</v>
      </c>
      <c r="G368" s="204"/>
      <c r="H368" s="207">
        <v>139.48</v>
      </c>
      <c r="I368" s="208"/>
      <c r="J368" s="204"/>
      <c r="K368" s="204"/>
      <c r="L368" s="209"/>
      <c r="M368" s="210"/>
      <c r="N368" s="211"/>
      <c r="O368" s="211"/>
      <c r="P368" s="211"/>
      <c r="Q368" s="211"/>
      <c r="R368" s="211"/>
      <c r="S368" s="211"/>
      <c r="T368" s="212"/>
      <c r="AT368" s="213" t="s">
        <v>164</v>
      </c>
      <c r="AU368" s="213" t="s">
        <v>83</v>
      </c>
      <c r="AV368" s="13" t="s">
        <v>150</v>
      </c>
      <c r="AW368" s="13" t="s">
        <v>36</v>
      </c>
      <c r="AX368" s="13" t="s">
        <v>81</v>
      </c>
      <c r="AY368" s="213" t="s">
        <v>143</v>
      </c>
    </row>
    <row r="369" spans="2:65" s="1" customFormat="1" ht="16.5" customHeight="1">
      <c r="B369" s="34"/>
      <c r="C369" s="214" t="s">
        <v>596</v>
      </c>
      <c r="D369" s="214" t="s">
        <v>173</v>
      </c>
      <c r="E369" s="215" t="s">
        <v>597</v>
      </c>
      <c r="F369" s="216" t="s">
        <v>598</v>
      </c>
      <c r="G369" s="217" t="s">
        <v>148</v>
      </c>
      <c r="H369" s="218">
        <v>142.27</v>
      </c>
      <c r="I369" s="219"/>
      <c r="J369" s="220">
        <f>ROUND(I369*H369,2)</f>
        <v>0</v>
      </c>
      <c r="K369" s="216" t="s">
        <v>149</v>
      </c>
      <c r="L369" s="221"/>
      <c r="M369" s="222" t="s">
        <v>19</v>
      </c>
      <c r="N369" s="223" t="s">
        <v>47</v>
      </c>
      <c r="O369" s="60"/>
      <c r="P369" s="178">
        <f>O369*H369</f>
        <v>0</v>
      </c>
      <c r="Q369" s="178">
        <v>0.131</v>
      </c>
      <c r="R369" s="178">
        <f>Q369*H369</f>
        <v>18.63737</v>
      </c>
      <c r="S369" s="178">
        <v>0</v>
      </c>
      <c r="T369" s="179">
        <f>S369*H369</f>
        <v>0</v>
      </c>
      <c r="AR369" s="17" t="s">
        <v>177</v>
      </c>
      <c r="AT369" s="17" t="s">
        <v>173</v>
      </c>
      <c r="AU369" s="17" t="s">
        <v>83</v>
      </c>
      <c r="AY369" s="17" t="s">
        <v>143</v>
      </c>
      <c r="BE369" s="180">
        <f>IF(N369="základní",J369,0)</f>
        <v>0</v>
      </c>
      <c r="BF369" s="180">
        <f>IF(N369="snížená",J369,0)</f>
        <v>0</v>
      </c>
      <c r="BG369" s="180">
        <f>IF(N369="zákl. přenesená",J369,0)</f>
        <v>0</v>
      </c>
      <c r="BH369" s="180">
        <f>IF(N369="sníž. přenesená",J369,0)</f>
        <v>0</v>
      </c>
      <c r="BI369" s="180">
        <f>IF(N369="nulová",J369,0)</f>
        <v>0</v>
      </c>
      <c r="BJ369" s="17" t="s">
        <v>81</v>
      </c>
      <c r="BK369" s="180">
        <f>ROUND(I369*H369,2)</f>
        <v>0</v>
      </c>
      <c r="BL369" s="17" t="s">
        <v>150</v>
      </c>
      <c r="BM369" s="17" t="s">
        <v>599</v>
      </c>
    </row>
    <row r="370" spans="2:47" s="1" customFormat="1" ht="19.5">
      <c r="B370" s="34"/>
      <c r="C370" s="35"/>
      <c r="D370" s="183" t="s">
        <v>279</v>
      </c>
      <c r="E370" s="35"/>
      <c r="F370" s="224" t="s">
        <v>600</v>
      </c>
      <c r="G370" s="35"/>
      <c r="H370" s="35"/>
      <c r="I370" s="98"/>
      <c r="J370" s="35"/>
      <c r="K370" s="35"/>
      <c r="L370" s="38"/>
      <c r="M370" s="225"/>
      <c r="N370" s="60"/>
      <c r="O370" s="60"/>
      <c r="P370" s="60"/>
      <c r="Q370" s="60"/>
      <c r="R370" s="60"/>
      <c r="S370" s="60"/>
      <c r="T370" s="61"/>
      <c r="AT370" s="17" t="s">
        <v>279</v>
      </c>
      <c r="AU370" s="17" t="s">
        <v>83</v>
      </c>
    </row>
    <row r="371" spans="2:51" s="12" customFormat="1" ht="12">
      <c r="B371" s="192"/>
      <c r="C371" s="193"/>
      <c r="D371" s="183" t="s">
        <v>164</v>
      </c>
      <c r="E371" s="193"/>
      <c r="F371" s="195" t="s">
        <v>601</v>
      </c>
      <c r="G371" s="193"/>
      <c r="H371" s="196">
        <v>142.27</v>
      </c>
      <c r="I371" s="197"/>
      <c r="J371" s="193"/>
      <c r="K371" s="193"/>
      <c r="L371" s="198"/>
      <c r="M371" s="199"/>
      <c r="N371" s="200"/>
      <c r="O371" s="200"/>
      <c r="P371" s="200"/>
      <c r="Q371" s="200"/>
      <c r="R371" s="200"/>
      <c r="S371" s="200"/>
      <c r="T371" s="201"/>
      <c r="AT371" s="202" t="s">
        <v>164</v>
      </c>
      <c r="AU371" s="202" t="s">
        <v>83</v>
      </c>
      <c r="AV371" s="12" t="s">
        <v>83</v>
      </c>
      <c r="AW371" s="12" t="s">
        <v>4</v>
      </c>
      <c r="AX371" s="12" t="s">
        <v>81</v>
      </c>
      <c r="AY371" s="202" t="s">
        <v>143</v>
      </c>
    </row>
    <row r="372" spans="2:63" s="10" customFormat="1" ht="22.9" customHeight="1">
      <c r="B372" s="153"/>
      <c r="C372" s="154"/>
      <c r="D372" s="155" t="s">
        <v>75</v>
      </c>
      <c r="E372" s="167" t="s">
        <v>180</v>
      </c>
      <c r="F372" s="167" t="s">
        <v>602</v>
      </c>
      <c r="G372" s="154"/>
      <c r="H372" s="154"/>
      <c r="I372" s="157"/>
      <c r="J372" s="168">
        <f>BK372</f>
        <v>0</v>
      </c>
      <c r="K372" s="154"/>
      <c r="L372" s="159"/>
      <c r="M372" s="160"/>
      <c r="N372" s="161"/>
      <c r="O372" s="161"/>
      <c r="P372" s="162">
        <f>SUM(P373:P413)</f>
        <v>0</v>
      </c>
      <c r="Q372" s="161"/>
      <c r="R372" s="162">
        <f>SUM(R373:R413)</f>
        <v>3.99607235</v>
      </c>
      <c r="S372" s="161"/>
      <c r="T372" s="163">
        <f>SUM(T373:T413)</f>
        <v>0</v>
      </c>
      <c r="AR372" s="164" t="s">
        <v>81</v>
      </c>
      <c r="AT372" s="165" t="s">
        <v>75</v>
      </c>
      <c r="AU372" s="165" t="s">
        <v>81</v>
      </c>
      <c r="AY372" s="164" t="s">
        <v>143</v>
      </c>
      <c r="BK372" s="166">
        <f>SUM(BK373:BK413)</f>
        <v>0</v>
      </c>
    </row>
    <row r="373" spans="2:65" s="1" customFormat="1" ht="16.5" customHeight="1">
      <c r="B373" s="34"/>
      <c r="C373" s="169" t="s">
        <v>603</v>
      </c>
      <c r="D373" s="169" t="s">
        <v>145</v>
      </c>
      <c r="E373" s="170" t="s">
        <v>604</v>
      </c>
      <c r="F373" s="171" t="s">
        <v>605</v>
      </c>
      <c r="G373" s="172" t="s">
        <v>148</v>
      </c>
      <c r="H373" s="173">
        <v>35.03</v>
      </c>
      <c r="I373" s="174"/>
      <c r="J373" s="175">
        <f>ROUND(I373*H373,2)</f>
        <v>0</v>
      </c>
      <c r="K373" s="171" t="s">
        <v>149</v>
      </c>
      <c r="L373" s="38"/>
      <c r="M373" s="176" t="s">
        <v>19</v>
      </c>
      <c r="N373" s="177" t="s">
        <v>47</v>
      </c>
      <c r="O373" s="60"/>
      <c r="P373" s="178">
        <f>O373*H373</f>
        <v>0</v>
      </c>
      <c r="Q373" s="178">
        <v>0.00735</v>
      </c>
      <c r="R373" s="178">
        <f>Q373*H373</f>
        <v>0.2574705</v>
      </c>
      <c r="S373" s="178">
        <v>0</v>
      </c>
      <c r="T373" s="179">
        <f>S373*H373</f>
        <v>0</v>
      </c>
      <c r="AR373" s="17" t="s">
        <v>150</v>
      </c>
      <c r="AT373" s="17" t="s">
        <v>145</v>
      </c>
      <c r="AU373" s="17" t="s">
        <v>83</v>
      </c>
      <c r="AY373" s="17" t="s">
        <v>143</v>
      </c>
      <c r="BE373" s="180">
        <f>IF(N373="základní",J373,0)</f>
        <v>0</v>
      </c>
      <c r="BF373" s="180">
        <f>IF(N373="snížená",J373,0)</f>
        <v>0</v>
      </c>
      <c r="BG373" s="180">
        <f>IF(N373="zákl. přenesená",J373,0)</f>
        <v>0</v>
      </c>
      <c r="BH373" s="180">
        <f>IF(N373="sníž. přenesená",J373,0)</f>
        <v>0</v>
      </c>
      <c r="BI373" s="180">
        <f>IF(N373="nulová",J373,0)</f>
        <v>0</v>
      </c>
      <c r="BJ373" s="17" t="s">
        <v>81</v>
      </c>
      <c r="BK373" s="180">
        <f>ROUND(I373*H373,2)</f>
        <v>0</v>
      </c>
      <c r="BL373" s="17" t="s">
        <v>150</v>
      </c>
      <c r="BM373" s="17" t="s">
        <v>606</v>
      </c>
    </row>
    <row r="374" spans="2:65" s="1" customFormat="1" ht="22.5" customHeight="1">
      <c r="B374" s="34"/>
      <c r="C374" s="169" t="s">
        <v>607</v>
      </c>
      <c r="D374" s="169" t="s">
        <v>145</v>
      </c>
      <c r="E374" s="170" t="s">
        <v>608</v>
      </c>
      <c r="F374" s="171" t="s">
        <v>609</v>
      </c>
      <c r="G374" s="172" t="s">
        <v>148</v>
      </c>
      <c r="H374" s="173">
        <v>35.03</v>
      </c>
      <c r="I374" s="174"/>
      <c r="J374" s="175">
        <f>ROUND(I374*H374,2)</f>
        <v>0</v>
      </c>
      <c r="K374" s="171" t="s">
        <v>149</v>
      </c>
      <c r="L374" s="38"/>
      <c r="M374" s="176" t="s">
        <v>19</v>
      </c>
      <c r="N374" s="177" t="s">
        <v>47</v>
      </c>
      <c r="O374" s="60"/>
      <c r="P374" s="178">
        <f>O374*H374</f>
        <v>0</v>
      </c>
      <c r="Q374" s="178">
        <v>0.01838</v>
      </c>
      <c r="R374" s="178">
        <f>Q374*H374</f>
        <v>0.6438514000000001</v>
      </c>
      <c r="S374" s="178">
        <v>0</v>
      </c>
      <c r="T374" s="179">
        <f>S374*H374</f>
        <v>0</v>
      </c>
      <c r="AR374" s="17" t="s">
        <v>150</v>
      </c>
      <c r="AT374" s="17" t="s">
        <v>145</v>
      </c>
      <c r="AU374" s="17" t="s">
        <v>83</v>
      </c>
      <c r="AY374" s="17" t="s">
        <v>143</v>
      </c>
      <c r="BE374" s="180">
        <f>IF(N374="základní",J374,0)</f>
        <v>0</v>
      </c>
      <c r="BF374" s="180">
        <f>IF(N374="snížená",J374,0)</f>
        <v>0</v>
      </c>
      <c r="BG374" s="180">
        <f>IF(N374="zákl. přenesená",J374,0)</f>
        <v>0</v>
      </c>
      <c r="BH374" s="180">
        <f>IF(N374="sníž. přenesená",J374,0)</f>
        <v>0</v>
      </c>
      <c r="BI374" s="180">
        <f>IF(N374="nulová",J374,0)</f>
        <v>0</v>
      </c>
      <c r="BJ374" s="17" t="s">
        <v>81</v>
      </c>
      <c r="BK374" s="180">
        <f>ROUND(I374*H374,2)</f>
        <v>0</v>
      </c>
      <c r="BL374" s="17" t="s">
        <v>150</v>
      </c>
      <c r="BM374" s="17" t="s">
        <v>610</v>
      </c>
    </row>
    <row r="375" spans="2:51" s="11" customFormat="1" ht="12">
      <c r="B375" s="181"/>
      <c r="C375" s="182"/>
      <c r="D375" s="183" t="s">
        <v>164</v>
      </c>
      <c r="E375" s="184" t="s">
        <v>19</v>
      </c>
      <c r="F375" s="185" t="s">
        <v>611</v>
      </c>
      <c r="G375" s="182"/>
      <c r="H375" s="184" t="s">
        <v>19</v>
      </c>
      <c r="I375" s="186"/>
      <c r="J375" s="182"/>
      <c r="K375" s="182"/>
      <c r="L375" s="187"/>
      <c r="M375" s="188"/>
      <c r="N375" s="189"/>
      <c r="O375" s="189"/>
      <c r="P375" s="189"/>
      <c r="Q375" s="189"/>
      <c r="R375" s="189"/>
      <c r="S375" s="189"/>
      <c r="T375" s="190"/>
      <c r="AT375" s="191" t="s">
        <v>164</v>
      </c>
      <c r="AU375" s="191" t="s">
        <v>83</v>
      </c>
      <c r="AV375" s="11" t="s">
        <v>81</v>
      </c>
      <c r="AW375" s="11" t="s">
        <v>36</v>
      </c>
      <c r="AX375" s="11" t="s">
        <v>76</v>
      </c>
      <c r="AY375" s="191" t="s">
        <v>143</v>
      </c>
    </row>
    <row r="376" spans="2:51" s="12" customFormat="1" ht="12">
      <c r="B376" s="192"/>
      <c r="C376" s="193"/>
      <c r="D376" s="183" t="s">
        <v>164</v>
      </c>
      <c r="E376" s="194" t="s">
        <v>19</v>
      </c>
      <c r="F376" s="195" t="s">
        <v>612</v>
      </c>
      <c r="G376" s="193"/>
      <c r="H376" s="196">
        <v>24.11</v>
      </c>
      <c r="I376" s="197"/>
      <c r="J376" s="193"/>
      <c r="K376" s="193"/>
      <c r="L376" s="198"/>
      <c r="M376" s="199"/>
      <c r="N376" s="200"/>
      <c r="O376" s="200"/>
      <c r="P376" s="200"/>
      <c r="Q376" s="200"/>
      <c r="R376" s="200"/>
      <c r="S376" s="200"/>
      <c r="T376" s="201"/>
      <c r="AT376" s="202" t="s">
        <v>164</v>
      </c>
      <c r="AU376" s="202" t="s">
        <v>83</v>
      </c>
      <c r="AV376" s="12" t="s">
        <v>83</v>
      </c>
      <c r="AW376" s="12" t="s">
        <v>36</v>
      </c>
      <c r="AX376" s="12" t="s">
        <v>76</v>
      </c>
      <c r="AY376" s="202" t="s">
        <v>143</v>
      </c>
    </row>
    <row r="377" spans="2:51" s="11" customFormat="1" ht="12">
      <c r="B377" s="181"/>
      <c r="C377" s="182"/>
      <c r="D377" s="183" t="s">
        <v>164</v>
      </c>
      <c r="E377" s="184" t="s">
        <v>19</v>
      </c>
      <c r="F377" s="185" t="s">
        <v>613</v>
      </c>
      <c r="G377" s="182"/>
      <c r="H377" s="184" t="s">
        <v>19</v>
      </c>
      <c r="I377" s="186"/>
      <c r="J377" s="182"/>
      <c r="K377" s="182"/>
      <c r="L377" s="187"/>
      <c r="M377" s="188"/>
      <c r="N377" s="189"/>
      <c r="O377" s="189"/>
      <c r="P377" s="189"/>
      <c r="Q377" s="189"/>
      <c r="R377" s="189"/>
      <c r="S377" s="189"/>
      <c r="T377" s="190"/>
      <c r="AT377" s="191" t="s">
        <v>164</v>
      </c>
      <c r="AU377" s="191" t="s">
        <v>83</v>
      </c>
      <c r="AV377" s="11" t="s">
        <v>81</v>
      </c>
      <c r="AW377" s="11" t="s">
        <v>36</v>
      </c>
      <c r="AX377" s="11" t="s">
        <v>76</v>
      </c>
      <c r="AY377" s="191" t="s">
        <v>143</v>
      </c>
    </row>
    <row r="378" spans="2:51" s="12" customFormat="1" ht="12">
      <c r="B378" s="192"/>
      <c r="C378" s="193"/>
      <c r="D378" s="183" t="s">
        <v>164</v>
      </c>
      <c r="E378" s="194" t="s">
        <v>19</v>
      </c>
      <c r="F378" s="195" t="s">
        <v>614</v>
      </c>
      <c r="G378" s="193"/>
      <c r="H378" s="196">
        <v>10.92</v>
      </c>
      <c r="I378" s="197"/>
      <c r="J378" s="193"/>
      <c r="K378" s="193"/>
      <c r="L378" s="198"/>
      <c r="M378" s="199"/>
      <c r="N378" s="200"/>
      <c r="O378" s="200"/>
      <c r="P378" s="200"/>
      <c r="Q378" s="200"/>
      <c r="R378" s="200"/>
      <c r="S378" s="200"/>
      <c r="T378" s="201"/>
      <c r="AT378" s="202" t="s">
        <v>164</v>
      </c>
      <c r="AU378" s="202" t="s">
        <v>83</v>
      </c>
      <c r="AV378" s="12" t="s">
        <v>83</v>
      </c>
      <c r="AW378" s="12" t="s">
        <v>36</v>
      </c>
      <c r="AX378" s="12" t="s">
        <v>76</v>
      </c>
      <c r="AY378" s="202" t="s">
        <v>143</v>
      </c>
    </row>
    <row r="379" spans="2:51" s="13" customFormat="1" ht="12">
      <c r="B379" s="203"/>
      <c r="C379" s="204"/>
      <c r="D379" s="183" t="s">
        <v>164</v>
      </c>
      <c r="E379" s="205" t="s">
        <v>19</v>
      </c>
      <c r="F379" s="206" t="s">
        <v>171</v>
      </c>
      <c r="G379" s="204"/>
      <c r="H379" s="207">
        <v>35.03</v>
      </c>
      <c r="I379" s="208"/>
      <c r="J379" s="204"/>
      <c r="K379" s="204"/>
      <c r="L379" s="209"/>
      <c r="M379" s="210"/>
      <c r="N379" s="211"/>
      <c r="O379" s="211"/>
      <c r="P379" s="211"/>
      <c r="Q379" s="211"/>
      <c r="R379" s="211"/>
      <c r="S379" s="211"/>
      <c r="T379" s="212"/>
      <c r="AT379" s="213" t="s">
        <v>164</v>
      </c>
      <c r="AU379" s="213" t="s">
        <v>83</v>
      </c>
      <c r="AV379" s="13" t="s">
        <v>150</v>
      </c>
      <c r="AW379" s="13" t="s">
        <v>36</v>
      </c>
      <c r="AX379" s="13" t="s">
        <v>81</v>
      </c>
      <c r="AY379" s="213" t="s">
        <v>143</v>
      </c>
    </row>
    <row r="380" spans="2:65" s="1" customFormat="1" ht="16.5" customHeight="1">
      <c r="B380" s="34"/>
      <c r="C380" s="169" t="s">
        <v>615</v>
      </c>
      <c r="D380" s="169" t="s">
        <v>145</v>
      </c>
      <c r="E380" s="170" t="s">
        <v>616</v>
      </c>
      <c r="F380" s="171" t="s">
        <v>617</v>
      </c>
      <c r="G380" s="172" t="s">
        <v>148</v>
      </c>
      <c r="H380" s="173">
        <v>1.254</v>
      </c>
      <c r="I380" s="174"/>
      <c r="J380" s="175">
        <f>ROUND(I380*H380,2)</f>
        <v>0</v>
      </c>
      <c r="K380" s="171" t="s">
        <v>149</v>
      </c>
      <c r="L380" s="38"/>
      <c r="M380" s="176" t="s">
        <v>19</v>
      </c>
      <c r="N380" s="177" t="s">
        <v>47</v>
      </c>
      <c r="O380" s="60"/>
      <c r="P380" s="178">
        <f>O380*H380</f>
        <v>0</v>
      </c>
      <c r="Q380" s="178">
        <v>0.03358</v>
      </c>
      <c r="R380" s="178">
        <f>Q380*H380</f>
        <v>0.04210932</v>
      </c>
      <c r="S380" s="178">
        <v>0</v>
      </c>
      <c r="T380" s="179">
        <f>S380*H380</f>
        <v>0</v>
      </c>
      <c r="AR380" s="17" t="s">
        <v>150</v>
      </c>
      <c r="AT380" s="17" t="s">
        <v>145</v>
      </c>
      <c r="AU380" s="17" t="s">
        <v>83</v>
      </c>
      <c r="AY380" s="17" t="s">
        <v>143</v>
      </c>
      <c r="BE380" s="180">
        <f>IF(N380="základní",J380,0)</f>
        <v>0</v>
      </c>
      <c r="BF380" s="180">
        <f>IF(N380="snížená",J380,0)</f>
        <v>0</v>
      </c>
      <c r="BG380" s="180">
        <f>IF(N380="zákl. přenesená",J380,0)</f>
        <v>0</v>
      </c>
      <c r="BH380" s="180">
        <f>IF(N380="sníž. přenesená",J380,0)</f>
        <v>0</v>
      </c>
      <c r="BI380" s="180">
        <f>IF(N380="nulová",J380,0)</f>
        <v>0</v>
      </c>
      <c r="BJ380" s="17" t="s">
        <v>81</v>
      </c>
      <c r="BK380" s="180">
        <f>ROUND(I380*H380,2)</f>
        <v>0</v>
      </c>
      <c r="BL380" s="17" t="s">
        <v>150</v>
      </c>
      <c r="BM380" s="17" t="s">
        <v>618</v>
      </c>
    </row>
    <row r="381" spans="2:51" s="11" customFormat="1" ht="12">
      <c r="B381" s="181"/>
      <c r="C381" s="182"/>
      <c r="D381" s="183" t="s">
        <v>164</v>
      </c>
      <c r="E381" s="184" t="s">
        <v>19</v>
      </c>
      <c r="F381" s="185" t="s">
        <v>611</v>
      </c>
      <c r="G381" s="182"/>
      <c r="H381" s="184" t="s">
        <v>19</v>
      </c>
      <c r="I381" s="186"/>
      <c r="J381" s="182"/>
      <c r="K381" s="182"/>
      <c r="L381" s="187"/>
      <c r="M381" s="188"/>
      <c r="N381" s="189"/>
      <c r="O381" s="189"/>
      <c r="P381" s="189"/>
      <c r="Q381" s="189"/>
      <c r="R381" s="189"/>
      <c r="S381" s="189"/>
      <c r="T381" s="190"/>
      <c r="AT381" s="191" t="s">
        <v>164</v>
      </c>
      <c r="AU381" s="191" t="s">
        <v>83</v>
      </c>
      <c r="AV381" s="11" t="s">
        <v>81</v>
      </c>
      <c r="AW381" s="11" t="s">
        <v>36</v>
      </c>
      <c r="AX381" s="11" t="s">
        <v>76</v>
      </c>
      <c r="AY381" s="191" t="s">
        <v>143</v>
      </c>
    </row>
    <row r="382" spans="2:51" s="12" customFormat="1" ht="12">
      <c r="B382" s="192"/>
      <c r="C382" s="193"/>
      <c r="D382" s="183" t="s">
        <v>164</v>
      </c>
      <c r="E382" s="194" t="s">
        <v>19</v>
      </c>
      <c r="F382" s="195" t="s">
        <v>619</v>
      </c>
      <c r="G382" s="193"/>
      <c r="H382" s="196">
        <v>1.254</v>
      </c>
      <c r="I382" s="197"/>
      <c r="J382" s="193"/>
      <c r="K382" s="193"/>
      <c r="L382" s="198"/>
      <c r="M382" s="199"/>
      <c r="N382" s="200"/>
      <c r="O382" s="200"/>
      <c r="P382" s="200"/>
      <c r="Q382" s="200"/>
      <c r="R382" s="200"/>
      <c r="S382" s="200"/>
      <c r="T382" s="201"/>
      <c r="AT382" s="202" t="s">
        <v>164</v>
      </c>
      <c r="AU382" s="202" t="s">
        <v>83</v>
      </c>
      <c r="AV382" s="12" t="s">
        <v>83</v>
      </c>
      <c r="AW382" s="12" t="s">
        <v>36</v>
      </c>
      <c r="AX382" s="12" t="s">
        <v>76</v>
      </c>
      <c r="AY382" s="202" t="s">
        <v>143</v>
      </c>
    </row>
    <row r="383" spans="2:51" s="13" customFormat="1" ht="12">
      <c r="B383" s="203"/>
      <c r="C383" s="204"/>
      <c r="D383" s="183" t="s">
        <v>164</v>
      </c>
      <c r="E383" s="205" t="s">
        <v>19</v>
      </c>
      <c r="F383" s="206" t="s">
        <v>171</v>
      </c>
      <c r="G383" s="204"/>
      <c r="H383" s="207">
        <v>1.254</v>
      </c>
      <c r="I383" s="208"/>
      <c r="J383" s="204"/>
      <c r="K383" s="204"/>
      <c r="L383" s="209"/>
      <c r="M383" s="210"/>
      <c r="N383" s="211"/>
      <c r="O383" s="211"/>
      <c r="P383" s="211"/>
      <c r="Q383" s="211"/>
      <c r="R383" s="211"/>
      <c r="S383" s="211"/>
      <c r="T383" s="212"/>
      <c r="AT383" s="213" t="s">
        <v>164</v>
      </c>
      <c r="AU383" s="213" t="s">
        <v>83</v>
      </c>
      <c r="AV383" s="13" t="s">
        <v>150</v>
      </c>
      <c r="AW383" s="13" t="s">
        <v>36</v>
      </c>
      <c r="AX383" s="13" t="s">
        <v>81</v>
      </c>
      <c r="AY383" s="213" t="s">
        <v>143</v>
      </c>
    </row>
    <row r="384" spans="2:65" s="1" customFormat="1" ht="16.5" customHeight="1">
      <c r="B384" s="34"/>
      <c r="C384" s="169" t="s">
        <v>620</v>
      </c>
      <c r="D384" s="169" t="s">
        <v>145</v>
      </c>
      <c r="E384" s="170" t="s">
        <v>621</v>
      </c>
      <c r="F384" s="171" t="s">
        <v>622</v>
      </c>
      <c r="G384" s="172" t="s">
        <v>148</v>
      </c>
      <c r="H384" s="173">
        <v>2.5</v>
      </c>
      <c r="I384" s="174"/>
      <c r="J384" s="175">
        <f>ROUND(I384*H384,2)</f>
        <v>0</v>
      </c>
      <c r="K384" s="171" t="s">
        <v>149</v>
      </c>
      <c r="L384" s="38"/>
      <c r="M384" s="176" t="s">
        <v>19</v>
      </c>
      <c r="N384" s="177" t="s">
        <v>47</v>
      </c>
      <c r="O384" s="60"/>
      <c r="P384" s="178">
        <f>O384*H384</f>
        <v>0</v>
      </c>
      <c r="Q384" s="178">
        <v>0.00735</v>
      </c>
      <c r="R384" s="178">
        <f>Q384*H384</f>
        <v>0.018375</v>
      </c>
      <c r="S384" s="178">
        <v>0</v>
      </c>
      <c r="T384" s="179">
        <f>S384*H384</f>
        <v>0</v>
      </c>
      <c r="AR384" s="17" t="s">
        <v>150</v>
      </c>
      <c r="AT384" s="17" t="s">
        <v>145</v>
      </c>
      <c r="AU384" s="17" t="s">
        <v>83</v>
      </c>
      <c r="AY384" s="17" t="s">
        <v>143</v>
      </c>
      <c r="BE384" s="180">
        <f>IF(N384="základní",J384,0)</f>
        <v>0</v>
      </c>
      <c r="BF384" s="180">
        <f>IF(N384="snížená",J384,0)</f>
        <v>0</v>
      </c>
      <c r="BG384" s="180">
        <f>IF(N384="zákl. přenesená",J384,0)</f>
        <v>0</v>
      </c>
      <c r="BH384" s="180">
        <f>IF(N384="sníž. přenesená",J384,0)</f>
        <v>0</v>
      </c>
      <c r="BI384" s="180">
        <f>IF(N384="nulová",J384,0)</f>
        <v>0</v>
      </c>
      <c r="BJ384" s="17" t="s">
        <v>81</v>
      </c>
      <c r="BK384" s="180">
        <f>ROUND(I384*H384,2)</f>
        <v>0</v>
      </c>
      <c r="BL384" s="17" t="s">
        <v>150</v>
      </c>
      <c r="BM384" s="17" t="s">
        <v>623</v>
      </c>
    </row>
    <row r="385" spans="2:65" s="1" customFormat="1" ht="22.5" customHeight="1">
      <c r="B385" s="34"/>
      <c r="C385" s="169" t="s">
        <v>624</v>
      </c>
      <c r="D385" s="169" t="s">
        <v>145</v>
      </c>
      <c r="E385" s="170" t="s">
        <v>625</v>
      </c>
      <c r="F385" s="171" t="s">
        <v>626</v>
      </c>
      <c r="G385" s="172" t="s">
        <v>148</v>
      </c>
      <c r="H385" s="173">
        <v>1.8</v>
      </c>
      <c r="I385" s="174"/>
      <c r="J385" s="175">
        <f>ROUND(I385*H385,2)</f>
        <v>0</v>
      </c>
      <c r="K385" s="171" t="s">
        <v>149</v>
      </c>
      <c r="L385" s="38"/>
      <c r="M385" s="176" t="s">
        <v>19</v>
      </c>
      <c r="N385" s="177" t="s">
        <v>47</v>
      </c>
      <c r="O385" s="60"/>
      <c r="P385" s="178">
        <f>O385*H385</f>
        <v>0</v>
      </c>
      <c r="Q385" s="178">
        <v>0.00825</v>
      </c>
      <c r="R385" s="178">
        <f>Q385*H385</f>
        <v>0.01485</v>
      </c>
      <c r="S385" s="178">
        <v>0</v>
      </c>
      <c r="T385" s="179">
        <f>S385*H385</f>
        <v>0</v>
      </c>
      <c r="AR385" s="17" t="s">
        <v>150</v>
      </c>
      <c r="AT385" s="17" t="s">
        <v>145</v>
      </c>
      <c r="AU385" s="17" t="s">
        <v>83</v>
      </c>
      <c r="AY385" s="17" t="s">
        <v>143</v>
      </c>
      <c r="BE385" s="180">
        <f>IF(N385="základní",J385,0)</f>
        <v>0</v>
      </c>
      <c r="BF385" s="180">
        <f>IF(N385="snížená",J385,0)</f>
        <v>0</v>
      </c>
      <c r="BG385" s="180">
        <f>IF(N385="zákl. přenesená",J385,0)</f>
        <v>0</v>
      </c>
      <c r="BH385" s="180">
        <f>IF(N385="sníž. přenesená",J385,0)</f>
        <v>0</v>
      </c>
      <c r="BI385" s="180">
        <f>IF(N385="nulová",J385,0)</f>
        <v>0</v>
      </c>
      <c r="BJ385" s="17" t="s">
        <v>81</v>
      </c>
      <c r="BK385" s="180">
        <f>ROUND(I385*H385,2)</f>
        <v>0</v>
      </c>
      <c r="BL385" s="17" t="s">
        <v>150</v>
      </c>
      <c r="BM385" s="17" t="s">
        <v>627</v>
      </c>
    </row>
    <row r="386" spans="2:47" s="1" customFormat="1" ht="58.5">
      <c r="B386" s="34"/>
      <c r="C386" s="35"/>
      <c r="D386" s="183" t="s">
        <v>279</v>
      </c>
      <c r="E386" s="35"/>
      <c r="F386" s="224" t="s">
        <v>628</v>
      </c>
      <c r="G386" s="35"/>
      <c r="H386" s="35"/>
      <c r="I386" s="98"/>
      <c r="J386" s="35"/>
      <c r="K386" s="35"/>
      <c r="L386" s="38"/>
      <c r="M386" s="225"/>
      <c r="N386" s="60"/>
      <c r="O386" s="60"/>
      <c r="P386" s="60"/>
      <c r="Q386" s="60"/>
      <c r="R386" s="60"/>
      <c r="S386" s="60"/>
      <c r="T386" s="61"/>
      <c r="AT386" s="17" t="s">
        <v>279</v>
      </c>
      <c r="AU386" s="17" t="s">
        <v>83</v>
      </c>
    </row>
    <row r="387" spans="2:51" s="11" customFormat="1" ht="12">
      <c r="B387" s="181"/>
      <c r="C387" s="182"/>
      <c r="D387" s="183" t="s">
        <v>164</v>
      </c>
      <c r="E387" s="184" t="s">
        <v>19</v>
      </c>
      <c r="F387" s="185" t="s">
        <v>512</v>
      </c>
      <c r="G387" s="182"/>
      <c r="H387" s="184" t="s">
        <v>19</v>
      </c>
      <c r="I387" s="186"/>
      <c r="J387" s="182"/>
      <c r="K387" s="182"/>
      <c r="L387" s="187"/>
      <c r="M387" s="188"/>
      <c r="N387" s="189"/>
      <c r="O387" s="189"/>
      <c r="P387" s="189"/>
      <c r="Q387" s="189"/>
      <c r="R387" s="189"/>
      <c r="S387" s="189"/>
      <c r="T387" s="190"/>
      <c r="AT387" s="191" t="s">
        <v>164</v>
      </c>
      <c r="AU387" s="191" t="s">
        <v>83</v>
      </c>
      <c r="AV387" s="11" t="s">
        <v>81</v>
      </c>
      <c r="AW387" s="11" t="s">
        <v>36</v>
      </c>
      <c r="AX387" s="11" t="s">
        <v>76</v>
      </c>
      <c r="AY387" s="191" t="s">
        <v>143</v>
      </c>
    </row>
    <row r="388" spans="2:51" s="12" customFormat="1" ht="12">
      <c r="B388" s="192"/>
      <c r="C388" s="193"/>
      <c r="D388" s="183" t="s">
        <v>164</v>
      </c>
      <c r="E388" s="194" t="s">
        <v>19</v>
      </c>
      <c r="F388" s="195" t="s">
        <v>629</v>
      </c>
      <c r="G388" s="193"/>
      <c r="H388" s="196">
        <v>1.8</v>
      </c>
      <c r="I388" s="197"/>
      <c r="J388" s="193"/>
      <c r="K388" s="193"/>
      <c r="L388" s="198"/>
      <c r="M388" s="199"/>
      <c r="N388" s="200"/>
      <c r="O388" s="200"/>
      <c r="P388" s="200"/>
      <c r="Q388" s="200"/>
      <c r="R388" s="200"/>
      <c r="S388" s="200"/>
      <c r="T388" s="201"/>
      <c r="AT388" s="202" t="s">
        <v>164</v>
      </c>
      <c r="AU388" s="202" t="s">
        <v>83</v>
      </c>
      <c r="AV388" s="12" t="s">
        <v>83</v>
      </c>
      <c r="AW388" s="12" t="s">
        <v>36</v>
      </c>
      <c r="AX388" s="12" t="s">
        <v>76</v>
      </c>
      <c r="AY388" s="202" t="s">
        <v>143</v>
      </c>
    </row>
    <row r="389" spans="2:51" s="13" customFormat="1" ht="12">
      <c r="B389" s="203"/>
      <c r="C389" s="204"/>
      <c r="D389" s="183" t="s">
        <v>164</v>
      </c>
      <c r="E389" s="205" t="s">
        <v>19</v>
      </c>
      <c r="F389" s="206" t="s">
        <v>171</v>
      </c>
      <c r="G389" s="204"/>
      <c r="H389" s="207">
        <v>1.8</v>
      </c>
      <c r="I389" s="208"/>
      <c r="J389" s="204"/>
      <c r="K389" s="204"/>
      <c r="L389" s="209"/>
      <c r="M389" s="210"/>
      <c r="N389" s="211"/>
      <c r="O389" s="211"/>
      <c r="P389" s="211"/>
      <c r="Q389" s="211"/>
      <c r="R389" s="211"/>
      <c r="S389" s="211"/>
      <c r="T389" s="212"/>
      <c r="AT389" s="213" t="s">
        <v>164</v>
      </c>
      <c r="AU389" s="213" t="s">
        <v>83</v>
      </c>
      <c r="AV389" s="13" t="s">
        <v>150</v>
      </c>
      <c r="AW389" s="13" t="s">
        <v>36</v>
      </c>
      <c r="AX389" s="13" t="s">
        <v>81</v>
      </c>
      <c r="AY389" s="213" t="s">
        <v>143</v>
      </c>
    </row>
    <row r="390" spans="2:65" s="1" customFormat="1" ht="16.5" customHeight="1">
      <c r="B390" s="34"/>
      <c r="C390" s="214" t="s">
        <v>630</v>
      </c>
      <c r="D390" s="214" t="s">
        <v>173</v>
      </c>
      <c r="E390" s="215" t="s">
        <v>631</v>
      </c>
      <c r="F390" s="216" t="s">
        <v>632</v>
      </c>
      <c r="G390" s="217" t="s">
        <v>148</v>
      </c>
      <c r="H390" s="218">
        <v>1.836</v>
      </c>
      <c r="I390" s="219"/>
      <c r="J390" s="220">
        <f>ROUND(I390*H390,2)</f>
        <v>0</v>
      </c>
      <c r="K390" s="216" t="s">
        <v>149</v>
      </c>
      <c r="L390" s="221"/>
      <c r="M390" s="222" t="s">
        <v>19</v>
      </c>
      <c r="N390" s="223" t="s">
        <v>47</v>
      </c>
      <c r="O390" s="60"/>
      <c r="P390" s="178">
        <f>O390*H390</f>
        <v>0</v>
      </c>
      <c r="Q390" s="178">
        <v>0.00085</v>
      </c>
      <c r="R390" s="178">
        <f>Q390*H390</f>
        <v>0.0015605999999999999</v>
      </c>
      <c r="S390" s="178">
        <v>0</v>
      </c>
      <c r="T390" s="179">
        <f>S390*H390</f>
        <v>0</v>
      </c>
      <c r="AR390" s="17" t="s">
        <v>177</v>
      </c>
      <c r="AT390" s="17" t="s">
        <v>173</v>
      </c>
      <c r="AU390" s="17" t="s">
        <v>83</v>
      </c>
      <c r="AY390" s="17" t="s">
        <v>143</v>
      </c>
      <c r="BE390" s="180">
        <f>IF(N390="základní",J390,0)</f>
        <v>0</v>
      </c>
      <c r="BF390" s="180">
        <f>IF(N390="snížená",J390,0)</f>
        <v>0</v>
      </c>
      <c r="BG390" s="180">
        <f>IF(N390="zákl. přenesená",J390,0)</f>
        <v>0</v>
      </c>
      <c r="BH390" s="180">
        <f>IF(N390="sníž. přenesená",J390,0)</f>
        <v>0</v>
      </c>
      <c r="BI390" s="180">
        <f>IF(N390="nulová",J390,0)</f>
        <v>0</v>
      </c>
      <c r="BJ390" s="17" t="s">
        <v>81</v>
      </c>
      <c r="BK390" s="180">
        <f>ROUND(I390*H390,2)</f>
        <v>0</v>
      </c>
      <c r="BL390" s="17" t="s">
        <v>150</v>
      </c>
      <c r="BM390" s="17" t="s">
        <v>633</v>
      </c>
    </row>
    <row r="391" spans="2:51" s="12" customFormat="1" ht="12">
      <c r="B391" s="192"/>
      <c r="C391" s="193"/>
      <c r="D391" s="183" t="s">
        <v>164</v>
      </c>
      <c r="E391" s="193"/>
      <c r="F391" s="195" t="s">
        <v>634</v>
      </c>
      <c r="G391" s="193"/>
      <c r="H391" s="196">
        <v>1.836</v>
      </c>
      <c r="I391" s="197"/>
      <c r="J391" s="193"/>
      <c r="K391" s="193"/>
      <c r="L391" s="198"/>
      <c r="M391" s="199"/>
      <c r="N391" s="200"/>
      <c r="O391" s="200"/>
      <c r="P391" s="200"/>
      <c r="Q391" s="200"/>
      <c r="R391" s="200"/>
      <c r="S391" s="200"/>
      <c r="T391" s="201"/>
      <c r="AT391" s="202" t="s">
        <v>164</v>
      </c>
      <c r="AU391" s="202" t="s">
        <v>83</v>
      </c>
      <c r="AV391" s="12" t="s">
        <v>83</v>
      </c>
      <c r="AW391" s="12" t="s">
        <v>4</v>
      </c>
      <c r="AX391" s="12" t="s">
        <v>81</v>
      </c>
      <c r="AY391" s="202" t="s">
        <v>143</v>
      </c>
    </row>
    <row r="392" spans="2:65" s="1" customFormat="1" ht="22.5" customHeight="1">
      <c r="B392" s="34"/>
      <c r="C392" s="169" t="s">
        <v>635</v>
      </c>
      <c r="D392" s="169" t="s">
        <v>145</v>
      </c>
      <c r="E392" s="170" t="s">
        <v>636</v>
      </c>
      <c r="F392" s="171" t="s">
        <v>637</v>
      </c>
      <c r="G392" s="172" t="s">
        <v>148</v>
      </c>
      <c r="H392" s="173">
        <v>4</v>
      </c>
      <c r="I392" s="174"/>
      <c r="J392" s="175">
        <f>ROUND(I392*H392,2)</f>
        <v>0</v>
      </c>
      <c r="K392" s="171" t="s">
        <v>149</v>
      </c>
      <c r="L392" s="38"/>
      <c r="M392" s="176" t="s">
        <v>19</v>
      </c>
      <c r="N392" s="177" t="s">
        <v>47</v>
      </c>
      <c r="O392" s="60"/>
      <c r="P392" s="178">
        <f>O392*H392</f>
        <v>0</v>
      </c>
      <c r="Q392" s="178">
        <v>0.02636</v>
      </c>
      <c r="R392" s="178">
        <f>Q392*H392</f>
        <v>0.10544</v>
      </c>
      <c r="S392" s="178">
        <v>0</v>
      </c>
      <c r="T392" s="179">
        <f>S392*H392</f>
        <v>0</v>
      </c>
      <c r="AR392" s="17" t="s">
        <v>150</v>
      </c>
      <c r="AT392" s="17" t="s">
        <v>145</v>
      </c>
      <c r="AU392" s="17" t="s">
        <v>83</v>
      </c>
      <c r="AY392" s="17" t="s">
        <v>143</v>
      </c>
      <c r="BE392" s="180">
        <f>IF(N392="základní",J392,0)</f>
        <v>0</v>
      </c>
      <c r="BF392" s="180">
        <f>IF(N392="snížená",J392,0)</f>
        <v>0</v>
      </c>
      <c r="BG392" s="180">
        <f>IF(N392="zákl. přenesená",J392,0)</f>
        <v>0</v>
      </c>
      <c r="BH392" s="180">
        <f>IF(N392="sníž. přenesená",J392,0)</f>
        <v>0</v>
      </c>
      <c r="BI392" s="180">
        <f>IF(N392="nulová",J392,0)</f>
        <v>0</v>
      </c>
      <c r="BJ392" s="17" t="s">
        <v>81</v>
      </c>
      <c r="BK392" s="180">
        <f>ROUND(I392*H392,2)</f>
        <v>0</v>
      </c>
      <c r="BL392" s="17" t="s">
        <v>150</v>
      </c>
      <c r="BM392" s="17" t="s">
        <v>638</v>
      </c>
    </row>
    <row r="393" spans="2:65" s="1" customFormat="1" ht="16.5" customHeight="1">
      <c r="B393" s="34"/>
      <c r="C393" s="169" t="s">
        <v>639</v>
      </c>
      <c r="D393" s="169" t="s">
        <v>145</v>
      </c>
      <c r="E393" s="170" t="s">
        <v>640</v>
      </c>
      <c r="F393" s="171" t="s">
        <v>641</v>
      </c>
      <c r="G393" s="172" t="s">
        <v>162</v>
      </c>
      <c r="H393" s="173">
        <v>0.285</v>
      </c>
      <c r="I393" s="174"/>
      <c r="J393" s="175">
        <f>ROUND(I393*H393,2)</f>
        <v>0</v>
      </c>
      <c r="K393" s="171" t="s">
        <v>149</v>
      </c>
      <c r="L393" s="38"/>
      <c r="M393" s="176" t="s">
        <v>19</v>
      </c>
      <c r="N393" s="177" t="s">
        <v>47</v>
      </c>
      <c r="O393" s="60"/>
      <c r="P393" s="178">
        <f>O393*H393</f>
        <v>0</v>
      </c>
      <c r="Q393" s="178">
        <v>2.25634</v>
      </c>
      <c r="R393" s="178">
        <f>Q393*H393</f>
        <v>0.6430568999999999</v>
      </c>
      <c r="S393" s="178">
        <v>0</v>
      </c>
      <c r="T393" s="179">
        <f>S393*H393</f>
        <v>0</v>
      </c>
      <c r="AR393" s="17" t="s">
        <v>150</v>
      </c>
      <c r="AT393" s="17" t="s">
        <v>145</v>
      </c>
      <c r="AU393" s="17" t="s">
        <v>83</v>
      </c>
      <c r="AY393" s="17" t="s">
        <v>143</v>
      </c>
      <c r="BE393" s="180">
        <f>IF(N393="základní",J393,0)</f>
        <v>0</v>
      </c>
      <c r="BF393" s="180">
        <f>IF(N393="snížená",J393,0)</f>
        <v>0</v>
      </c>
      <c r="BG393" s="180">
        <f>IF(N393="zákl. přenesená",J393,0)</f>
        <v>0</v>
      </c>
      <c r="BH393" s="180">
        <f>IF(N393="sníž. přenesená",J393,0)</f>
        <v>0</v>
      </c>
      <c r="BI393" s="180">
        <f>IF(N393="nulová",J393,0)</f>
        <v>0</v>
      </c>
      <c r="BJ393" s="17" t="s">
        <v>81</v>
      </c>
      <c r="BK393" s="180">
        <f>ROUND(I393*H393,2)</f>
        <v>0</v>
      </c>
      <c r="BL393" s="17" t="s">
        <v>150</v>
      </c>
      <c r="BM393" s="17" t="s">
        <v>642</v>
      </c>
    </row>
    <row r="394" spans="2:51" s="11" customFormat="1" ht="12">
      <c r="B394" s="181"/>
      <c r="C394" s="182"/>
      <c r="D394" s="183" t="s">
        <v>164</v>
      </c>
      <c r="E394" s="184" t="s">
        <v>19</v>
      </c>
      <c r="F394" s="185" t="s">
        <v>611</v>
      </c>
      <c r="G394" s="182"/>
      <c r="H394" s="184" t="s">
        <v>19</v>
      </c>
      <c r="I394" s="186"/>
      <c r="J394" s="182"/>
      <c r="K394" s="182"/>
      <c r="L394" s="187"/>
      <c r="M394" s="188"/>
      <c r="N394" s="189"/>
      <c r="O394" s="189"/>
      <c r="P394" s="189"/>
      <c r="Q394" s="189"/>
      <c r="R394" s="189"/>
      <c r="S394" s="189"/>
      <c r="T394" s="190"/>
      <c r="AT394" s="191" t="s">
        <v>164</v>
      </c>
      <c r="AU394" s="191" t="s">
        <v>83</v>
      </c>
      <c r="AV394" s="11" t="s">
        <v>81</v>
      </c>
      <c r="AW394" s="11" t="s">
        <v>36</v>
      </c>
      <c r="AX394" s="11" t="s">
        <v>76</v>
      </c>
      <c r="AY394" s="191" t="s">
        <v>143</v>
      </c>
    </row>
    <row r="395" spans="2:51" s="12" customFormat="1" ht="12">
      <c r="B395" s="192"/>
      <c r="C395" s="193"/>
      <c r="D395" s="183" t="s">
        <v>164</v>
      </c>
      <c r="E395" s="194" t="s">
        <v>19</v>
      </c>
      <c r="F395" s="195" t="s">
        <v>643</v>
      </c>
      <c r="G395" s="193"/>
      <c r="H395" s="196">
        <v>0.285</v>
      </c>
      <c r="I395" s="197"/>
      <c r="J395" s="193"/>
      <c r="K395" s="193"/>
      <c r="L395" s="198"/>
      <c r="M395" s="199"/>
      <c r="N395" s="200"/>
      <c r="O395" s="200"/>
      <c r="P395" s="200"/>
      <c r="Q395" s="200"/>
      <c r="R395" s="200"/>
      <c r="S395" s="200"/>
      <c r="T395" s="201"/>
      <c r="AT395" s="202" t="s">
        <v>164</v>
      </c>
      <c r="AU395" s="202" t="s">
        <v>83</v>
      </c>
      <c r="AV395" s="12" t="s">
        <v>83</v>
      </c>
      <c r="AW395" s="12" t="s">
        <v>36</v>
      </c>
      <c r="AX395" s="12" t="s">
        <v>76</v>
      </c>
      <c r="AY395" s="202" t="s">
        <v>143</v>
      </c>
    </row>
    <row r="396" spans="2:51" s="13" customFormat="1" ht="12">
      <c r="B396" s="203"/>
      <c r="C396" s="204"/>
      <c r="D396" s="183" t="s">
        <v>164</v>
      </c>
      <c r="E396" s="205" t="s">
        <v>19</v>
      </c>
      <c r="F396" s="206" t="s">
        <v>171</v>
      </c>
      <c r="G396" s="204"/>
      <c r="H396" s="207">
        <v>0.285</v>
      </c>
      <c r="I396" s="208"/>
      <c r="J396" s="204"/>
      <c r="K396" s="204"/>
      <c r="L396" s="209"/>
      <c r="M396" s="210"/>
      <c r="N396" s="211"/>
      <c r="O396" s="211"/>
      <c r="P396" s="211"/>
      <c r="Q396" s="211"/>
      <c r="R396" s="211"/>
      <c r="S396" s="211"/>
      <c r="T396" s="212"/>
      <c r="AT396" s="213" t="s">
        <v>164</v>
      </c>
      <c r="AU396" s="213" t="s">
        <v>83</v>
      </c>
      <c r="AV396" s="13" t="s">
        <v>150</v>
      </c>
      <c r="AW396" s="13" t="s">
        <v>36</v>
      </c>
      <c r="AX396" s="13" t="s">
        <v>81</v>
      </c>
      <c r="AY396" s="213" t="s">
        <v>143</v>
      </c>
    </row>
    <row r="397" spans="2:65" s="1" customFormat="1" ht="16.5" customHeight="1">
      <c r="B397" s="34"/>
      <c r="C397" s="169" t="s">
        <v>644</v>
      </c>
      <c r="D397" s="169" t="s">
        <v>145</v>
      </c>
      <c r="E397" s="170" t="s">
        <v>645</v>
      </c>
      <c r="F397" s="171" t="s">
        <v>646</v>
      </c>
      <c r="G397" s="172" t="s">
        <v>162</v>
      </c>
      <c r="H397" s="173">
        <v>1</v>
      </c>
      <c r="I397" s="174"/>
      <c r="J397" s="175">
        <f>ROUND(I397*H397,2)</f>
        <v>0</v>
      </c>
      <c r="K397" s="171" t="s">
        <v>149</v>
      </c>
      <c r="L397" s="38"/>
      <c r="M397" s="176" t="s">
        <v>19</v>
      </c>
      <c r="N397" s="177" t="s">
        <v>47</v>
      </c>
      <c r="O397" s="60"/>
      <c r="P397" s="178">
        <f>O397*H397</f>
        <v>0</v>
      </c>
      <c r="Q397" s="178">
        <v>2.25634</v>
      </c>
      <c r="R397" s="178">
        <f>Q397*H397</f>
        <v>2.25634</v>
      </c>
      <c r="S397" s="178">
        <v>0</v>
      </c>
      <c r="T397" s="179">
        <f>S397*H397</f>
        <v>0</v>
      </c>
      <c r="AR397" s="17" t="s">
        <v>150</v>
      </c>
      <c r="AT397" s="17" t="s">
        <v>145</v>
      </c>
      <c r="AU397" s="17" t="s">
        <v>83</v>
      </c>
      <c r="AY397" s="17" t="s">
        <v>143</v>
      </c>
      <c r="BE397" s="180">
        <f>IF(N397="základní",J397,0)</f>
        <v>0</v>
      </c>
      <c r="BF397" s="180">
        <f>IF(N397="snížená",J397,0)</f>
        <v>0</v>
      </c>
      <c r="BG397" s="180">
        <f>IF(N397="zákl. přenesená",J397,0)</f>
        <v>0</v>
      </c>
      <c r="BH397" s="180">
        <f>IF(N397="sníž. přenesená",J397,0)</f>
        <v>0</v>
      </c>
      <c r="BI397" s="180">
        <f>IF(N397="nulová",J397,0)</f>
        <v>0</v>
      </c>
      <c r="BJ397" s="17" t="s">
        <v>81</v>
      </c>
      <c r="BK397" s="180">
        <f>ROUND(I397*H397,2)</f>
        <v>0</v>
      </c>
      <c r="BL397" s="17" t="s">
        <v>150</v>
      </c>
      <c r="BM397" s="17" t="s">
        <v>647</v>
      </c>
    </row>
    <row r="398" spans="2:65" s="1" customFormat="1" ht="16.5" customHeight="1">
      <c r="B398" s="34"/>
      <c r="C398" s="169" t="s">
        <v>648</v>
      </c>
      <c r="D398" s="169" t="s">
        <v>145</v>
      </c>
      <c r="E398" s="170" t="s">
        <v>649</v>
      </c>
      <c r="F398" s="171" t="s">
        <v>650</v>
      </c>
      <c r="G398" s="172" t="s">
        <v>162</v>
      </c>
      <c r="H398" s="173">
        <v>0.285</v>
      </c>
      <c r="I398" s="174"/>
      <c r="J398" s="175">
        <f>ROUND(I398*H398,2)</f>
        <v>0</v>
      </c>
      <c r="K398" s="171" t="s">
        <v>149</v>
      </c>
      <c r="L398" s="38"/>
      <c r="M398" s="176" t="s">
        <v>19</v>
      </c>
      <c r="N398" s="177" t="s">
        <v>47</v>
      </c>
      <c r="O398" s="60"/>
      <c r="P398" s="178">
        <f>O398*H398</f>
        <v>0</v>
      </c>
      <c r="Q398" s="178">
        <v>0</v>
      </c>
      <c r="R398" s="178">
        <f>Q398*H398</f>
        <v>0</v>
      </c>
      <c r="S398" s="178">
        <v>0</v>
      </c>
      <c r="T398" s="179">
        <f>S398*H398</f>
        <v>0</v>
      </c>
      <c r="AR398" s="17" t="s">
        <v>150</v>
      </c>
      <c r="AT398" s="17" t="s">
        <v>145</v>
      </c>
      <c r="AU398" s="17" t="s">
        <v>83</v>
      </c>
      <c r="AY398" s="17" t="s">
        <v>143</v>
      </c>
      <c r="BE398" s="180">
        <f>IF(N398="základní",J398,0)</f>
        <v>0</v>
      </c>
      <c r="BF398" s="180">
        <f>IF(N398="snížená",J398,0)</f>
        <v>0</v>
      </c>
      <c r="BG398" s="180">
        <f>IF(N398="zákl. přenesená",J398,0)</f>
        <v>0</v>
      </c>
      <c r="BH398" s="180">
        <f>IF(N398="sníž. přenesená",J398,0)</f>
        <v>0</v>
      </c>
      <c r="BI398" s="180">
        <f>IF(N398="nulová",J398,0)</f>
        <v>0</v>
      </c>
      <c r="BJ398" s="17" t="s">
        <v>81</v>
      </c>
      <c r="BK398" s="180">
        <f>ROUND(I398*H398,2)</f>
        <v>0</v>
      </c>
      <c r="BL398" s="17" t="s">
        <v>150</v>
      </c>
      <c r="BM398" s="17" t="s">
        <v>651</v>
      </c>
    </row>
    <row r="399" spans="2:65" s="1" customFormat="1" ht="22.5" customHeight="1">
      <c r="B399" s="34"/>
      <c r="C399" s="169" t="s">
        <v>652</v>
      </c>
      <c r="D399" s="169" t="s">
        <v>145</v>
      </c>
      <c r="E399" s="170" t="s">
        <v>653</v>
      </c>
      <c r="F399" s="171" t="s">
        <v>654</v>
      </c>
      <c r="G399" s="172" t="s">
        <v>162</v>
      </c>
      <c r="H399" s="173">
        <v>0.285</v>
      </c>
      <c r="I399" s="174"/>
      <c r="J399" s="175">
        <f>ROUND(I399*H399,2)</f>
        <v>0</v>
      </c>
      <c r="K399" s="171" t="s">
        <v>149</v>
      </c>
      <c r="L399" s="38"/>
      <c r="M399" s="176" t="s">
        <v>19</v>
      </c>
      <c r="N399" s="177" t="s">
        <v>47</v>
      </c>
      <c r="O399" s="60"/>
      <c r="P399" s="178">
        <f>O399*H399</f>
        <v>0</v>
      </c>
      <c r="Q399" s="178">
        <v>0</v>
      </c>
      <c r="R399" s="178">
        <f>Q399*H399</f>
        <v>0</v>
      </c>
      <c r="S399" s="178">
        <v>0</v>
      </c>
      <c r="T399" s="179">
        <f>S399*H399</f>
        <v>0</v>
      </c>
      <c r="AR399" s="17" t="s">
        <v>150</v>
      </c>
      <c r="AT399" s="17" t="s">
        <v>145</v>
      </c>
      <c r="AU399" s="17" t="s">
        <v>83</v>
      </c>
      <c r="AY399" s="17" t="s">
        <v>143</v>
      </c>
      <c r="BE399" s="180">
        <f>IF(N399="základní",J399,0)</f>
        <v>0</v>
      </c>
      <c r="BF399" s="180">
        <f>IF(N399="snížená",J399,0)</f>
        <v>0</v>
      </c>
      <c r="BG399" s="180">
        <f>IF(N399="zákl. přenesená",J399,0)</f>
        <v>0</v>
      </c>
      <c r="BH399" s="180">
        <f>IF(N399="sníž. přenesená",J399,0)</f>
        <v>0</v>
      </c>
      <c r="BI399" s="180">
        <f>IF(N399="nulová",J399,0)</f>
        <v>0</v>
      </c>
      <c r="BJ399" s="17" t="s">
        <v>81</v>
      </c>
      <c r="BK399" s="180">
        <f>ROUND(I399*H399,2)</f>
        <v>0</v>
      </c>
      <c r="BL399" s="17" t="s">
        <v>150</v>
      </c>
      <c r="BM399" s="17" t="s">
        <v>655</v>
      </c>
    </row>
    <row r="400" spans="2:65" s="1" customFormat="1" ht="16.5" customHeight="1">
      <c r="B400" s="34"/>
      <c r="C400" s="169" t="s">
        <v>656</v>
      </c>
      <c r="D400" s="169" t="s">
        <v>145</v>
      </c>
      <c r="E400" s="170" t="s">
        <v>657</v>
      </c>
      <c r="F400" s="171" t="s">
        <v>658</v>
      </c>
      <c r="G400" s="172" t="s">
        <v>162</v>
      </c>
      <c r="H400" s="173">
        <v>0.285</v>
      </c>
      <c r="I400" s="174"/>
      <c r="J400" s="175">
        <f>ROUND(I400*H400,2)</f>
        <v>0</v>
      </c>
      <c r="K400" s="171" t="s">
        <v>149</v>
      </c>
      <c r="L400" s="38"/>
      <c r="M400" s="176" t="s">
        <v>19</v>
      </c>
      <c r="N400" s="177" t="s">
        <v>47</v>
      </c>
      <c r="O400" s="60"/>
      <c r="P400" s="178">
        <f>O400*H400</f>
        <v>0</v>
      </c>
      <c r="Q400" s="178">
        <v>0</v>
      </c>
      <c r="R400" s="178">
        <f>Q400*H400</f>
        <v>0</v>
      </c>
      <c r="S400" s="178">
        <v>0</v>
      </c>
      <c r="T400" s="179">
        <f>S400*H400</f>
        <v>0</v>
      </c>
      <c r="AR400" s="17" t="s">
        <v>150</v>
      </c>
      <c r="AT400" s="17" t="s">
        <v>145</v>
      </c>
      <c r="AU400" s="17" t="s">
        <v>83</v>
      </c>
      <c r="AY400" s="17" t="s">
        <v>143</v>
      </c>
      <c r="BE400" s="180">
        <f>IF(N400="základní",J400,0)</f>
        <v>0</v>
      </c>
      <c r="BF400" s="180">
        <f>IF(N400="snížená",J400,0)</f>
        <v>0</v>
      </c>
      <c r="BG400" s="180">
        <f>IF(N400="zákl. přenesená",J400,0)</f>
        <v>0</v>
      </c>
      <c r="BH400" s="180">
        <f>IF(N400="sníž. přenesená",J400,0)</f>
        <v>0</v>
      </c>
      <c r="BI400" s="180">
        <f>IF(N400="nulová",J400,0)</f>
        <v>0</v>
      </c>
      <c r="BJ400" s="17" t="s">
        <v>81</v>
      </c>
      <c r="BK400" s="180">
        <f>ROUND(I400*H400,2)</f>
        <v>0</v>
      </c>
      <c r="BL400" s="17" t="s">
        <v>150</v>
      </c>
      <c r="BM400" s="17" t="s">
        <v>659</v>
      </c>
    </row>
    <row r="401" spans="2:65" s="1" customFormat="1" ht="16.5" customHeight="1">
      <c r="B401" s="34"/>
      <c r="C401" s="169" t="s">
        <v>660</v>
      </c>
      <c r="D401" s="169" t="s">
        <v>145</v>
      </c>
      <c r="E401" s="170" t="s">
        <v>661</v>
      </c>
      <c r="F401" s="171" t="s">
        <v>662</v>
      </c>
      <c r="G401" s="172" t="s">
        <v>176</v>
      </c>
      <c r="H401" s="173">
        <v>0.011</v>
      </c>
      <c r="I401" s="174"/>
      <c r="J401" s="175">
        <f>ROUND(I401*H401,2)</f>
        <v>0</v>
      </c>
      <c r="K401" s="171" t="s">
        <v>149</v>
      </c>
      <c r="L401" s="38"/>
      <c r="M401" s="176" t="s">
        <v>19</v>
      </c>
      <c r="N401" s="177" t="s">
        <v>47</v>
      </c>
      <c r="O401" s="60"/>
      <c r="P401" s="178">
        <f>O401*H401</f>
        <v>0</v>
      </c>
      <c r="Q401" s="178">
        <v>1.06277</v>
      </c>
      <c r="R401" s="178">
        <f>Q401*H401</f>
        <v>0.01169047</v>
      </c>
      <c r="S401" s="178">
        <v>0</v>
      </c>
      <c r="T401" s="179">
        <f>S401*H401</f>
        <v>0</v>
      </c>
      <c r="AR401" s="17" t="s">
        <v>150</v>
      </c>
      <c r="AT401" s="17" t="s">
        <v>145</v>
      </c>
      <c r="AU401" s="17" t="s">
        <v>83</v>
      </c>
      <c r="AY401" s="17" t="s">
        <v>143</v>
      </c>
      <c r="BE401" s="180">
        <f>IF(N401="základní",J401,0)</f>
        <v>0</v>
      </c>
      <c r="BF401" s="180">
        <f>IF(N401="snížená",J401,0)</f>
        <v>0</v>
      </c>
      <c r="BG401" s="180">
        <f>IF(N401="zákl. přenesená",J401,0)</f>
        <v>0</v>
      </c>
      <c r="BH401" s="180">
        <f>IF(N401="sníž. přenesená",J401,0)</f>
        <v>0</v>
      </c>
      <c r="BI401" s="180">
        <f>IF(N401="nulová",J401,0)</f>
        <v>0</v>
      </c>
      <c r="BJ401" s="17" t="s">
        <v>81</v>
      </c>
      <c r="BK401" s="180">
        <f>ROUND(I401*H401,2)</f>
        <v>0</v>
      </c>
      <c r="BL401" s="17" t="s">
        <v>150</v>
      </c>
      <c r="BM401" s="17" t="s">
        <v>663</v>
      </c>
    </row>
    <row r="402" spans="2:51" s="11" customFormat="1" ht="12">
      <c r="B402" s="181"/>
      <c r="C402" s="182"/>
      <c r="D402" s="183" t="s">
        <v>164</v>
      </c>
      <c r="E402" s="184" t="s">
        <v>19</v>
      </c>
      <c r="F402" s="185" t="s">
        <v>664</v>
      </c>
      <c r="G402" s="182"/>
      <c r="H402" s="184" t="s">
        <v>19</v>
      </c>
      <c r="I402" s="186"/>
      <c r="J402" s="182"/>
      <c r="K402" s="182"/>
      <c r="L402" s="187"/>
      <c r="M402" s="188"/>
      <c r="N402" s="189"/>
      <c r="O402" s="189"/>
      <c r="P402" s="189"/>
      <c r="Q402" s="189"/>
      <c r="R402" s="189"/>
      <c r="S402" s="189"/>
      <c r="T402" s="190"/>
      <c r="AT402" s="191" t="s">
        <v>164</v>
      </c>
      <c r="AU402" s="191" t="s">
        <v>83</v>
      </c>
      <c r="AV402" s="11" t="s">
        <v>81</v>
      </c>
      <c r="AW402" s="11" t="s">
        <v>36</v>
      </c>
      <c r="AX402" s="11" t="s">
        <v>76</v>
      </c>
      <c r="AY402" s="191" t="s">
        <v>143</v>
      </c>
    </row>
    <row r="403" spans="2:51" s="12" customFormat="1" ht="12">
      <c r="B403" s="192"/>
      <c r="C403" s="193"/>
      <c r="D403" s="183" t="s">
        <v>164</v>
      </c>
      <c r="E403" s="194" t="s">
        <v>19</v>
      </c>
      <c r="F403" s="195" t="s">
        <v>665</v>
      </c>
      <c r="G403" s="193"/>
      <c r="H403" s="196">
        <v>9.409</v>
      </c>
      <c r="I403" s="197"/>
      <c r="J403" s="193"/>
      <c r="K403" s="193"/>
      <c r="L403" s="198"/>
      <c r="M403" s="199"/>
      <c r="N403" s="200"/>
      <c r="O403" s="200"/>
      <c r="P403" s="200"/>
      <c r="Q403" s="200"/>
      <c r="R403" s="200"/>
      <c r="S403" s="200"/>
      <c r="T403" s="201"/>
      <c r="AT403" s="202" t="s">
        <v>164</v>
      </c>
      <c r="AU403" s="202" t="s">
        <v>83</v>
      </c>
      <c r="AV403" s="12" t="s">
        <v>83</v>
      </c>
      <c r="AW403" s="12" t="s">
        <v>36</v>
      </c>
      <c r="AX403" s="12" t="s">
        <v>76</v>
      </c>
      <c r="AY403" s="202" t="s">
        <v>143</v>
      </c>
    </row>
    <row r="404" spans="2:51" s="13" customFormat="1" ht="12">
      <c r="B404" s="203"/>
      <c r="C404" s="204"/>
      <c r="D404" s="183" t="s">
        <v>164</v>
      </c>
      <c r="E404" s="205" t="s">
        <v>19</v>
      </c>
      <c r="F404" s="206" t="s">
        <v>171</v>
      </c>
      <c r="G404" s="204"/>
      <c r="H404" s="207">
        <v>9.409</v>
      </c>
      <c r="I404" s="208"/>
      <c r="J404" s="204"/>
      <c r="K404" s="204"/>
      <c r="L404" s="209"/>
      <c r="M404" s="210"/>
      <c r="N404" s="211"/>
      <c r="O404" s="211"/>
      <c r="P404" s="211"/>
      <c r="Q404" s="211"/>
      <c r="R404" s="211"/>
      <c r="S404" s="211"/>
      <c r="T404" s="212"/>
      <c r="AT404" s="213" t="s">
        <v>164</v>
      </c>
      <c r="AU404" s="213" t="s">
        <v>83</v>
      </c>
      <c r="AV404" s="13" t="s">
        <v>150</v>
      </c>
      <c r="AW404" s="13" t="s">
        <v>36</v>
      </c>
      <c r="AX404" s="13" t="s">
        <v>81</v>
      </c>
      <c r="AY404" s="213" t="s">
        <v>143</v>
      </c>
    </row>
    <row r="405" spans="2:51" s="12" customFormat="1" ht="12">
      <c r="B405" s="192"/>
      <c r="C405" s="193"/>
      <c r="D405" s="183" t="s">
        <v>164</v>
      </c>
      <c r="E405" s="193"/>
      <c r="F405" s="195" t="s">
        <v>666</v>
      </c>
      <c r="G405" s="193"/>
      <c r="H405" s="196">
        <v>0.011</v>
      </c>
      <c r="I405" s="197"/>
      <c r="J405" s="193"/>
      <c r="K405" s="193"/>
      <c r="L405" s="198"/>
      <c r="M405" s="199"/>
      <c r="N405" s="200"/>
      <c r="O405" s="200"/>
      <c r="P405" s="200"/>
      <c r="Q405" s="200"/>
      <c r="R405" s="200"/>
      <c r="S405" s="200"/>
      <c r="T405" s="201"/>
      <c r="AT405" s="202" t="s">
        <v>164</v>
      </c>
      <c r="AU405" s="202" t="s">
        <v>83</v>
      </c>
      <c r="AV405" s="12" t="s">
        <v>83</v>
      </c>
      <c r="AW405" s="12" t="s">
        <v>4</v>
      </c>
      <c r="AX405" s="12" t="s">
        <v>81</v>
      </c>
      <c r="AY405" s="202" t="s">
        <v>143</v>
      </c>
    </row>
    <row r="406" spans="2:65" s="1" customFormat="1" ht="16.5" customHeight="1">
      <c r="B406" s="34"/>
      <c r="C406" s="169" t="s">
        <v>667</v>
      </c>
      <c r="D406" s="169" t="s">
        <v>145</v>
      </c>
      <c r="E406" s="170" t="s">
        <v>668</v>
      </c>
      <c r="F406" s="171" t="s">
        <v>669</v>
      </c>
      <c r="G406" s="172" t="s">
        <v>148</v>
      </c>
      <c r="H406" s="173">
        <v>4.752</v>
      </c>
      <c r="I406" s="174"/>
      <c r="J406" s="175">
        <f>ROUND(I406*H406,2)</f>
        <v>0</v>
      </c>
      <c r="K406" s="171" t="s">
        <v>149</v>
      </c>
      <c r="L406" s="38"/>
      <c r="M406" s="176" t="s">
        <v>19</v>
      </c>
      <c r="N406" s="177" t="s">
        <v>47</v>
      </c>
      <c r="O406" s="60"/>
      <c r="P406" s="178">
        <f>O406*H406</f>
        <v>0</v>
      </c>
      <c r="Q406" s="178">
        <v>0.00013</v>
      </c>
      <c r="R406" s="178">
        <f>Q406*H406</f>
        <v>0.00061776</v>
      </c>
      <c r="S406" s="178">
        <v>0</v>
      </c>
      <c r="T406" s="179">
        <f>S406*H406</f>
        <v>0</v>
      </c>
      <c r="AR406" s="17" t="s">
        <v>150</v>
      </c>
      <c r="AT406" s="17" t="s">
        <v>145</v>
      </c>
      <c r="AU406" s="17" t="s">
        <v>83</v>
      </c>
      <c r="AY406" s="17" t="s">
        <v>143</v>
      </c>
      <c r="BE406" s="180">
        <f>IF(N406="základní",J406,0)</f>
        <v>0</v>
      </c>
      <c r="BF406" s="180">
        <f>IF(N406="snížená",J406,0)</f>
        <v>0</v>
      </c>
      <c r="BG406" s="180">
        <f>IF(N406="zákl. přenesená",J406,0)</f>
        <v>0</v>
      </c>
      <c r="BH406" s="180">
        <f>IF(N406="sníž. přenesená",J406,0)</f>
        <v>0</v>
      </c>
      <c r="BI406" s="180">
        <f>IF(N406="nulová",J406,0)</f>
        <v>0</v>
      </c>
      <c r="BJ406" s="17" t="s">
        <v>81</v>
      </c>
      <c r="BK406" s="180">
        <f>ROUND(I406*H406,2)</f>
        <v>0</v>
      </c>
      <c r="BL406" s="17" t="s">
        <v>150</v>
      </c>
      <c r="BM406" s="17" t="s">
        <v>670</v>
      </c>
    </row>
    <row r="407" spans="2:51" s="11" customFormat="1" ht="12">
      <c r="B407" s="181"/>
      <c r="C407" s="182"/>
      <c r="D407" s="183" t="s">
        <v>164</v>
      </c>
      <c r="E407" s="184" t="s">
        <v>19</v>
      </c>
      <c r="F407" s="185" t="s">
        <v>611</v>
      </c>
      <c r="G407" s="182"/>
      <c r="H407" s="184" t="s">
        <v>19</v>
      </c>
      <c r="I407" s="186"/>
      <c r="J407" s="182"/>
      <c r="K407" s="182"/>
      <c r="L407" s="187"/>
      <c r="M407" s="188"/>
      <c r="N407" s="189"/>
      <c r="O407" s="189"/>
      <c r="P407" s="189"/>
      <c r="Q407" s="189"/>
      <c r="R407" s="189"/>
      <c r="S407" s="189"/>
      <c r="T407" s="190"/>
      <c r="AT407" s="191" t="s">
        <v>164</v>
      </c>
      <c r="AU407" s="191" t="s">
        <v>83</v>
      </c>
      <c r="AV407" s="11" t="s">
        <v>81</v>
      </c>
      <c r="AW407" s="11" t="s">
        <v>36</v>
      </c>
      <c r="AX407" s="11" t="s">
        <v>76</v>
      </c>
      <c r="AY407" s="191" t="s">
        <v>143</v>
      </c>
    </row>
    <row r="408" spans="2:51" s="12" customFormat="1" ht="12">
      <c r="B408" s="192"/>
      <c r="C408" s="193"/>
      <c r="D408" s="183" t="s">
        <v>164</v>
      </c>
      <c r="E408" s="194" t="s">
        <v>19</v>
      </c>
      <c r="F408" s="195" t="s">
        <v>671</v>
      </c>
      <c r="G408" s="193"/>
      <c r="H408" s="196">
        <v>4.752</v>
      </c>
      <c r="I408" s="197"/>
      <c r="J408" s="193"/>
      <c r="K408" s="193"/>
      <c r="L408" s="198"/>
      <c r="M408" s="199"/>
      <c r="N408" s="200"/>
      <c r="O408" s="200"/>
      <c r="P408" s="200"/>
      <c r="Q408" s="200"/>
      <c r="R408" s="200"/>
      <c r="S408" s="200"/>
      <c r="T408" s="201"/>
      <c r="AT408" s="202" t="s">
        <v>164</v>
      </c>
      <c r="AU408" s="202" t="s">
        <v>83</v>
      </c>
      <c r="AV408" s="12" t="s">
        <v>83</v>
      </c>
      <c r="AW408" s="12" t="s">
        <v>36</v>
      </c>
      <c r="AX408" s="12" t="s">
        <v>76</v>
      </c>
      <c r="AY408" s="202" t="s">
        <v>143</v>
      </c>
    </row>
    <row r="409" spans="2:51" s="13" customFormat="1" ht="12">
      <c r="B409" s="203"/>
      <c r="C409" s="204"/>
      <c r="D409" s="183" t="s">
        <v>164</v>
      </c>
      <c r="E409" s="205" t="s">
        <v>19</v>
      </c>
      <c r="F409" s="206" t="s">
        <v>171</v>
      </c>
      <c r="G409" s="204"/>
      <c r="H409" s="207">
        <v>4.752</v>
      </c>
      <c r="I409" s="208"/>
      <c r="J409" s="204"/>
      <c r="K409" s="204"/>
      <c r="L409" s="209"/>
      <c r="M409" s="210"/>
      <c r="N409" s="211"/>
      <c r="O409" s="211"/>
      <c r="P409" s="211"/>
      <c r="Q409" s="211"/>
      <c r="R409" s="211"/>
      <c r="S409" s="211"/>
      <c r="T409" s="212"/>
      <c r="AT409" s="213" t="s">
        <v>164</v>
      </c>
      <c r="AU409" s="213" t="s">
        <v>83</v>
      </c>
      <c r="AV409" s="13" t="s">
        <v>150</v>
      </c>
      <c r="AW409" s="13" t="s">
        <v>36</v>
      </c>
      <c r="AX409" s="13" t="s">
        <v>81</v>
      </c>
      <c r="AY409" s="213" t="s">
        <v>143</v>
      </c>
    </row>
    <row r="410" spans="2:65" s="1" customFormat="1" ht="16.5" customHeight="1">
      <c r="B410" s="34"/>
      <c r="C410" s="169" t="s">
        <v>672</v>
      </c>
      <c r="D410" s="169" t="s">
        <v>145</v>
      </c>
      <c r="E410" s="170" t="s">
        <v>673</v>
      </c>
      <c r="F410" s="171" t="s">
        <v>674</v>
      </c>
      <c r="G410" s="172" t="s">
        <v>415</v>
      </c>
      <c r="H410" s="173">
        <v>8.88</v>
      </c>
      <c r="I410" s="174"/>
      <c r="J410" s="175">
        <f>ROUND(I410*H410,2)</f>
        <v>0</v>
      </c>
      <c r="K410" s="171" t="s">
        <v>149</v>
      </c>
      <c r="L410" s="38"/>
      <c r="M410" s="176" t="s">
        <v>19</v>
      </c>
      <c r="N410" s="177" t="s">
        <v>47</v>
      </c>
      <c r="O410" s="60"/>
      <c r="P410" s="178">
        <f>O410*H410</f>
        <v>0</v>
      </c>
      <c r="Q410" s="178">
        <v>8E-05</v>
      </c>
      <c r="R410" s="178">
        <f>Q410*H410</f>
        <v>0.0007104000000000001</v>
      </c>
      <c r="S410" s="178">
        <v>0</v>
      </c>
      <c r="T410" s="179">
        <f>S410*H410</f>
        <v>0</v>
      </c>
      <c r="AR410" s="17" t="s">
        <v>150</v>
      </c>
      <c r="AT410" s="17" t="s">
        <v>145</v>
      </c>
      <c r="AU410" s="17" t="s">
        <v>83</v>
      </c>
      <c r="AY410" s="17" t="s">
        <v>143</v>
      </c>
      <c r="BE410" s="180">
        <f>IF(N410="základní",J410,0)</f>
        <v>0</v>
      </c>
      <c r="BF410" s="180">
        <f>IF(N410="snížená",J410,0)</f>
        <v>0</v>
      </c>
      <c r="BG410" s="180">
        <f>IF(N410="zákl. přenesená",J410,0)</f>
        <v>0</v>
      </c>
      <c r="BH410" s="180">
        <f>IF(N410="sníž. přenesená",J410,0)</f>
        <v>0</v>
      </c>
      <c r="BI410" s="180">
        <f>IF(N410="nulová",J410,0)</f>
        <v>0</v>
      </c>
      <c r="BJ410" s="17" t="s">
        <v>81</v>
      </c>
      <c r="BK410" s="180">
        <f>ROUND(I410*H410,2)</f>
        <v>0</v>
      </c>
      <c r="BL410" s="17" t="s">
        <v>150</v>
      </c>
      <c r="BM410" s="17" t="s">
        <v>675</v>
      </c>
    </row>
    <row r="411" spans="2:51" s="11" customFormat="1" ht="12">
      <c r="B411" s="181"/>
      <c r="C411" s="182"/>
      <c r="D411" s="183" t="s">
        <v>164</v>
      </c>
      <c r="E411" s="184" t="s">
        <v>19</v>
      </c>
      <c r="F411" s="185" t="s">
        <v>611</v>
      </c>
      <c r="G411" s="182"/>
      <c r="H411" s="184" t="s">
        <v>19</v>
      </c>
      <c r="I411" s="186"/>
      <c r="J411" s="182"/>
      <c r="K411" s="182"/>
      <c r="L411" s="187"/>
      <c r="M411" s="188"/>
      <c r="N411" s="189"/>
      <c r="O411" s="189"/>
      <c r="P411" s="189"/>
      <c r="Q411" s="189"/>
      <c r="R411" s="189"/>
      <c r="S411" s="189"/>
      <c r="T411" s="190"/>
      <c r="AT411" s="191" t="s">
        <v>164</v>
      </c>
      <c r="AU411" s="191" t="s">
        <v>83</v>
      </c>
      <c r="AV411" s="11" t="s">
        <v>81</v>
      </c>
      <c r="AW411" s="11" t="s">
        <v>36</v>
      </c>
      <c r="AX411" s="11" t="s">
        <v>76</v>
      </c>
      <c r="AY411" s="191" t="s">
        <v>143</v>
      </c>
    </row>
    <row r="412" spans="2:51" s="12" customFormat="1" ht="12">
      <c r="B412" s="192"/>
      <c r="C412" s="193"/>
      <c r="D412" s="183" t="s">
        <v>164</v>
      </c>
      <c r="E412" s="194" t="s">
        <v>19</v>
      </c>
      <c r="F412" s="195" t="s">
        <v>676</v>
      </c>
      <c r="G412" s="193"/>
      <c r="H412" s="196">
        <v>8.88</v>
      </c>
      <c r="I412" s="197"/>
      <c r="J412" s="193"/>
      <c r="K412" s="193"/>
      <c r="L412" s="198"/>
      <c r="M412" s="199"/>
      <c r="N412" s="200"/>
      <c r="O412" s="200"/>
      <c r="P412" s="200"/>
      <c r="Q412" s="200"/>
      <c r="R412" s="200"/>
      <c r="S412" s="200"/>
      <c r="T412" s="201"/>
      <c r="AT412" s="202" t="s">
        <v>164</v>
      </c>
      <c r="AU412" s="202" t="s">
        <v>83</v>
      </c>
      <c r="AV412" s="12" t="s">
        <v>83</v>
      </c>
      <c r="AW412" s="12" t="s">
        <v>36</v>
      </c>
      <c r="AX412" s="12" t="s">
        <v>76</v>
      </c>
      <c r="AY412" s="202" t="s">
        <v>143</v>
      </c>
    </row>
    <row r="413" spans="2:51" s="13" customFormat="1" ht="12">
      <c r="B413" s="203"/>
      <c r="C413" s="204"/>
      <c r="D413" s="183" t="s">
        <v>164</v>
      </c>
      <c r="E413" s="205" t="s">
        <v>19</v>
      </c>
      <c r="F413" s="206" t="s">
        <v>171</v>
      </c>
      <c r="G413" s="204"/>
      <c r="H413" s="207">
        <v>8.88</v>
      </c>
      <c r="I413" s="208"/>
      <c r="J413" s="204"/>
      <c r="K413" s="204"/>
      <c r="L413" s="209"/>
      <c r="M413" s="210"/>
      <c r="N413" s="211"/>
      <c r="O413" s="211"/>
      <c r="P413" s="211"/>
      <c r="Q413" s="211"/>
      <c r="R413" s="211"/>
      <c r="S413" s="211"/>
      <c r="T413" s="212"/>
      <c r="AT413" s="213" t="s">
        <v>164</v>
      </c>
      <c r="AU413" s="213" t="s">
        <v>83</v>
      </c>
      <c r="AV413" s="13" t="s">
        <v>150</v>
      </c>
      <c r="AW413" s="13" t="s">
        <v>36</v>
      </c>
      <c r="AX413" s="13" t="s">
        <v>81</v>
      </c>
      <c r="AY413" s="213" t="s">
        <v>143</v>
      </c>
    </row>
    <row r="414" spans="2:63" s="10" customFormat="1" ht="22.9" customHeight="1">
      <c r="B414" s="153"/>
      <c r="C414" s="154"/>
      <c r="D414" s="155" t="s">
        <v>75</v>
      </c>
      <c r="E414" s="167" t="s">
        <v>177</v>
      </c>
      <c r="F414" s="167" t="s">
        <v>677</v>
      </c>
      <c r="G414" s="154"/>
      <c r="H414" s="154"/>
      <c r="I414" s="157"/>
      <c r="J414" s="168">
        <f>BK414</f>
        <v>0</v>
      </c>
      <c r="K414" s="154"/>
      <c r="L414" s="159"/>
      <c r="M414" s="160"/>
      <c r="N414" s="161"/>
      <c r="O414" s="161"/>
      <c r="P414" s="162">
        <f>SUM(P415:P439)</f>
        <v>0</v>
      </c>
      <c r="Q414" s="161"/>
      <c r="R414" s="162">
        <f>SUM(R415:R439)</f>
        <v>12.331140000000001</v>
      </c>
      <c r="S414" s="161"/>
      <c r="T414" s="163">
        <f>SUM(T415:T439)</f>
        <v>0.05</v>
      </c>
      <c r="AR414" s="164" t="s">
        <v>81</v>
      </c>
      <c r="AT414" s="165" t="s">
        <v>75</v>
      </c>
      <c r="AU414" s="165" t="s">
        <v>81</v>
      </c>
      <c r="AY414" s="164" t="s">
        <v>143</v>
      </c>
      <c r="BK414" s="166">
        <f>SUM(BK415:BK439)</f>
        <v>0</v>
      </c>
    </row>
    <row r="415" spans="2:65" s="1" customFormat="1" ht="16.5" customHeight="1">
      <c r="B415" s="34"/>
      <c r="C415" s="169" t="s">
        <v>678</v>
      </c>
      <c r="D415" s="169" t="s">
        <v>145</v>
      </c>
      <c r="E415" s="170" t="s">
        <v>679</v>
      </c>
      <c r="F415" s="171" t="s">
        <v>680</v>
      </c>
      <c r="G415" s="172" t="s">
        <v>154</v>
      </c>
      <c r="H415" s="173">
        <v>1</v>
      </c>
      <c r="I415" s="174"/>
      <c r="J415" s="175">
        <f>ROUND(I415*H415,2)</f>
        <v>0</v>
      </c>
      <c r="K415" s="171" t="s">
        <v>19</v>
      </c>
      <c r="L415" s="38"/>
      <c r="M415" s="176" t="s">
        <v>19</v>
      </c>
      <c r="N415" s="177" t="s">
        <v>47</v>
      </c>
      <c r="O415" s="60"/>
      <c r="P415" s="178">
        <f>O415*H415</f>
        <v>0</v>
      </c>
      <c r="Q415" s="178">
        <v>0</v>
      </c>
      <c r="R415" s="178">
        <f>Q415*H415</f>
        <v>0</v>
      </c>
      <c r="S415" s="178">
        <v>0</v>
      </c>
      <c r="T415" s="179">
        <f>S415*H415</f>
        <v>0</v>
      </c>
      <c r="AR415" s="17" t="s">
        <v>150</v>
      </c>
      <c r="AT415" s="17" t="s">
        <v>145</v>
      </c>
      <c r="AU415" s="17" t="s">
        <v>83</v>
      </c>
      <c r="AY415" s="17" t="s">
        <v>143</v>
      </c>
      <c r="BE415" s="180">
        <f>IF(N415="základní",J415,0)</f>
        <v>0</v>
      </c>
      <c r="BF415" s="180">
        <f>IF(N415="snížená",J415,0)</f>
        <v>0</v>
      </c>
      <c r="BG415" s="180">
        <f>IF(N415="zákl. přenesená",J415,0)</f>
        <v>0</v>
      </c>
      <c r="BH415" s="180">
        <f>IF(N415="sníž. přenesená",J415,0)</f>
        <v>0</v>
      </c>
      <c r="BI415" s="180">
        <f>IF(N415="nulová",J415,0)</f>
        <v>0</v>
      </c>
      <c r="BJ415" s="17" t="s">
        <v>81</v>
      </c>
      <c r="BK415" s="180">
        <f>ROUND(I415*H415,2)</f>
        <v>0</v>
      </c>
      <c r="BL415" s="17" t="s">
        <v>150</v>
      </c>
      <c r="BM415" s="17" t="s">
        <v>681</v>
      </c>
    </row>
    <row r="416" spans="2:65" s="1" customFormat="1" ht="22.5" customHeight="1">
      <c r="B416" s="34"/>
      <c r="C416" s="169" t="s">
        <v>682</v>
      </c>
      <c r="D416" s="169" t="s">
        <v>145</v>
      </c>
      <c r="E416" s="170" t="s">
        <v>683</v>
      </c>
      <c r="F416" s="171" t="s">
        <v>684</v>
      </c>
      <c r="G416" s="172" t="s">
        <v>415</v>
      </c>
      <c r="H416" s="173">
        <v>3</v>
      </c>
      <c r="I416" s="174"/>
      <c r="J416" s="175">
        <f>ROUND(I416*H416,2)</f>
        <v>0</v>
      </c>
      <c r="K416" s="171" t="s">
        <v>19</v>
      </c>
      <c r="L416" s="38"/>
      <c r="M416" s="176" t="s">
        <v>19</v>
      </c>
      <c r="N416" s="177" t="s">
        <v>47</v>
      </c>
      <c r="O416" s="60"/>
      <c r="P416" s="178">
        <f>O416*H416</f>
        <v>0</v>
      </c>
      <c r="Q416" s="178">
        <v>0</v>
      </c>
      <c r="R416" s="178">
        <f>Q416*H416</f>
        <v>0</v>
      </c>
      <c r="S416" s="178">
        <v>0</v>
      </c>
      <c r="T416" s="179">
        <f>S416*H416</f>
        <v>0</v>
      </c>
      <c r="AR416" s="17" t="s">
        <v>150</v>
      </c>
      <c r="AT416" s="17" t="s">
        <v>145</v>
      </c>
      <c r="AU416" s="17" t="s">
        <v>83</v>
      </c>
      <c r="AY416" s="17" t="s">
        <v>143</v>
      </c>
      <c r="BE416" s="180">
        <f>IF(N416="základní",J416,0)</f>
        <v>0</v>
      </c>
      <c r="BF416" s="180">
        <f>IF(N416="snížená",J416,0)</f>
        <v>0</v>
      </c>
      <c r="BG416" s="180">
        <f>IF(N416="zákl. přenesená",J416,0)</f>
        <v>0</v>
      </c>
      <c r="BH416" s="180">
        <f>IF(N416="sníž. přenesená",J416,0)</f>
        <v>0</v>
      </c>
      <c r="BI416" s="180">
        <f>IF(N416="nulová",J416,0)</f>
        <v>0</v>
      </c>
      <c r="BJ416" s="17" t="s">
        <v>81</v>
      </c>
      <c r="BK416" s="180">
        <f>ROUND(I416*H416,2)</f>
        <v>0</v>
      </c>
      <c r="BL416" s="17" t="s">
        <v>150</v>
      </c>
      <c r="BM416" s="17" t="s">
        <v>685</v>
      </c>
    </row>
    <row r="417" spans="2:65" s="1" customFormat="1" ht="16.5" customHeight="1">
      <c r="B417" s="34"/>
      <c r="C417" s="214" t="s">
        <v>686</v>
      </c>
      <c r="D417" s="214" t="s">
        <v>173</v>
      </c>
      <c r="E417" s="215" t="s">
        <v>687</v>
      </c>
      <c r="F417" s="216" t="s">
        <v>688</v>
      </c>
      <c r="G417" s="217" t="s">
        <v>415</v>
      </c>
      <c r="H417" s="218">
        <v>3</v>
      </c>
      <c r="I417" s="219"/>
      <c r="J417" s="220">
        <f>ROUND(I417*H417,2)</f>
        <v>0</v>
      </c>
      <c r="K417" s="216" t="s">
        <v>19</v>
      </c>
      <c r="L417" s="221"/>
      <c r="M417" s="222" t="s">
        <v>19</v>
      </c>
      <c r="N417" s="223" t="s">
        <v>47</v>
      </c>
      <c r="O417" s="60"/>
      <c r="P417" s="178">
        <f>O417*H417</f>
        <v>0</v>
      </c>
      <c r="Q417" s="178">
        <v>0.00028</v>
      </c>
      <c r="R417" s="178">
        <f>Q417*H417</f>
        <v>0.0008399999999999999</v>
      </c>
      <c r="S417" s="178">
        <v>0</v>
      </c>
      <c r="T417" s="179">
        <f>S417*H417</f>
        <v>0</v>
      </c>
      <c r="AR417" s="17" t="s">
        <v>177</v>
      </c>
      <c r="AT417" s="17" t="s">
        <v>173</v>
      </c>
      <c r="AU417" s="17" t="s">
        <v>83</v>
      </c>
      <c r="AY417" s="17" t="s">
        <v>143</v>
      </c>
      <c r="BE417" s="180">
        <f>IF(N417="základní",J417,0)</f>
        <v>0</v>
      </c>
      <c r="BF417" s="180">
        <f>IF(N417="snížená",J417,0)</f>
        <v>0</v>
      </c>
      <c r="BG417" s="180">
        <f>IF(N417="zákl. přenesená",J417,0)</f>
        <v>0</v>
      </c>
      <c r="BH417" s="180">
        <f>IF(N417="sníž. přenesená",J417,0)</f>
        <v>0</v>
      </c>
      <c r="BI417" s="180">
        <f>IF(N417="nulová",J417,0)</f>
        <v>0</v>
      </c>
      <c r="BJ417" s="17" t="s">
        <v>81</v>
      </c>
      <c r="BK417" s="180">
        <f>ROUND(I417*H417,2)</f>
        <v>0</v>
      </c>
      <c r="BL417" s="17" t="s">
        <v>150</v>
      </c>
      <c r="BM417" s="17" t="s">
        <v>689</v>
      </c>
    </row>
    <row r="418" spans="2:65" s="1" customFormat="1" ht="22.5" customHeight="1">
      <c r="B418" s="34"/>
      <c r="C418" s="169" t="s">
        <v>690</v>
      </c>
      <c r="D418" s="169" t="s">
        <v>145</v>
      </c>
      <c r="E418" s="170" t="s">
        <v>691</v>
      </c>
      <c r="F418" s="171" t="s">
        <v>692</v>
      </c>
      <c r="G418" s="172" t="s">
        <v>415</v>
      </c>
      <c r="H418" s="173">
        <v>16</v>
      </c>
      <c r="I418" s="174"/>
      <c r="J418" s="175">
        <f>ROUND(I418*H418,2)</f>
        <v>0</v>
      </c>
      <c r="K418" s="171" t="s">
        <v>149</v>
      </c>
      <c r="L418" s="38"/>
      <c r="M418" s="176" t="s">
        <v>19</v>
      </c>
      <c r="N418" s="177" t="s">
        <v>47</v>
      </c>
      <c r="O418" s="60"/>
      <c r="P418" s="178">
        <f>O418*H418</f>
        <v>0</v>
      </c>
      <c r="Q418" s="178">
        <v>1E-05</v>
      </c>
      <c r="R418" s="178">
        <f>Q418*H418</f>
        <v>0.00016</v>
      </c>
      <c r="S418" s="178">
        <v>0</v>
      </c>
      <c r="T418" s="179">
        <f>S418*H418</f>
        <v>0</v>
      </c>
      <c r="AR418" s="17" t="s">
        <v>150</v>
      </c>
      <c r="AT418" s="17" t="s">
        <v>145</v>
      </c>
      <c r="AU418" s="17" t="s">
        <v>83</v>
      </c>
      <c r="AY418" s="17" t="s">
        <v>143</v>
      </c>
      <c r="BE418" s="180">
        <f>IF(N418="základní",J418,0)</f>
        <v>0</v>
      </c>
      <c r="BF418" s="180">
        <f>IF(N418="snížená",J418,0)</f>
        <v>0</v>
      </c>
      <c r="BG418" s="180">
        <f>IF(N418="zákl. přenesená",J418,0)</f>
        <v>0</v>
      </c>
      <c r="BH418" s="180">
        <f>IF(N418="sníž. přenesená",J418,0)</f>
        <v>0</v>
      </c>
      <c r="BI418" s="180">
        <f>IF(N418="nulová",J418,0)</f>
        <v>0</v>
      </c>
      <c r="BJ418" s="17" t="s">
        <v>81</v>
      </c>
      <c r="BK418" s="180">
        <f>ROUND(I418*H418,2)</f>
        <v>0</v>
      </c>
      <c r="BL418" s="17" t="s">
        <v>150</v>
      </c>
      <c r="BM418" s="17" t="s">
        <v>693</v>
      </c>
    </row>
    <row r="419" spans="2:65" s="1" customFormat="1" ht="16.5" customHeight="1">
      <c r="B419" s="34"/>
      <c r="C419" s="214" t="s">
        <v>694</v>
      </c>
      <c r="D419" s="214" t="s">
        <v>173</v>
      </c>
      <c r="E419" s="215" t="s">
        <v>695</v>
      </c>
      <c r="F419" s="216" t="s">
        <v>696</v>
      </c>
      <c r="G419" s="217" t="s">
        <v>415</v>
      </c>
      <c r="H419" s="218">
        <v>16</v>
      </c>
      <c r="I419" s="219"/>
      <c r="J419" s="220">
        <f>ROUND(I419*H419,2)</f>
        <v>0</v>
      </c>
      <c r="K419" s="216" t="s">
        <v>149</v>
      </c>
      <c r="L419" s="221"/>
      <c r="M419" s="222" t="s">
        <v>19</v>
      </c>
      <c r="N419" s="223" t="s">
        <v>47</v>
      </c>
      <c r="O419" s="60"/>
      <c r="P419" s="178">
        <f>O419*H419</f>
        <v>0</v>
      </c>
      <c r="Q419" s="178">
        <v>0.00189</v>
      </c>
      <c r="R419" s="178">
        <f>Q419*H419</f>
        <v>0.03024</v>
      </c>
      <c r="S419" s="178">
        <v>0</v>
      </c>
      <c r="T419" s="179">
        <f>S419*H419</f>
        <v>0</v>
      </c>
      <c r="AR419" s="17" t="s">
        <v>177</v>
      </c>
      <c r="AT419" s="17" t="s">
        <v>173</v>
      </c>
      <c r="AU419" s="17" t="s">
        <v>83</v>
      </c>
      <c r="AY419" s="17" t="s">
        <v>143</v>
      </c>
      <c r="BE419" s="180">
        <f>IF(N419="základní",J419,0)</f>
        <v>0</v>
      </c>
      <c r="BF419" s="180">
        <f>IF(N419="snížená",J419,0)</f>
        <v>0</v>
      </c>
      <c r="BG419" s="180">
        <f>IF(N419="zákl. přenesená",J419,0)</f>
        <v>0</v>
      </c>
      <c r="BH419" s="180">
        <f>IF(N419="sníž. přenesená",J419,0)</f>
        <v>0</v>
      </c>
      <c r="BI419" s="180">
        <f>IF(N419="nulová",J419,0)</f>
        <v>0</v>
      </c>
      <c r="BJ419" s="17" t="s">
        <v>81</v>
      </c>
      <c r="BK419" s="180">
        <f>ROUND(I419*H419,2)</f>
        <v>0</v>
      </c>
      <c r="BL419" s="17" t="s">
        <v>150</v>
      </c>
      <c r="BM419" s="17" t="s">
        <v>697</v>
      </c>
    </row>
    <row r="420" spans="2:47" s="1" customFormat="1" ht="19.5">
      <c r="B420" s="34"/>
      <c r="C420" s="35"/>
      <c r="D420" s="183" t="s">
        <v>279</v>
      </c>
      <c r="E420" s="35"/>
      <c r="F420" s="224" t="s">
        <v>698</v>
      </c>
      <c r="G420" s="35"/>
      <c r="H420" s="35"/>
      <c r="I420" s="98"/>
      <c r="J420" s="35"/>
      <c r="K420" s="35"/>
      <c r="L420" s="38"/>
      <c r="M420" s="225"/>
      <c r="N420" s="60"/>
      <c r="O420" s="60"/>
      <c r="P420" s="60"/>
      <c r="Q420" s="60"/>
      <c r="R420" s="60"/>
      <c r="S420" s="60"/>
      <c r="T420" s="61"/>
      <c r="AT420" s="17" t="s">
        <v>279</v>
      </c>
      <c r="AU420" s="17" t="s">
        <v>83</v>
      </c>
    </row>
    <row r="421" spans="2:65" s="1" customFormat="1" ht="22.5" customHeight="1">
      <c r="B421" s="34"/>
      <c r="C421" s="169" t="s">
        <v>699</v>
      </c>
      <c r="D421" s="169" t="s">
        <v>145</v>
      </c>
      <c r="E421" s="170" t="s">
        <v>700</v>
      </c>
      <c r="F421" s="171" t="s">
        <v>701</v>
      </c>
      <c r="G421" s="172" t="s">
        <v>415</v>
      </c>
      <c r="H421" s="173">
        <v>30</v>
      </c>
      <c r="I421" s="174"/>
      <c r="J421" s="175">
        <f>ROUND(I421*H421,2)</f>
        <v>0</v>
      </c>
      <c r="K421" s="171" t="s">
        <v>149</v>
      </c>
      <c r="L421" s="38"/>
      <c r="M421" s="176" t="s">
        <v>19</v>
      </c>
      <c r="N421" s="177" t="s">
        <v>47</v>
      </c>
      <c r="O421" s="60"/>
      <c r="P421" s="178">
        <f>O421*H421</f>
        <v>0</v>
      </c>
      <c r="Q421" s="178">
        <v>1E-05</v>
      </c>
      <c r="R421" s="178">
        <f>Q421*H421</f>
        <v>0.00030000000000000003</v>
      </c>
      <c r="S421" s="178">
        <v>0</v>
      </c>
      <c r="T421" s="179">
        <f>S421*H421</f>
        <v>0</v>
      </c>
      <c r="AR421" s="17" t="s">
        <v>150</v>
      </c>
      <c r="AT421" s="17" t="s">
        <v>145</v>
      </c>
      <c r="AU421" s="17" t="s">
        <v>83</v>
      </c>
      <c r="AY421" s="17" t="s">
        <v>143</v>
      </c>
      <c r="BE421" s="180">
        <f>IF(N421="základní",J421,0)</f>
        <v>0</v>
      </c>
      <c r="BF421" s="180">
        <f>IF(N421="snížená",J421,0)</f>
        <v>0</v>
      </c>
      <c r="BG421" s="180">
        <f>IF(N421="zákl. přenesená",J421,0)</f>
        <v>0</v>
      </c>
      <c r="BH421" s="180">
        <f>IF(N421="sníž. přenesená",J421,0)</f>
        <v>0</v>
      </c>
      <c r="BI421" s="180">
        <f>IF(N421="nulová",J421,0)</f>
        <v>0</v>
      </c>
      <c r="BJ421" s="17" t="s">
        <v>81</v>
      </c>
      <c r="BK421" s="180">
        <f>ROUND(I421*H421,2)</f>
        <v>0</v>
      </c>
      <c r="BL421" s="17" t="s">
        <v>150</v>
      </c>
      <c r="BM421" s="17" t="s">
        <v>702</v>
      </c>
    </row>
    <row r="422" spans="2:65" s="1" customFormat="1" ht="16.5" customHeight="1">
      <c r="B422" s="34"/>
      <c r="C422" s="214" t="s">
        <v>703</v>
      </c>
      <c r="D422" s="214" t="s">
        <v>173</v>
      </c>
      <c r="E422" s="215" t="s">
        <v>704</v>
      </c>
      <c r="F422" s="216" t="s">
        <v>705</v>
      </c>
      <c r="G422" s="217" t="s">
        <v>415</v>
      </c>
      <c r="H422" s="218">
        <v>30</v>
      </c>
      <c r="I422" s="219"/>
      <c r="J422" s="220">
        <f>ROUND(I422*H422,2)</f>
        <v>0</v>
      </c>
      <c r="K422" s="216" t="s">
        <v>149</v>
      </c>
      <c r="L422" s="221"/>
      <c r="M422" s="222" t="s">
        <v>19</v>
      </c>
      <c r="N422" s="223" t="s">
        <v>47</v>
      </c>
      <c r="O422" s="60"/>
      <c r="P422" s="178">
        <f>O422*H422</f>
        <v>0</v>
      </c>
      <c r="Q422" s="178">
        <v>0.00469</v>
      </c>
      <c r="R422" s="178">
        <f>Q422*H422</f>
        <v>0.1407</v>
      </c>
      <c r="S422" s="178">
        <v>0</v>
      </c>
      <c r="T422" s="179">
        <f>S422*H422</f>
        <v>0</v>
      </c>
      <c r="AR422" s="17" t="s">
        <v>177</v>
      </c>
      <c r="AT422" s="17" t="s">
        <v>173</v>
      </c>
      <c r="AU422" s="17" t="s">
        <v>83</v>
      </c>
      <c r="AY422" s="17" t="s">
        <v>143</v>
      </c>
      <c r="BE422" s="180">
        <f>IF(N422="základní",J422,0)</f>
        <v>0</v>
      </c>
      <c r="BF422" s="180">
        <f>IF(N422="snížená",J422,0)</f>
        <v>0</v>
      </c>
      <c r="BG422" s="180">
        <f>IF(N422="zákl. přenesená",J422,0)</f>
        <v>0</v>
      </c>
      <c r="BH422" s="180">
        <f>IF(N422="sníž. přenesená",J422,0)</f>
        <v>0</v>
      </c>
      <c r="BI422" s="180">
        <f>IF(N422="nulová",J422,0)</f>
        <v>0</v>
      </c>
      <c r="BJ422" s="17" t="s">
        <v>81</v>
      </c>
      <c r="BK422" s="180">
        <f>ROUND(I422*H422,2)</f>
        <v>0</v>
      </c>
      <c r="BL422" s="17" t="s">
        <v>150</v>
      </c>
      <c r="BM422" s="17" t="s">
        <v>706</v>
      </c>
    </row>
    <row r="423" spans="2:47" s="1" customFormat="1" ht="19.5">
      <c r="B423" s="34"/>
      <c r="C423" s="35"/>
      <c r="D423" s="183" t="s">
        <v>279</v>
      </c>
      <c r="E423" s="35"/>
      <c r="F423" s="224" t="s">
        <v>698</v>
      </c>
      <c r="G423" s="35"/>
      <c r="H423" s="35"/>
      <c r="I423" s="98"/>
      <c r="J423" s="35"/>
      <c r="K423" s="35"/>
      <c r="L423" s="38"/>
      <c r="M423" s="225"/>
      <c r="N423" s="60"/>
      <c r="O423" s="60"/>
      <c r="P423" s="60"/>
      <c r="Q423" s="60"/>
      <c r="R423" s="60"/>
      <c r="S423" s="60"/>
      <c r="T423" s="61"/>
      <c r="AT423" s="17" t="s">
        <v>279</v>
      </c>
      <c r="AU423" s="17" t="s">
        <v>83</v>
      </c>
    </row>
    <row r="424" spans="2:65" s="1" customFormat="1" ht="22.5" customHeight="1">
      <c r="B424" s="34"/>
      <c r="C424" s="169" t="s">
        <v>707</v>
      </c>
      <c r="D424" s="169" t="s">
        <v>145</v>
      </c>
      <c r="E424" s="170" t="s">
        <v>708</v>
      </c>
      <c r="F424" s="171" t="s">
        <v>709</v>
      </c>
      <c r="G424" s="172" t="s">
        <v>415</v>
      </c>
      <c r="H424" s="173">
        <v>33</v>
      </c>
      <c r="I424" s="174"/>
      <c r="J424" s="175">
        <f>ROUND(I424*H424,2)</f>
        <v>0</v>
      </c>
      <c r="K424" s="171" t="s">
        <v>149</v>
      </c>
      <c r="L424" s="38"/>
      <c r="M424" s="176" t="s">
        <v>19</v>
      </c>
      <c r="N424" s="177" t="s">
        <v>47</v>
      </c>
      <c r="O424" s="60"/>
      <c r="P424" s="178">
        <f>O424*H424</f>
        <v>0</v>
      </c>
      <c r="Q424" s="178">
        <v>2E-05</v>
      </c>
      <c r="R424" s="178">
        <f>Q424*H424</f>
        <v>0.0006600000000000001</v>
      </c>
      <c r="S424" s="178">
        <v>0</v>
      </c>
      <c r="T424" s="179">
        <f>S424*H424</f>
        <v>0</v>
      </c>
      <c r="AR424" s="17" t="s">
        <v>150</v>
      </c>
      <c r="AT424" s="17" t="s">
        <v>145</v>
      </c>
      <c r="AU424" s="17" t="s">
        <v>83</v>
      </c>
      <c r="AY424" s="17" t="s">
        <v>143</v>
      </c>
      <c r="BE424" s="180">
        <f>IF(N424="základní",J424,0)</f>
        <v>0</v>
      </c>
      <c r="BF424" s="180">
        <f>IF(N424="snížená",J424,0)</f>
        <v>0</v>
      </c>
      <c r="BG424" s="180">
        <f>IF(N424="zákl. přenesená",J424,0)</f>
        <v>0</v>
      </c>
      <c r="BH424" s="180">
        <f>IF(N424="sníž. přenesená",J424,0)</f>
        <v>0</v>
      </c>
      <c r="BI424" s="180">
        <f>IF(N424="nulová",J424,0)</f>
        <v>0</v>
      </c>
      <c r="BJ424" s="17" t="s">
        <v>81</v>
      </c>
      <c r="BK424" s="180">
        <f>ROUND(I424*H424,2)</f>
        <v>0</v>
      </c>
      <c r="BL424" s="17" t="s">
        <v>150</v>
      </c>
      <c r="BM424" s="17" t="s">
        <v>710</v>
      </c>
    </row>
    <row r="425" spans="2:65" s="1" customFormat="1" ht="16.5" customHeight="1">
      <c r="B425" s="34"/>
      <c r="C425" s="214" t="s">
        <v>711</v>
      </c>
      <c r="D425" s="214" t="s">
        <v>173</v>
      </c>
      <c r="E425" s="215" t="s">
        <v>712</v>
      </c>
      <c r="F425" s="216" t="s">
        <v>713</v>
      </c>
      <c r="G425" s="217" t="s">
        <v>415</v>
      </c>
      <c r="H425" s="218">
        <v>33</v>
      </c>
      <c r="I425" s="219"/>
      <c r="J425" s="220">
        <f>ROUND(I425*H425,2)</f>
        <v>0</v>
      </c>
      <c r="K425" s="216" t="s">
        <v>149</v>
      </c>
      <c r="L425" s="221"/>
      <c r="M425" s="222" t="s">
        <v>19</v>
      </c>
      <c r="N425" s="223" t="s">
        <v>47</v>
      </c>
      <c r="O425" s="60"/>
      <c r="P425" s="178">
        <f>O425*H425</f>
        <v>0</v>
      </c>
      <c r="Q425" s="178">
        <v>0.01311</v>
      </c>
      <c r="R425" s="178">
        <f>Q425*H425</f>
        <v>0.43263</v>
      </c>
      <c r="S425" s="178">
        <v>0</v>
      </c>
      <c r="T425" s="179">
        <f>S425*H425</f>
        <v>0</v>
      </c>
      <c r="AR425" s="17" t="s">
        <v>177</v>
      </c>
      <c r="AT425" s="17" t="s">
        <v>173</v>
      </c>
      <c r="AU425" s="17" t="s">
        <v>83</v>
      </c>
      <c r="AY425" s="17" t="s">
        <v>143</v>
      </c>
      <c r="BE425" s="180">
        <f>IF(N425="základní",J425,0)</f>
        <v>0</v>
      </c>
      <c r="BF425" s="180">
        <f>IF(N425="snížená",J425,0)</f>
        <v>0</v>
      </c>
      <c r="BG425" s="180">
        <f>IF(N425="zákl. přenesená",J425,0)</f>
        <v>0</v>
      </c>
      <c r="BH425" s="180">
        <f>IF(N425="sníž. přenesená",J425,0)</f>
        <v>0</v>
      </c>
      <c r="BI425" s="180">
        <f>IF(N425="nulová",J425,0)</f>
        <v>0</v>
      </c>
      <c r="BJ425" s="17" t="s">
        <v>81</v>
      </c>
      <c r="BK425" s="180">
        <f>ROUND(I425*H425,2)</f>
        <v>0</v>
      </c>
      <c r="BL425" s="17" t="s">
        <v>150</v>
      </c>
      <c r="BM425" s="17" t="s">
        <v>714</v>
      </c>
    </row>
    <row r="426" spans="2:47" s="1" customFormat="1" ht="19.5">
      <c r="B426" s="34"/>
      <c r="C426" s="35"/>
      <c r="D426" s="183" t="s">
        <v>279</v>
      </c>
      <c r="E426" s="35"/>
      <c r="F426" s="224" t="s">
        <v>698</v>
      </c>
      <c r="G426" s="35"/>
      <c r="H426" s="35"/>
      <c r="I426" s="98"/>
      <c r="J426" s="35"/>
      <c r="K426" s="35"/>
      <c r="L426" s="38"/>
      <c r="M426" s="225"/>
      <c r="N426" s="60"/>
      <c r="O426" s="60"/>
      <c r="P426" s="60"/>
      <c r="Q426" s="60"/>
      <c r="R426" s="60"/>
      <c r="S426" s="60"/>
      <c r="T426" s="61"/>
      <c r="AT426" s="17" t="s">
        <v>279</v>
      </c>
      <c r="AU426" s="17" t="s">
        <v>83</v>
      </c>
    </row>
    <row r="427" spans="2:65" s="1" customFormat="1" ht="16.5" customHeight="1">
      <c r="B427" s="34"/>
      <c r="C427" s="169" t="s">
        <v>715</v>
      </c>
      <c r="D427" s="169" t="s">
        <v>145</v>
      </c>
      <c r="E427" s="170" t="s">
        <v>716</v>
      </c>
      <c r="F427" s="171" t="s">
        <v>717</v>
      </c>
      <c r="G427" s="172" t="s">
        <v>154</v>
      </c>
      <c r="H427" s="173">
        <v>7</v>
      </c>
      <c r="I427" s="174"/>
      <c r="J427" s="175">
        <f aca="true" t="shared" si="0" ref="J427:J439">ROUND(I427*H427,2)</f>
        <v>0</v>
      </c>
      <c r="K427" s="171" t="s">
        <v>149</v>
      </c>
      <c r="L427" s="38"/>
      <c r="M427" s="176" t="s">
        <v>19</v>
      </c>
      <c r="N427" s="177" t="s">
        <v>47</v>
      </c>
      <c r="O427" s="60"/>
      <c r="P427" s="178">
        <f aca="true" t="shared" si="1" ref="P427:P439">O427*H427</f>
        <v>0</v>
      </c>
      <c r="Q427" s="178">
        <v>0.00918</v>
      </c>
      <c r="R427" s="178">
        <f aca="true" t="shared" si="2" ref="R427:R439">Q427*H427</f>
        <v>0.06426000000000001</v>
      </c>
      <c r="S427" s="178">
        <v>0</v>
      </c>
      <c r="T427" s="179">
        <f aca="true" t="shared" si="3" ref="T427:T439">S427*H427</f>
        <v>0</v>
      </c>
      <c r="AR427" s="17" t="s">
        <v>150</v>
      </c>
      <c r="AT427" s="17" t="s">
        <v>145</v>
      </c>
      <c r="AU427" s="17" t="s">
        <v>83</v>
      </c>
      <c r="AY427" s="17" t="s">
        <v>143</v>
      </c>
      <c r="BE427" s="180">
        <f aca="true" t="shared" si="4" ref="BE427:BE439">IF(N427="základní",J427,0)</f>
        <v>0</v>
      </c>
      <c r="BF427" s="180">
        <f aca="true" t="shared" si="5" ref="BF427:BF439">IF(N427="snížená",J427,0)</f>
        <v>0</v>
      </c>
      <c r="BG427" s="180">
        <f aca="true" t="shared" si="6" ref="BG427:BG439">IF(N427="zákl. přenesená",J427,0)</f>
        <v>0</v>
      </c>
      <c r="BH427" s="180">
        <f aca="true" t="shared" si="7" ref="BH427:BH439">IF(N427="sníž. přenesená",J427,0)</f>
        <v>0</v>
      </c>
      <c r="BI427" s="180">
        <f aca="true" t="shared" si="8" ref="BI427:BI439">IF(N427="nulová",J427,0)</f>
        <v>0</v>
      </c>
      <c r="BJ427" s="17" t="s">
        <v>81</v>
      </c>
      <c r="BK427" s="180">
        <f aca="true" t="shared" si="9" ref="BK427:BK439">ROUND(I427*H427,2)</f>
        <v>0</v>
      </c>
      <c r="BL427" s="17" t="s">
        <v>150</v>
      </c>
      <c r="BM427" s="17" t="s">
        <v>718</v>
      </c>
    </row>
    <row r="428" spans="2:65" s="1" customFormat="1" ht="16.5" customHeight="1">
      <c r="B428" s="34"/>
      <c r="C428" s="214" t="s">
        <v>719</v>
      </c>
      <c r="D428" s="214" t="s">
        <v>173</v>
      </c>
      <c r="E428" s="215" t="s">
        <v>720</v>
      </c>
      <c r="F428" s="216" t="s">
        <v>721</v>
      </c>
      <c r="G428" s="217" t="s">
        <v>154</v>
      </c>
      <c r="H428" s="218">
        <v>1</v>
      </c>
      <c r="I428" s="219"/>
      <c r="J428" s="220">
        <f t="shared" si="0"/>
        <v>0</v>
      </c>
      <c r="K428" s="216" t="s">
        <v>149</v>
      </c>
      <c r="L428" s="221"/>
      <c r="M428" s="222" t="s">
        <v>19</v>
      </c>
      <c r="N428" s="223" t="s">
        <v>47</v>
      </c>
      <c r="O428" s="60"/>
      <c r="P428" s="178">
        <f t="shared" si="1"/>
        <v>0</v>
      </c>
      <c r="Q428" s="178">
        <v>0.254</v>
      </c>
      <c r="R428" s="178">
        <f t="shared" si="2"/>
        <v>0.254</v>
      </c>
      <c r="S428" s="178">
        <v>0</v>
      </c>
      <c r="T428" s="179">
        <f t="shared" si="3"/>
        <v>0</v>
      </c>
      <c r="AR428" s="17" t="s">
        <v>177</v>
      </c>
      <c r="AT428" s="17" t="s">
        <v>173</v>
      </c>
      <c r="AU428" s="17" t="s">
        <v>83</v>
      </c>
      <c r="AY428" s="17" t="s">
        <v>143</v>
      </c>
      <c r="BE428" s="180">
        <f t="shared" si="4"/>
        <v>0</v>
      </c>
      <c r="BF428" s="180">
        <f t="shared" si="5"/>
        <v>0</v>
      </c>
      <c r="BG428" s="180">
        <f t="shared" si="6"/>
        <v>0</v>
      </c>
      <c r="BH428" s="180">
        <f t="shared" si="7"/>
        <v>0</v>
      </c>
      <c r="BI428" s="180">
        <f t="shared" si="8"/>
        <v>0</v>
      </c>
      <c r="BJ428" s="17" t="s">
        <v>81</v>
      </c>
      <c r="BK428" s="180">
        <f t="shared" si="9"/>
        <v>0</v>
      </c>
      <c r="BL428" s="17" t="s">
        <v>150</v>
      </c>
      <c r="BM428" s="17" t="s">
        <v>722</v>
      </c>
    </row>
    <row r="429" spans="2:65" s="1" customFormat="1" ht="16.5" customHeight="1">
      <c r="B429" s="34"/>
      <c r="C429" s="214" t="s">
        <v>723</v>
      </c>
      <c r="D429" s="214" t="s">
        <v>173</v>
      </c>
      <c r="E429" s="215" t="s">
        <v>724</v>
      </c>
      <c r="F429" s="216" t="s">
        <v>725</v>
      </c>
      <c r="G429" s="217" t="s">
        <v>154</v>
      </c>
      <c r="H429" s="218">
        <v>1</v>
      </c>
      <c r="I429" s="219"/>
      <c r="J429" s="220">
        <f t="shared" si="0"/>
        <v>0</v>
      </c>
      <c r="K429" s="216" t="s">
        <v>149</v>
      </c>
      <c r="L429" s="221"/>
      <c r="M429" s="222" t="s">
        <v>19</v>
      </c>
      <c r="N429" s="223" t="s">
        <v>47</v>
      </c>
      <c r="O429" s="60"/>
      <c r="P429" s="178">
        <f t="shared" si="1"/>
        <v>0</v>
      </c>
      <c r="Q429" s="178">
        <v>0.506</v>
      </c>
      <c r="R429" s="178">
        <f t="shared" si="2"/>
        <v>0.506</v>
      </c>
      <c r="S429" s="178">
        <v>0</v>
      </c>
      <c r="T429" s="179">
        <f t="shared" si="3"/>
        <v>0</v>
      </c>
      <c r="AR429" s="17" t="s">
        <v>177</v>
      </c>
      <c r="AT429" s="17" t="s">
        <v>173</v>
      </c>
      <c r="AU429" s="17" t="s">
        <v>83</v>
      </c>
      <c r="AY429" s="17" t="s">
        <v>143</v>
      </c>
      <c r="BE429" s="180">
        <f t="shared" si="4"/>
        <v>0</v>
      </c>
      <c r="BF429" s="180">
        <f t="shared" si="5"/>
        <v>0</v>
      </c>
      <c r="BG429" s="180">
        <f t="shared" si="6"/>
        <v>0</v>
      </c>
      <c r="BH429" s="180">
        <f t="shared" si="7"/>
        <v>0</v>
      </c>
      <c r="BI429" s="180">
        <f t="shared" si="8"/>
        <v>0</v>
      </c>
      <c r="BJ429" s="17" t="s">
        <v>81</v>
      </c>
      <c r="BK429" s="180">
        <f t="shared" si="9"/>
        <v>0</v>
      </c>
      <c r="BL429" s="17" t="s">
        <v>150</v>
      </c>
      <c r="BM429" s="17" t="s">
        <v>726</v>
      </c>
    </row>
    <row r="430" spans="2:65" s="1" customFormat="1" ht="16.5" customHeight="1">
      <c r="B430" s="34"/>
      <c r="C430" s="214" t="s">
        <v>727</v>
      </c>
      <c r="D430" s="214" t="s">
        <v>173</v>
      </c>
      <c r="E430" s="215" t="s">
        <v>728</v>
      </c>
      <c r="F430" s="216" t="s">
        <v>729</v>
      </c>
      <c r="G430" s="217" t="s">
        <v>154</v>
      </c>
      <c r="H430" s="218">
        <v>5</v>
      </c>
      <c r="I430" s="219"/>
      <c r="J430" s="220">
        <f t="shared" si="0"/>
        <v>0</v>
      </c>
      <c r="K430" s="216" t="s">
        <v>149</v>
      </c>
      <c r="L430" s="221"/>
      <c r="M430" s="222" t="s">
        <v>19</v>
      </c>
      <c r="N430" s="223" t="s">
        <v>47</v>
      </c>
      <c r="O430" s="60"/>
      <c r="P430" s="178">
        <f t="shared" si="1"/>
        <v>0</v>
      </c>
      <c r="Q430" s="178">
        <v>1.013</v>
      </c>
      <c r="R430" s="178">
        <f t="shared" si="2"/>
        <v>5.0649999999999995</v>
      </c>
      <c r="S430" s="178">
        <v>0</v>
      </c>
      <c r="T430" s="179">
        <f t="shared" si="3"/>
        <v>0</v>
      </c>
      <c r="AR430" s="17" t="s">
        <v>177</v>
      </c>
      <c r="AT430" s="17" t="s">
        <v>173</v>
      </c>
      <c r="AU430" s="17" t="s">
        <v>83</v>
      </c>
      <c r="AY430" s="17" t="s">
        <v>143</v>
      </c>
      <c r="BE430" s="180">
        <f t="shared" si="4"/>
        <v>0</v>
      </c>
      <c r="BF430" s="180">
        <f t="shared" si="5"/>
        <v>0</v>
      </c>
      <c r="BG430" s="180">
        <f t="shared" si="6"/>
        <v>0</v>
      </c>
      <c r="BH430" s="180">
        <f t="shared" si="7"/>
        <v>0</v>
      </c>
      <c r="BI430" s="180">
        <f t="shared" si="8"/>
        <v>0</v>
      </c>
      <c r="BJ430" s="17" t="s">
        <v>81</v>
      </c>
      <c r="BK430" s="180">
        <f t="shared" si="9"/>
        <v>0</v>
      </c>
      <c r="BL430" s="17" t="s">
        <v>150</v>
      </c>
      <c r="BM430" s="17" t="s">
        <v>730</v>
      </c>
    </row>
    <row r="431" spans="2:65" s="1" customFormat="1" ht="16.5" customHeight="1">
      <c r="B431" s="34"/>
      <c r="C431" s="169" t="s">
        <v>731</v>
      </c>
      <c r="D431" s="169" t="s">
        <v>145</v>
      </c>
      <c r="E431" s="170" t="s">
        <v>732</v>
      </c>
      <c r="F431" s="171" t="s">
        <v>733</v>
      </c>
      <c r="G431" s="172" t="s">
        <v>154</v>
      </c>
      <c r="H431" s="173">
        <v>3</v>
      </c>
      <c r="I431" s="174"/>
      <c r="J431" s="175">
        <f t="shared" si="0"/>
        <v>0</v>
      </c>
      <c r="K431" s="171" t="s">
        <v>149</v>
      </c>
      <c r="L431" s="38"/>
      <c r="M431" s="176" t="s">
        <v>19</v>
      </c>
      <c r="N431" s="177" t="s">
        <v>47</v>
      </c>
      <c r="O431" s="60"/>
      <c r="P431" s="178">
        <f t="shared" si="1"/>
        <v>0</v>
      </c>
      <c r="Q431" s="178">
        <v>0.01147</v>
      </c>
      <c r="R431" s="178">
        <f t="shared" si="2"/>
        <v>0.034409999999999996</v>
      </c>
      <c r="S431" s="178">
        <v>0</v>
      </c>
      <c r="T431" s="179">
        <f t="shared" si="3"/>
        <v>0</v>
      </c>
      <c r="AR431" s="17" t="s">
        <v>150</v>
      </c>
      <c r="AT431" s="17" t="s">
        <v>145</v>
      </c>
      <c r="AU431" s="17" t="s">
        <v>83</v>
      </c>
      <c r="AY431" s="17" t="s">
        <v>143</v>
      </c>
      <c r="BE431" s="180">
        <f t="shared" si="4"/>
        <v>0</v>
      </c>
      <c r="BF431" s="180">
        <f t="shared" si="5"/>
        <v>0</v>
      </c>
      <c r="BG431" s="180">
        <f t="shared" si="6"/>
        <v>0</v>
      </c>
      <c r="BH431" s="180">
        <f t="shared" si="7"/>
        <v>0</v>
      </c>
      <c r="BI431" s="180">
        <f t="shared" si="8"/>
        <v>0</v>
      </c>
      <c r="BJ431" s="17" t="s">
        <v>81</v>
      </c>
      <c r="BK431" s="180">
        <f t="shared" si="9"/>
        <v>0</v>
      </c>
      <c r="BL431" s="17" t="s">
        <v>150</v>
      </c>
      <c r="BM431" s="17" t="s">
        <v>734</v>
      </c>
    </row>
    <row r="432" spans="2:65" s="1" customFormat="1" ht="16.5" customHeight="1">
      <c r="B432" s="34"/>
      <c r="C432" s="214" t="s">
        <v>735</v>
      </c>
      <c r="D432" s="214" t="s">
        <v>173</v>
      </c>
      <c r="E432" s="215" t="s">
        <v>736</v>
      </c>
      <c r="F432" s="216" t="s">
        <v>737</v>
      </c>
      <c r="G432" s="217" t="s">
        <v>154</v>
      </c>
      <c r="H432" s="218">
        <v>3</v>
      </c>
      <c r="I432" s="219"/>
      <c r="J432" s="220">
        <f t="shared" si="0"/>
        <v>0</v>
      </c>
      <c r="K432" s="216" t="s">
        <v>149</v>
      </c>
      <c r="L432" s="221"/>
      <c r="M432" s="222" t="s">
        <v>19</v>
      </c>
      <c r="N432" s="223" t="s">
        <v>47</v>
      </c>
      <c r="O432" s="60"/>
      <c r="P432" s="178">
        <f t="shared" si="1"/>
        <v>0</v>
      </c>
      <c r="Q432" s="178">
        <v>0.548</v>
      </c>
      <c r="R432" s="178">
        <f t="shared" si="2"/>
        <v>1.6440000000000001</v>
      </c>
      <c r="S432" s="178">
        <v>0</v>
      </c>
      <c r="T432" s="179">
        <f t="shared" si="3"/>
        <v>0</v>
      </c>
      <c r="AR432" s="17" t="s">
        <v>177</v>
      </c>
      <c r="AT432" s="17" t="s">
        <v>173</v>
      </c>
      <c r="AU432" s="17" t="s">
        <v>83</v>
      </c>
      <c r="AY432" s="17" t="s">
        <v>143</v>
      </c>
      <c r="BE432" s="180">
        <f t="shared" si="4"/>
        <v>0</v>
      </c>
      <c r="BF432" s="180">
        <f t="shared" si="5"/>
        <v>0</v>
      </c>
      <c r="BG432" s="180">
        <f t="shared" si="6"/>
        <v>0</v>
      </c>
      <c r="BH432" s="180">
        <f t="shared" si="7"/>
        <v>0</v>
      </c>
      <c r="BI432" s="180">
        <f t="shared" si="8"/>
        <v>0</v>
      </c>
      <c r="BJ432" s="17" t="s">
        <v>81</v>
      </c>
      <c r="BK432" s="180">
        <f t="shared" si="9"/>
        <v>0</v>
      </c>
      <c r="BL432" s="17" t="s">
        <v>150</v>
      </c>
      <c r="BM432" s="17" t="s">
        <v>738</v>
      </c>
    </row>
    <row r="433" spans="2:65" s="1" customFormat="1" ht="16.5" customHeight="1">
      <c r="B433" s="34"/>
      <c r="C433" s="169" t="s">
        <v>739</v>
      </c>
      <c r="D433" s="169" t="s">
        <v>145</v>
      </c>
      <c r="E433" s="170" t="s">
        <v>740</v>
      </c>
      <c r="F433" s="171" t="s">
        <v>741</v>
      </c>
      <c r="G433" s="172" t="s">
        <v>154</v>
      </c>
      <c r="H433" s="173">
        <v>3</v>
      </c>
      <c r="I433" s="174"/>
      <c r="J433" s="175">
        <f t="shared" si="0"/>
        <v>0</v>
      </c>
      <c r="K433" s="171" t="s">
        <v>149</v>
      </c>
      <c r="L433" s="38"/>
      <c r="M433" s="176" t="s">
        <v>19</v>
      </c>
      <c r="N433" s="177" t="s">
        <v>47</v>
      </c>
      <c r="O433" s="60"/>
      <c r="P433" s="178">
        <f t="shared" si="1"/>
        <v>0</v>
      </c>
      <c r="Q433" s="178">
        <v>0.02753</v>
      </c>
      <c r="R433" s="178">
        <f t="shared" si="2"/>
        <v>0.08259</v>
      </c>
      <c r="S433" s="178">
        <v>0</v>
      </c>
      <c r="T433" s="179">
        <f t="shared" si="3"/>
        <v>0</v>
      </c>
      <c r="AR433" s="17" t="s">
        <v>150</v>
      </c>
      <c r="AT433" s="17" t="s">
        <v>145</v>
      </c>
      <c r="AU433" s="17" t="s">
        <v>83</v>
      </c>
      <c r="AY433" s="17" t="s">
        <v>143</v>
      </c>
      <c r="BE433" s="180">
        <f t="shared" si="4"/>
        <v>0</v>
      </c>
      <c r="BF433" s="180">
        <f t="shared" si="5"/>
        <v>0</v>
      </c>
      <c r="BG433" s="180">
        <f t="shared" si="6"/>
        <v>0</v>
      </c>
      <c r="BH433" s="180">
        <f t="shared" si="7"/>
        <v>0</v>
      </c>
      <c r="BI433" s="180">
        <f t="shared" si="8"/>
        <v>0</v>
      </c>
      <c r="BJ433" s="17" t="s">
        <v>81</v>
      </c>
      <c r="BK433" s="180">
        <f t="shared" si="9"/>
        <v>0</v>
      </c>
      <c r="BL433" s="17" t="s">
        <v>150</v>
      </c>
      <c r="BM433" s="17" t="s">
        <v>742</v>
      </c>
    </row>
    <row r="434" spans="2:65" s="1" customFormat="1" ht="16.5" customHeight="1">
      <c r="B434" s="34"/>
      <c r="C434" s="214" t="s">
        <v>743</v>
      </c>
      <c r="D434" s="214" t="s">
        <v>173</v>
      </c>
      <c r="E434" s="215" t="s">
        <v>744</v>
      </c>
      <c r="F434" s="216" t="s">
        <v>745</v>
      </c>
      <c r="G434" s="217" t="s">
        <v>154</v>
      </c>
      <c r="H434" s="218">
        <v>3</v>
      </c>
      <c r="I434" s="219"/>
      <c r="J434" s="220">
        <f t="shared" si="0"/>
        <v>0</v>
      </c>
      <c r="K434" s="216" t="s">
        <v>149</v>
      </c>
      <c r="L434" s="221"/>
      <c r="M434" s="222" t="s">
        <v>19</v>
      </c>
      <c r="N434" s="223" t="s">
        <v>47</v>
      </c>
      <c r="O434" s="60"/>
      <c r="P434" s="178">
        <f t="shared" si="1"/>
        <v>0</v>
      </c>
      <c r="Q434" s="178">
        <v>1.032</v>
      </c>
      <c r="R434" s="178">
        <f t="shared" si="2"/>
        <v>3.096</v>
      </c>
      <c r="S434" s="178">
        <v>0</v>
      </c>
      <c r="T434" s="179">
        <f t="shared" si="3"/>
        <v>0</v>
      </c>
      <c r="AR434" s="17" t="s">
        <v>177</v>
      </c>
      <c r="AT434" s="17" t="s">
        <v>173</v>
      </c>
      <c r="AU434" s="17" t="s">
        <v>83</v>
      </c>
      <c r="AY434" s="17" t="s">
        <v>143</v>
      </c>
      <c r="BE434" s="180">
        <f t="shared" si="4"/>
        <v>0</v>
      </c>
      <c r="BF434" s="180">
        <f t="shared" si="5"/>
        <v>0</v>
      </c>
      <c r="BG434" s="180">
        <f t="shared" si="6"/>
        <v>0</v>
      </c>
      <c r="BH434" s="180">
        <f t="shared" si="7"/>
        <v>0</v>
      </c>
      <c r="BI434" s="180">
        <f t="shared" si="8"/>
        <v>0</v>
      </c>
      <c r="BJ434" s="17" t="s">
        <v>81</v>
      </c>
      <c r="BK434" s="180">
        <f t="shared" si="9"/>
        <v>0</v>
      </c>
      <c r="BL434" s="17" t="s">
        <v>150</v>
      </c>
      <c r="BM434" s="17" t="s">
        <v>746</v>
      </c>
    </row>
    <row r="435" spans="2:65" s="1" customFormat="1" ht="16.5" customHeight="1">
      <c r="B435" s="34"/>
      <c r="C435" s="169" t="s">
        <v>747</v>
      </c>
      <c r="D435" s="169" t="s">
        <v>145</v>
      </c>
      <c r="E435" s="170" t="s">
        <v>748</v>
      </c>
      <c r="F435" s="171" t="s">
        <v>749</v>
      </c>
      <c r="G435" s="172" t="s">
        <v>154</v>
      </c>
      <c r="H435" s="173">
        <v>1</v>
      </c>
      <c r="I435" s="174"/>
      <c r="J435" s="175">
        <f t="shared" si="0"/>
        <v>0</v>
      </c>
      <c r="K435" s="171" t="s">
        <v>149</v>
      </c>
      <c r="L435" s="38"/>
      <c r="M435" s="176" t="s">
        <v>19</v>
      </c>
      <c r="N435" s="177" t="s">
        <v>47</v>
      </c>
      <c r="O435" s="60"/>
      <c r="P435" s="178">
        <f t="shared" si="1"/>
        <v>0</v>
      </c>
      <c r="Q435" s="178">
        <v>0</v>
      </c>
      <c r="R435" s="178">
        <f t="shared" si="2"/>
        <v>0</v>
      </c>
      <c r="S435" s="178">
        <v>0.05</v>
      </c>
      <c r="T435" s="179">
        <f t="shared" si="3"/>
        <v>0.05</v>
      </c>
      <c r="AR435" s="17" t="s">
        <v>150</v>
      </c>
      <c r="AT435" s="17" t="s">
        <v>145</v>
      </c>
      <c r="AU435" s="17" t="s">
        <v>83</v>
      </c>
      <c r="AY435" s="17" t="s">
        <v>143</v>
      </c>
      <c r="BE435" s="180">
        <f t="shared" si="4"/>
        <v>0</v>
      </c>
      <c r="BF435" s="180">
        <f t="shared" si="5"/>
        <v>0</v>
      </c>
      <c r="BG435" s="180">
        <f t="shared" si="6"/>
        <v>0</v>
      </c>
      <c r="BH435" s="180">
        <f t="shared" si="7"/>
        <v>0</v>
      </c>
      <c r="BI435" s="180">
        <f t="shared" si="8"/>
        <v>0</v>
      </c>
      <c r="BJ435" s="17" t="s">
        <v>81</v>
      </c>
      <c r="BK435" s="180">
        <f t="shared" si="9"/>
        <v>0</v>
      </c>
      <c r="BL435" s="17" t="s">
        <v>150</v>
      </c>
      <c r="BM435" s="17" t="s">
        <v>750</v>
      </c>
    </row>
    <row r="436" spans="2:65" s="1" customFormat="1" ht="16.5" customHeight="1">
      <c r="B436" s="34"/>
      <c r="C436" s="169" t="s">
        <v>751</v>
      </c>
      <c r="D436" s="169" t="s">
        <v>145</v>
      </c>
      <c r="E436" s="170" t="s">
        <v>752</v>
      </c>
      <c r="F436" s="171" t="s">
        <v>753</v>
      </c>
      <c r="G436" s="172" t="s">
        <v>154</v>
      </c>
      <c r="H436" s="173">
        <v>3</v>
      </c>
      <c r="I436" s="174"/>
      <c r="J436" s="175">
        <f t="shared" si="0"/>
        <v>0</v>
      </c>
      <c r="K436" s="171" t="s">
        <v>149</v>
      </c>
      <c r="L436" s="38"/>
      <c r="M436" s="176" t="s">
        <v>19</v>
      </c>
      <c r="N436" s="177" t="s">
        <v>47</v>
      </c>
      <c r="O436" s="60"/>
      <c r="P436" s="178">
        <f t="shared" si="1"/>
        <v>0</v>
      </c>
      <c r="Q436" s="178">
        <v>0.21734</v>
      </c>
      <c r="R436" s="178">
        <f t="shared" si="2"/>
        <v>0.65202</v>
      </c>
      <c r="S436" s="178">
        <v>0</v>
      </c>
      <c r="T436" s="179">
        <f t="shared" si="3"/>
        <v>0</v>
      </c>
      <c r="AR436" s="17" t="s">
        <v>150</v>
      </c>
      <c r="AT436" s="17" t="s">
        <v>145</v>
      </c>
      <c r="AU436" s="17" t="s">
        <v>83</v>
      </c>
      <c r="AY436" s="17" t="s">
        <v>143</v>
      </c>
      <c r="BE436" s="180">
        <f t="shared" si="4"/>
        <v>0</v>
      </c>
      <c r="BF436" s="180">
        <f t="shared" si="5"/>
        <v>0</v>
      </c>
      <c r="BG436" s="180">
        <f t="shared" si="6"/>
        <v>0</v>
      </c>
      <c r="BH436" s="180">
        <f t="shared" si="7"/>
        <v>0</v>
      </c>
      <c r="BI436" s="180">
        <f t="shared" si="8"/>
        <v>0</v>
      </c>
      <c r="BJ436" s="17" t="s">
        <v>81</v>
      </c>
      <c r="BK436" s="180">
        <f t="shared" si="9"/>
        <v>0</v>
      </c>
      <c r="BL436" s="17" t="s">
        <v>150</v>
      </c>
      <c r="BM436" s="17" t="s">
        <v>754</v>
      </c>
    </row>
    <row r="437" spans="2:65" s="1" customFormat="1" ht="16.5" customHeight="1">
      <c r="B437" s="34"/>
      <c r="C437" s="214" t="s">
        <v>755</v>
      </c>
      <c r="D437" s="214" t="s">
        <v>173</v>
      </c>
      <c r="E437" s="215" t="s">
        <v>756</v>
      </c>
      <c r="F437" s="216" t="s">
        <v>757</v>
      </c>
      <c r="G437" s="217" t="s">
        <v>154</v>
      </c>
      <c r="H437" s="218">
        <v>3</v>
      </c>
      <c r="I437" s="219"/>
      <c r="J437" s="220">
        <f t="shared" si="0"/>
        <v>0</v>
      </c>
      <c r="K437" s="216" t="s">
        <v>149</v>
      </c>
      <c r="L437" s="221"/>
      <c r="M437" s="222" t="s">
        <v>19</v>
      </c>
      <c r="N437" s="223" t="s">
        <v>47</v>
      </c>
      <c r="O437" s="60"/>
      <c r="P437" s="178">
        <f t="shared" si="1"/>
        <v>0</v>
      </c>
      <c r="Q437" s="178">
        <v>0.102</v>
      </c>
      <c r="R437" s="178">
        <f t="shared" si="2"/>
        <v>0.306</v>
      </c>
      <c r="S437" s="178">
        <v>0</v>
      </c>
      <c r="T437" s="179">
        <f t="shared" si="3"/>
        <v>0</v>
      </c>
      <c r="AR437" s="17" t="s">
        <v>177</v>
      </c>
      <c r="AT437" s="17" t="s">
        <v>173</v>
      </c>
      <c r="AU437" s="17" t="s">
        <v>83</v>
      </c>
      <c r="AY437" s="17" t="s">
        <v>143</v>
      </c>
      <c r="BE437" s="180">
        <f t="shared" si="4"/>
        <v>0</v>
      </c>
      <c r="BF437" s="180">
        <f t="shared" si="5"/>
        <v>0</v>
      </c>
      <c r="BG437" s="180">
        <f t="shared" si="6"/>
        <v>0</v>
      </c>
      <c r="BH437" s="180">
        <f t="shared" si="7"/>
        <v>0</v>
      </c>
      <c r="BI437" s="180">
        <f t="shared" si="8"/>
        <v>0</v>
      </c>
      <c r="BJ437" s="17" t="s">
        <v>81</v>
      </c>
      <c r="BK437" s="180">
        <f t="shared" si="9"/>
        <v>0</v>
      </c>
      <c r="BL437" s="17" t="s">
        <v>150</v>
      </c>
      <c r="BM437" s="17" t="s">
        <v>758</v>
      </c>
    </row>
    <row r="438" spans="2:65" s="1" customFormat="1" ht="16.5" customHeight="1">
      <c r="B438" s="34"/>
      <c r="C438" s="169" t="s">
        <v>759</v>
      </c>
      <c r="D438" s="169" t="s">
        <v>145</v>
      </c>
      <c r="E438" s="170" t="s">
        <v>760</v>
      </c>
      <c r="F438" s="171" t="s">
        <v>761</v>
      </c>
      <c r="G438" s="172" t="s">
        <v>415</v>
      </c>
      <c r="H438" s="173">
        <v>79</v>
      </c>
      <c r="I438" s="174"/>
      <c r="J438" s="175">
        <f t="shared" si="0"/>
        <v>0</v>
      </c>
      <c r="K438" s="171" t="s">
        <v>149</v>
      </c>
      <c r="L438" s="38"/>
      <c r="M438" s="176" t="s">
        <v>19</v>
      </c>
      <c r="N438" s="177" t="s">
        <v>47</v>
      </c>
      <c r="O438" s="60"/>
      <c r="P438" s="178">
        <f t="shared" si="1"/>
        <v>0</v>
      </c>
      <c r="Q438" s="178">
        <v>0.0002</v>
      </c>
      <c r="R438" s="178">
        <f t="shared" si="2"/>
        <v>0.0158</v>
      </c>
      <c r="S438" s="178">
        <v>0</v>
      </c>
      <c r="T438" s="179">
        <f t="shared" si="3"/>
        <v>0</v>
      </c>
      <c r="AR438" s="17" t="s">
        <v>150</v>
      </c>
      <c r="AT438" s="17" t="s">
        <v>145</v>
      </c>
      <c r="AU438" s="17" t="s">
        <v>83</v>
      </c>
      <c r="AY438" s="17" t="s">
        <v>143</v>
      </c>
      <c r="BE438" s="180">
        <f t="shared" si="4"/>
        <v>0</v>
      </c>
      <c r="BF438" s="180">
        <f t="shared" si="5"/>
        <v>0</v>
      </c>
      <c r="BG438" s="180">
        <f t="shared" si="6"/>
        <v>0</v>
      </c>
      <c r="BH438" s="180">
        <f t="shared" si="7"/>
        <v>0</v>
      </c>
      <c r="BI438" s="180">
        <f t="shared" si="8"/>
        <v>0</v>
      </c>
      <c r="BJ438" s="17" t="s">
        <v>81</v>
      </c>
      <c r="BK438" s="180">
        <f t="shared" si="9"/>
        <v>0</v>
      </c>
      <c r="BL438" s="17" t="s">
        <v>150</v>
      </c>
      <c r="BM438" s="17" t="s">
        <v>762</v>
      </c>
    </row>
    <row r="439" spans="2:65" s="1" customFormat="1" ht="16.5" customHeight="1">
      <c r="B439" s="34"/>
      <c r="C439" s="169" t="s">
        <v>763</v>
      </c>
      <c r="D439" s="169" t="s">
        <v>145</v>
      </c>
      <c r="E439" s="170" t="s">
        <v>764</v>
      </c>
      <c r="F439" s="171" t="s">
        <v>765</v>
      </c>
      <c r="G439" s="172" t="s">
        <v>415</v>
      </c>
      <c r="H439" s="173">
        <v>79</v>
      </c>
      <c r="I439" s="174"/>
      <c r="J439" s="175">
        <f t="shared" si="0"/>
        <v>0</v>
      </c>
      <c r="K439" s="171" t="s">
        <v>149</v>
      </c>
      <c r="L439" s="38"/>
      <c r="M439" s="176" t="s">
        <v>19</v>
      </c>
      <c r="N439" s="177" t="s">
        <v>47</v>
      </c>
      <c r="O439" s="60"/>
      <c r="P439" s="178">
        <f t="shared" si="1"/>
        <v>0</v>
      </c>
      <c r="Q439" s="178">
        <v>7E-05</v>
      </c>
      <c r="R439" s="178">
        <f t="shared" si="2"/>
        <v>0.005529999999999999</v>
      </c>
      <c r="S439" s="178">
        <v>0</v>
      </c>
      <c r="T439" s="179">
        <f t="shared" si="3"/>
        <v>0</v>
      </c>
      <c r="AR439" s="17" t="s">
        <v>150</v>
      </c>
      <c r="AT439" s="17" t="s">
        <v>145</v>
      </c>
      <c r="AU439" s="17" t="s">
        <v>83</v>
      </c>
      <c r="AY439" s="17" t="s">
        <v>143</v>
      </c>
      <c r="BE439" s="180">
        <f t="shared" si="4"/>
        <v>0</v>
      </c>
      <c r="BF439" s="180">
        <f t="shared" si="5"/>
        <v>0</v>
      </c>
      <c r="BG439" s="180">
        <f t="shared" si="6"/>
        <v>0</v>
      </c>
      <c r="BH439" s="180">
        <f t="shared" si="7"/>
        <v>0</v>
      </c>
      <c r="BI439" s="180">
        <f t="shared" si="8"/>
        <v>0</v>
      </c>
      <c r="BJ439" s="17" t="s">
        <v>81</v>
      </c>
      <c r="BK439" s="180">
        <f t="shared" si="9"/>
        <v>0</v>
      </c>
      <c r="BL439" s="17" t="s">
        <v>150</v>
      </c>
      <c r="BM439" s="17" t="s">
        <v>766</v>
      </c>
    </row>
    <row r="440" spans="2:63" s="10" customFormat="1" ht="22.9" customHeight="1">
      <c r="B440" s="153"/>
      <c r="C440" s="154"/>
      <c r="D440" s="155" t="s">
        <v>75</v>
      </c>
      <c r="E440" s="167" t="s">
        <v>192</v>
      </c>
      <c r="F440" s="167" t="s">
        <v>767</v>
      </c>
      <c r="G440" s="154"/>
      <c r="H440" s="154"/>
      <c r="I440" s="157"/>
      <c r="J440" s="168">
        <f>BK440</f>
        <v>0</v>
      </c>
      <c r="K440" s="154"/>
      <c r="L440" s="159"/>
      <c r="M440" s="160"/>
      <c r="N440" s="161"/>
      <c r="O440" s="161"/>
      <c r="P440" s="162">
        <f>SUM(P441:P519)</f>
        <v>0</v>
      </c>
      <c r="Q440" s="161"/>
      <c r="R440" s="162">
        <f>SUM(R441:R519)</f>
        <v>77.83098364</v>
      </c>
      <c r="S440" s="161"/>
      <c r="T440" s="163">
        <f>SUM(T441:T519)</f>
        <v>88.75797</v>
      </c>
      <c r="AR440" s="164" t="s">
        <v>81</v>
      </c>
      <c r="AT440" s="165" t="s">
        <v>75</v>
      </c>
      <c r="AU440" s="165" t="s">
        <v>81</v>
      </c>
      <c r="AY440" s="164" t="s">
        <v>143</v>
      </c>
      <c r="BK440" s="166">
        <f>SUM(BK441:BK519)</f>
        <v>0</v>
      </c>
    </row>
    <row r="441" spans="2:65" s="1" customFormat="1" ht="16.5" customHeight="1">
      <c r="B441" s="34"/>
      <c r="C441" s="169" t="s">
        <v>768</v>
      </c>
      <c r="D441" s="169" t="s">
        <v>145</v>
      </c>
      <c r="E441" s="170" t="s">
        <v>769</v>
      </c>
      <c r="F441" s="171" t="s">
        <v>770</v>
      </c>
      <c r="G441" s="172" t="s">
        <v>554</v>
      </c>
      <c r="H441" s="173">
        <v>1</v>
      </c>
      <c r="I441" s="174"/>
      <c r="J441" s="175">
        <f>ROUND(I441*H441,2)</f>
        <v>0</v>
      </c>
      <c r="K441" s="171" t="s">
        <v>19</v>
      </c>
      <c r="L441" s="38"/>
      <c r="M441" s="176" t="s">
        <v>19</v>
      </c>
      <c r="N441" s="177" t="s">
        <v>47</v>
      </c>
      <c r="O441" s="60"/>
      <c r="P441" s="178">
        <f>O441*H441</f>
        <v>0</v>
      </c>
      <c r="Q441" s="178">
        <v>0</v>
      </c>
      <c r="R441" s="178">
        <f>Q441*H441</f>
        <v>0</v>
      </c>
      <c r="S441" s="178">
        <v>0</v>
      </c>
      <c r="T441" s="179">
        <f>S441*H441</f>
        <v>0</v>
      </c>
      <c r="AR441" s="17" t="s">
        <v>150</v>
      </c>
      <c r="AT441" s="17" t="s">
        <v>145</v>
      </c>
      <c r="AU441" s="17" t="s">
        <v>83</v>
      </c>
      <c r="AY441" s="17" t="s">
        <v>143</v>
      </c>
      <c r="BE441" s="180">
        <f>IF(N441="základní",J441,0)</f>
        <v>0</v>
      </c>
      <c r="BF441" s="180">
        <f>IF(N441="snížená",J441,0)</f>
        <v>0</v>
      </c>
      <c r="BG441" s="180">
        <f>IF(N441="zákl. přenesená",J441,0)</f>
        <v>0</v>
      </c>
      <c r="BH441" s="180">
        <f>IF(N441="sníž. přenesená",J441,0)</f>
        <v>0</v>
      </c>
      <c r="BI441" s="180">
        <f>IF(N441="nulová",J441,0)</f>
        <v>0</v>
      </c>
      <c r="BJ441" s="17" t="s">
        <v>81</v>
      </c>
      <c r="BK441" s="180">
        <f>ROUND(I441*H441,2)</f>
        <v>0</v>
      </c>
      <c r="BL441" s="17" t="s">
        <v>150</v>
      </c>
      <c r="BM441" s="17" t="s">
        <v>771</v>
      </c>
    </row>
    <row r="442" spans="2:47" s="1" customFormat="1" ht="29.25">
      <c r="B442" s="34"/>
      <c r="C442" s="35"/>
      <c r="D442" s="183" t="s">
        <v>279</v>
      </c>
      <c r="E442" s="35"/>
      <c r="F442" s="224" t="s">
        <v>772</v>
      </c>
      <c r="G442" s="35"/>
      <c r="H442" s="35"/>
      <c r="I442" s="98"/>
      <c r="J442" s="35"/>
      <c r="K442" s="35"/>
      <c r="L442" s="38"/>
      <c r="M442" s="225"/>
      <c r="N442" s="60"/>
      <c r="O442" s="60"/>
      <c r="P442" s="60"/>
      <c r="Q442" s="60"/>
      <c r="R442" s="60"/>
      <c r="S442" s="60"/>
      <c r="T442" s="61"/>
      <c r="AT442" s="17" t="s">
        <v>279</v>
      </c>
      <c r="AU442" s="17" t="s">
        <v>83</v>
      </c>
    </row>
    <row r="443" spans="2:65" s="1" customFormat="1" ht="16.5" customHeight="1">
      <c r="B443" s="34"/>
      <c r="C443" s="169" t="s">
        <v>773</v>
      </c>
      <c r="D443" s="169" t="s">
        <v>145</v>
      </c>
      <c r="E443" s="170" t="s">
        <v>774</v>
      </c>
      <c r="F443" s="171" t="s">
        <v>775</v>
      </c>
      <c r="G443" s="172" t="s">
        <v>176</v>
      </c>
      <c r="H443" s="173">
        <v>0.08</v>
      </c>
      <c r="I443" s="174"/>
      <c r="J443" s="175">
        <f>ROUND(I443*H443,2)</f>
        <v>0</v>
      </c>
      <c r="K443" s="171" t="s">
        <v>149</v>
      </c>
      <c r="L443" s="38"/>
      <c r="M443" s="176" t="s">
        <v>19</v>
      </c>
      <c r="N443" s="177" t="s">
        <v>47</v>
      </c>
      <c r="O443" s="60"/>
      <c r="P443" s="178">
        <f>O443*H443</f>
        <v>0</v>
      </c>
      <c r="Q443" s="178">
        <v>1.01508</v>
      </c>
      <c r="R443" s="178">
        <f>Q443*H443</f>
        <v>0.0812064</v>
      </c>
      <c r="S443" s="178">
        <v>0</v>
      </c>
      <c r="T443" s="179">
        <f>S443*H443</f>
        <v>0</v>
      </c>
      <c r="AR443" s="17" t="s">
        <v>150</v>
      </c>
      <c r="AT443" s="17" t="s">
        <v>145</v>
      </c>
      <c r="AU443" s="17" t="s">
        <v>83</v>
      </c>
      <c r="AY443" s="17" t="s">
        <v>143</v>
      </c>
      <c r="BE443" s="180">
        <f>IF(N443="základní",J443,0)</f>
        <v>0</v>
      </c>
      <c r="BF443" s="180">
        <f>IF(N443="snížená",J443,0)</f>
        <v>0</v>
      </c>
      <c r="BG443" s="180">
        <f>IF(N443="zákl. přenesená",J443,0)</f>
        <v>0</v>
      </c>
      <c r="BH443" s="180">
        <f>IF(N443="sníž. přenesená",J443,0)</f>
        <v>0</v>
      </c>
      <c r="BI443" s="180">
        <f>IF(N443="nulová",J443,0)</f>
        <v>0</v>
      </c>
      <c r="BJ443" s="17" t="s">
        <v>81</v>
      </c>
      <c r="BK443" s="180">
        <f>ROUND(I443*H443,2)</f>
        <v>0</v>
      </c>
      <c r="BL443" s="17" t="s">
        <v>150</v>
      </c>
      <c r="BM443" s="17" t="s">
        <v>776</v>
      </c>
    </row>
    <row r="444" spans="2:51" s="11" customFormat="1" ht="12">
      <c r="B444" s="181"/>
      <c r="C444" s="182"/>
      <c r="D444" s="183" t="s">
        <v>164</v>
      </c>
      <c r="E444" s="184" t="s">
        <v>19</v>
      </c>
      <c r="F444" s="185" t="s">
        <v>777</v>
      </c>
      <c r="G444" s="182"/>
      <c r="H444" s="184" t="s">
        <v>19</v>
      </c>
      <c r="I444" s="186"/>
      <c r="J444" s="182"/>
      <c r="K444" s="182"/>
      <c r="L444" s="187"/>
      <c r="M444" s="188"/>
      <c r="N444" s="189"/>
      <c r="O444" s="189"/>
      <c r="P444" s="189"/>
      <c r="Q444" s="189"/>
      <c r="R444" s="189"/>
      <c r="S444" s="189"/>
      <c r="T444" s="190"/>
      <c r="AT444" s="191" t="s">
        <v>164</v>
      </c>
      <c r="AU444" s="191" t="s">
        <v>83</v>
      </c>
      <c r="AV444" s="11" t="s">
        <v>81</v>
      </c>
      <c r="AW444" s="11" t="s">
        <v>36</v>
      </c>
      <c r="AX444" s="11" t="s">
        <v>76</v>
      </c>
      <c r="AY444" s="191" t="s">
        <v>143</v>
      </c>
    </row>
    <row r="445" spans="2:51" s="12" customFormat="1" ht="12">
      <c r="B445" s="192"/>
      <c r="C445" s="193"/>
      <c r="D445" s="183" t="s">
        <v>164</v>
      </c>
      <c r="E445" s="194" t="s">
        <v>19</v>
      </c>
      <c r="F445" s="195" t="s">
        <v>778</v>
      </c>
      <c r="G445" s="193"/>
      <c r="H445" s="196">
        <v>69.261</v>
      </c>
      <c r="I445" s="197"/>
      <c r="J445" s="193"/>
      <c r="K445" s="193"/>
      <c r="L445" s="198"/>
      <c r="M445" s="199"/>
      <c r="N445" s="200"/>
      <c r="O445" s="200"/>
      <c r="P445" s="200"/>
      <c r="Q445" s="200"/>
      <c r="R445" s="200"/>
      <c r="S445" s="200"/>
      <c r="T445" s="201"/>
      <c r="AT445" s="202" t="s">
        <v>164</v>
      </c>
      <c r="AU445" s="202" t="s">
        <v>83</v>
      </c>
      <c r="AV445" s="12" t="s">
        <v>83</v>
      </c>
      <c r="AW445" s="12" t="s">
        <v>36</v>
      </c>
      <c r="AX445" s="12" t="s">
        <v>76</v>
      </c>
      <c r="AY445" s="202" t="s">
        <v>143</v>
      </c>
    </row>
    <row r="446" spans="2:51" s="13" customFormat="1" ht="12">
      <c r="B446" s="203"/>
      <c r="C446" s="204"/>
      <c r="D446" s="183" t="s">
        <v>164</v>
      </c>
      <c r="E446" s="205" t="s">
        <v>19</v>
      </c>
      <c r="F446" s="206" t="s">
        <v>171</v>
      </c>
      <c r="G446" s="204"/>
      <c r="H446" s="207">
        <v>69.261</v>
      </c>
      <c r="I446" s="208"/>
      <c r="J446" s="204"/>
      <c r="K446" s="204"/>
      <c r="L446" s="209"/>
      <c r="M446" s="210"/>
      <c r="N446" s="211"/>
      <c r="O446" s="211"/>
      <c r="P446" s="211"/>
      <c r="Q446" s="211"/>
      <c r="R446" s="211"/>
      <c r="S446" s="211"/>
      <c r="T446" s="212"/>
      <c r="AT446" s="213" t="s">
        <v>164</v>
      </c>
      <c r="AU446" s="213" t="s">
        <v>83</v>
      </c>
      <c r="AV446" s="13" t="s">
        <v>150</v>
      </c>
      <c r="AW446" s="13" t="s">
        <v>36</v>
      </c>
      <c r="AX446" s="13" t="s">
        <v>81</v>
      </c>
      <c r="AY446" s="213" t="s">
        <v>143</v>
      </c>
    </row>
    <row r="447" spans="2:51" s="12" customFormat="1" ht="12">
      <c r="B447" s="192"/>
      <c r="C447" s="193"/>
      <c r="D447" s="183" t="s">
        <v>164</v>
      </c>
      <c r="E447" s="193"/>
      <c r="F447" s="195" t="s">
        <v>779</v>
      </c>
      <c r="G447" s="193"/>
      <c r="H447" s="196">
        <v>0.08</v>
      </c>
      <c r="I447" s="197"/>
      <c r="J447" s="193"/>
      <c r="K447" s="193"/>
      <c r="L447" s="198"/>
      <c r="M447" s="199"/>
      <c r="N447" s="200"/>
      <c r="O447" s="200"/>
      <c r="P447" s="200"/>
      <c r="Q447" s="200"/>
      <c r="R447" s="200"/>
      <c r="S447" s="200"/>
      <c r="T447" s="201"/>
      <c r="AT447" s="202" t="s">
        <v>164</v>
      </c>
      <c r="AU447" s="202" t="s">
        <v>83</v>
      </c>
      <c r="AV447" s="12" t="s">
        <v>83</v>
      </c>
      <c r="AW447" s="12" t="s">
        <v>4</v>
      </c>
      <c r="AX447" s="12" t="s">
        <v>81</v>
      </c>
      <c r="AY447" s="202" t="s">
        <v>143</v>
      </c>
    </row>
    <row r="448" spans="2:65" s="1" customFormat="1" ht="16.5" customHeight="1">
      <c r="B448" s="34"/>
      <c r="C448" s="169" t="s">
        <v>780</v>
      </c>
      <c r="D448" s="169" t="s">
        <v>145</v>
      </c>
      <c r="E448" s="170" t="s">
        <v>781</v>
      </c>
      <c r="F448" s="171" t="s">
        <v>782</v>
      </c>
      <c r="G448" s="172" t="s">
        <v>415</v>
      </c>
      <c r="H448" s="173">
        <v>9</v>
      </c>
      <c r="I448" s="174"/>
      <c r="J448" s="175">
        <f>ROUND(I448*H448,2)</f>
        <v>0</v>
      </c>
      <c r="K448" s="171" t="s">
        <v>149</v>
      </c>
      <c r="L448" s="38"/>
      <c r="M448" s="176" t="s">
        <v>19</v>
      </c>
      <c r="N448" s="177" t="s">
        <v>47</v>
      </c>
      <c r="O448" s="60"/>
      <c r="P448" s="178">
        <f>O448*H448</f>
        <v>0</v>
      </c>
      <c r="Q448" s="178">
        <v>0.29221</v>
      </c>
      <c r="R448" s="178">
        <f>Q448*H448</f>
        <v>2.62989</v>
      </c>
      <c r="S448" s="178">
        <v>0</v>
      </c>
      <c r="T448" s="179">
        <f>S448*H448</f>
        <v>0</v>
      </c>
      <c r="AR448" s="17" t="s">
        <v>150</v>
      </c>
      <c r="AT448" s="17" t="s">
        <v>145</v>
      </c>
      <c r="AU448" s="17" t="s">
        <v>83</v>
      </c>
      <c r="AY448" s="17" t="s">
        <v>143</v>
      </c>
      <c r="BE448" s="180">
        <f>IF(N448="základní",J448,0)</f>
        <v>0</v>
      </c>
      <c r="BF448" s="180">
        <f>IF(N448="snížená",J448,0)</f>
        <v>0</v>
      </c>
      <c r="BG448" s="180">
        <f>IF(N448="zákl. přenesená",J448,0)</f>
        <v>0</v>
      </c>
      <c r="BH448" s="180">
        <f>IF(N448="sníž. přenesená",J448,0)</f>
        <v>0</v>
      </c>
      <c r="BI448" s="180">
        <f>IF(N448="nulová",J448,0)</f>
        <v>0</v>
      </c>
      <c r="BJ448" s="17" t="s">
        <v>81</v>
      </c>
      <c r="BK448" s="180">
        <f>ROUND(I448*H448,2)</f>
        <v>0</v>
      </c>
      <c r="BL448" s="17" t="s">
        <v>150</v>
      </c>
      <c r="BM448" s="17" t="s">
        <v>783</v>
      </c>
    </row>
    <row r="449" spans="2:51" s="12" customFormat="1" ht="12">
      <c r="B449" s="192"/>
      <c r="C449" s="193"/>
      <c r="D449" s="183" t="s">
        <v>164</v>
      </c>
      <c r="E449" s="194" t="s">
        <v>19</v>
      </c>
      <c r="F449" s="195" t="s">
        <v>784</v>
      </c>
      <c r="G449" s="193"/>
      <c r="H449" s="196">
        <v>9</v>
      </c>
      <c r="I449" s="197"/>
      <c r="J449" s="193"/>
      <c r="K449" s="193"/>
      <c r="L449" s="198"/>
      <c r="M449" s="199"/>
      <c r="N449" s="200"/>
      <c r="O449" s="200"/>
      <c r="P449" s="200"/>
      <c r="Q449" s="200"/>
      <c r="R449" s="200"/>
      <c r="S449" s="200"/>
      <c r="T449" s="201"/>
      <c r="AT449" s="202" t="s">
        <v>164</v>
      </c>
      <c r="AU449" s="202" t="s">
        <v>83</v>
      </c>
      <c r="AV449" s="12" t="s">
        <v>83</v>
      </c>
      <c r="AW449" s="12" t="s">
        <v>36</v>
      </c>
      <c r="AX449" s="12" t="s">
        <v>76</v>
      </c>
      <c r="AY449" s="202" t="s">
        <v>143</v>
      </c>
    </row>
    <row r="450" spans="2:51" s="13" customFormat="1" ht="12">
      <c r="B450" s="203"/>
      <c r="C450" s="204"/>
      <c r="D450" s="183" t="s">
        <v>164</v>
      </c>
      <c r="E450" s="205" t="s">
        <v>19</v>
      </c>
      <c r="F450" s="206" t="s">
        <v>171</v>
      </c>
      <c r="G450" s="204"/>
      <c r="H450" s="207">
        <v>9</v>
      </c>
      <c r="I450" s="208"/>
      <c r="J450" s="204"/>
      <c r="K450" s="204"/>
      <c r="L450" s="209"/>
      <c r="M450" s="210"/>
      <c r="N450" s="211"/>
      <c r="O450" s="211"/>
      <c r="P450" s="211"/>
      <c r="Q450" s="211"/>
      <c r="R450" s="211"/>
      <c r="S450" s="211"/>
      <c r="T450" s="212"/>
      <c r="AT450" s="213" t="s">
        <v>164</v>
      </c>
      <c r="AU450" s="213" t="s">
        <v>83</v>
      </c>
      <c r="AV450" s="13" t="s">
        <v>150</v>
      </c>
      <c r="AW450" s="13" t="s">
        <v>36</v>
      </c>
      <c r="AX450" s="13" t="s">
        <v>81</v>
      </c>
      <c r="AY450" s="213" t="s">
        <v>143</v>
      </c>
    </row>
    <row r="451" spans="2:65" s="1" customFormat="1" ht="16.5" customHeight="1">
      <c r="B451" s="34"/>
      <c r="C451" s="214" t="s">
        <v>785</v>
      </c>
      <c r="D451" s="214" t="s">
        <v>173</v>
      </c>
      <c r="E451" s="215" t="s">
        <v>786</v>
      </c>
      <c r="F451" s="216" t="s">
        <v>787</v>
      </c>
      <c r="G451" s="217" t="s">
        <v>415</v>
      </c>
      <c r="H451" s="218">
        <v>9</v>
      </c>
      <c r="I451" s="219"/>
      <c r="J451" s="220">
        <f>ROUND(I451*H451,2)</f>
        <v>0</v>
      </c>
      <c r="K451" s="216" t="s">
        <v>149</v>
      </c>
      <c r="L451" s="221"/>
      <c r="M451" s="222" t="s">
        <v>19</v>
      </c>
      <c r="N451" s="223" t="s">
        <v>47</v>
      </c>
      <c r="O451" s="60"/>
      <c r="P451" s="178">
        <f>O451*H451</f>
        <v>0</v>
      </c>
      <c r="Q451" s="178">
        <v>0.004</v>
      </c>
      <c r="R451" s="178">
        <f>Q451*H451</f>
        <v>0.036000000000000004</v>
      </c>
      <c r="S451" s="178">
        <v>0</v>
      </c>
      <c r="T451" s="179">
        <f>S451*H451</f>
        <v>0</v>
      </c>
      <c r="AR451" s="17" t="s">
        <v>177</v>
      </c>
      <c r="AT451" s="17" t="s">
        <v>173</v>
      </c>
      <c r="AU451" s="17" t="s">
        <v>83</v>
      </c>
      <c r="AY451" s="17" t="s">
        <v>143</v>
      </c>
      <c r="BE451" s="180">
        <f>IF(N451="základní",J451,0)</f>
        <v>0</v>
      </c>
      <c r="BF451" s="180">
        <f>IF(N451="snížená",J451,0)</f>
        <v>0</v>
      </c>
      <c r="BG451" s="180">
        <f>IF(N451="zákl. přenesená",J451,0)</f>
        <v>0</v>
      </c>
      <c r="BH451" s="180">
        <f>IF(N451="sníž. přenesená",J451,0)</f>
        <v>0</v>
      </c>
      <c r="BI451" s="180">
        <f>IF(N451="nulová",J451,0)</f>
        <v>0</v>
      </c>
      <c r="BJ451" s="17" t="s">
        <v>81</v>
      </c>
      <c r="BK451" s="180">
        <f>ROUND(I451*H451,2)</f>
        <v>0</v>
      </c>
      <c r="BL451" s="17" t="s">
        <v>150</v>
      </c>
      <c r="BM451" s="17" t="s">
        <v>788</v>
      </c>
    </row>
    <row r="452" spans="2:65" s="1" customFormat="1" ht="16.5" customHeight="1">
      <c r="B452" s="34"/>
      <c r="C452" s="214" t="s">
        <v>789</v>
      </c>
      <c r="D452" s="214" t="s">
        <v>173</v>
      </c>
      <c r="E452" s="215" t="s">
        <v>790</v>
      </c>
      <c r="F452" s="216" t="s">
        <v>791</v>
      </c>
      <c r="G452" s="217" t="s">
        <v>154</v>
      </c>
      <c r="H452" s="218">
        <v>3</v>
      </c>
      <c r="I452" s="219"/>
      <c r="J452" s="220">
        <f>ROUND(I452*H452,2)</f>
        <v>0</v>
      </c>
      <c r="K452" s="216" t="s">
        <v>149</v>
      </c>
      <c r="L452" s="221"/>
      <c r="M452" s="222" t="s">
        <v>19</v>
      </c>
      <c r="N452" s="223" t="s">
        <v>47</v>
      </c>
      <c r="O452" s="60"/>
      <c r="P452" s="178">
        <f>O452*H452</f>
        <v>0</v>
      </c>
      <c r="Q452" s="178">
        <v>8E-05</v>
      </c>
      <c r="R452" s="178">
        <f>Q452*H452</f>
        <v>0.00024000000000000003</v>
      </c>
      <c r="S452" s="178">
        <v>0</v>
      </c>
      <c r="T452" s="179">
        <f>S452*H452</f>
        <v>0</v>
      </c>
      <c r="AR452" s="17" t="s">
        <v>177</v>
      </c>
      <c r="AT452" s="17" t="s">
        <v>173</v>
      </c>
      <c r="AU452" s="17" t="s">
        <v>83</v>
      </c>
      <c r="AY452" s="17" t="s">
        <v>143</v>
      </c>
      <c r="BE452" s="180">
        <f>IF(N452="základní",J452,0)</f>
        <v>0</v>
      </c>
      <c r="BF452" s="180">
        <f>IF(N452="snížená",J452,0)</f>
        <v>0</v>
      </c>
      <c r="BG452" s="180">
        <f>IF(N452="zákl. přenesená",J452,0)</f>
        <v>0</v>
      </c>
      <c r="BH452" s="180">
        <f>IF(N452="sníž. přenesená",J452,0)</f>
        <v>0</v>
      </c>
      <c r="BI452" s="180">
        <f>IF(N452="nulová",J452,0)</f>
        <v>0</v>
      </c>
      <c r="BJ452" s="17" t="s">
        <v>81</v>
      </c>
      <c r="BK452" s="180">
        <f>ROUND(I452*H452,2)</f>
        <v>0</v>
      </c>
      <c r="BL452" s="17" t="s">
        <v>150</v>
      </c>
      <c r="BM452" s="17" t="s">
        <v>792</v>
      </c>
    </row>
    <row r="453" spans="2:65" s="1" customFormat="1" ht="16.5" customHeight="1">
      <c r="B453" s="34"/>
      <c r="C453" s="214" t="s">
        <v>793</v>
      </c>
      <c r="D453" s="214" t="s">
        <v>173</v>
      </c>
      <c r="E453" s="215" t="s">
        <v>794</v>
      </c>
      <c r="F453" s="216" t="s">
        <v>795</v>
      </c>
      <c r="G453" s="217" t="s">
        <v>154</v>
      </c>
      <c r="H453" s="218">
        <v>6</v>
      </c>
      <c r="I453" s="219"/>
      <c r="J453" s="220">
        <f>ROUND(I453*H453,2)</f>
        <v>0</v>
      </c>
      <c r="K453" s="216" t="s">
        <v>149</v>
      </c>
      <c r="L453" s="221"/>
      <c r="M453" s="222" t="s">
        <v>19</v>
      </c>
      <c r="N453" s="223" t="s">
        <v>47</v>
      </c>
      <c r="O453" s="60"/>
      <c r="P453" s="178">
        <f>O453*H453</f>
        <v>0</v>
      </c>
      <c r="Q453" s="178">
        <v>4E-05</v>
      </c>
      <c r="R453" s="178">
        <f>Q453*H453</f>
        <v>0.00024000000000000003</v>
      </c>
      <c r="S453" s="178">
        <v>0</v>
      </c>
      <c r="T453" s="179">
        <f>S453*H453</f>
        <v>0</v>
      </c>
      <c r="AR453" s="17" t="s">
        <v>177</v>
      </c>
      <c r="AT453" s="17" t="s">
        <v>173</v>
      </c>
      <c r="AU453" s="17" t="s">
        <v>83</v>
      </c>
      <c r="AY453" s="17" t="s">
        <v>143</v>
      </c>
      <c r="BE453" s="180">
        <f>IF(N453="základní",J453,0)</f>
        <v>0</v>
      </c>
      <c r="BF453" s="180">
        <f>IF(N453="snížená",J453,0)</f>
        <v>0</v>
      </c>
      <c r="BG453" s="180">
        <f>IF(N453="zákl. přenesená",J453,0)</f>
        <v>0</v>
      </c>
      <c r="BH453" s="180">
        <f>IF(N453="sníž. přenesená",J453,0)</f>
        <v>0</v>
      </c>
      <c r="BI453" s="180">
        <f>IF(N453="nulová",J453,0)</f>
        <v>0</v>
      </c>
      <c r="BJ453" s="17" t="s">
        <v>81</v>
      </c>
      <c r="BK453" s="180">
        <f>ROUND(I453*H453,2)</f>
        <v>0</v>
      </c>
      <c r="BL453" s="17" t="s">
        <v>150</v>
      </c>
      <c r="BM453" s="17" t="s">
        <v>796</v>
      </c>
    </row>
    <row r="454" spans="2:65" s="1" customFormat="1" ht="16.5" customHeight="1">
      <c r="B454" s="34"/>
      <c r="C454" s="169" t="s">
        <v>797</v>
      </c>
      <c r="D454" s="169" t="s">
        <v>145</v>
      </c>
      <c r="E454" s="170" t="s">
        <v>798</v>
      </c>
      <c r="F454" s="171" t="s">
        <v>799</v>
      </c>
      <c r="G454" s="172" t="s">
        <v>154</v>
      </c>
      <c r="H454" s="173">
        <v>31</v>
      </c>
      <c r="I454" s="174"/>
      <c r="J454" s="175">
        <f>ROUND(I454*H454,2)</f>
        <v>0</v>
      </c>
      <c r="K454" s="171" t="s">
        <v>19</v>
      </c>
      <c r="L454" s="38"/>
      <c r="M454" s="176" t="s">
        <v>19</v>
      </c>
      <c r="N454" s="177" t="s">
        <v>47</v>
      </c>
      <c r="O454" s="60"/>
      <c r="P454" s="178">
        <f>O454*H454</f>
        <v>0</v>
      </c>
      <c r="Q454" s="178">
        <v>0</v>
      </c>
      <c r="R454" s="178">
        <f>Q454*H454</f>
        <v>0</v>
      </c>
      <c r="S454" s="178">
        <v>0</v>
      </c>
      <c r="T454" s="179">
        <f>S454*H454</f>
        <v>0</v>
      </c>
      <c r="AR454" s="17" t="s">
        <v>150</v>
      </c>
      <c r="AT454" s="17" t="s">
        <v>145</v>
      </c>
      <c r="AU454" s="17" t="s">
        <v>83</v>
      </c>
      <c r="AY454" s="17" t="s">
        <v>143</v>
      </c>
      <c r="BE454" s="180">
        <f>IF(N454="základní",J454,0)</f>
        <v>0</v>
      </c>
      <c r="BF454" s="180">
        <f>IF(N454="snížená",J454,0)</f>
        <v>0</v>
      </c>
      <c r="BG454" s="180">
        <f>IF(N454="zákl. přenesená",J454,0)</f>
        <v>0</v>
      </c>
      <c r="BH454" s="180">
        <f>IF(N454="sníž. přenesená",J454,0)</f>
        <v>0</v>
      </c>
      <c r="BI454" s="180">
        <f>IF(N454="nulová",J454,0)</f>
        <v>0</v>
      </c>
      <c r="BJ454" s="17" t="s">
        <v>81</v>
      </c>
      <c r="BK454" s="180">
        <f>ROUND(I454*H454,2)</f>
        <v>0</v>
      </c>
      <c r="BL454" s="17" t="s">
        <v>150</v>
      </c>
      <c r="BM454" s="17" t="s">
        <v>800</v>
      </c>
    </row>
    <row r="455" spans="2:51" s="12" customFormat="1" ht="12">
      <c r="B455" s="192"/>
      <c r="C455" s="193"/>
      <c r="D455" s="183" t="s">
        <v>164</v>
      </c>
      <c r="E455" s="194" t="s">
        <v>19</v>
      </c>
      <c r="F455" s="195" t="s">
        <v>801</v>
      </c>
      <c r="G455" s="193"/>
      <c r="H455" s="196">
        <v>31</v>
      </c>
      <c r="I455" s="197"/>
      <c r="J455" s="193"/>
      <c r="K455" s="193"/>
      <c r="L455" s="198"/>
      <c r="M455" s="199"/>
      <c r="N455" s="200"/>
      <c r="O455" s="200"/>
      <c r="P455" s="200"/>
      <c r="Q455" s="200"/>
      <c r="R455" s="200"/>
      <c r="S455" s="200"/>
      <c r="T455" s="201"/>
      <c r="AT455" s="202" t="s">
        <v>164</v>
      </c>
      <c r="AU455" s="202" t="s">
        <v>83</v>
      </c>
      <c r="AV455" s="12" t="s">
        <v>83</v>
      </c>
      <c r="AW455" s="12" t="s">
        <v>36</v>
      </c>
      <c r="AX455" s="12" t="s">
        <v>76</v>
      </c>
      <c r="AY455" s="202" t="s">
        <v>143</v>
      </c>
    </row>
    <row r="456" spans="2:51" s="13" customFormat="1" ht="12">
      <c r="B456" s="203"/>
      <c r="C456" s="204"/>
      <c r="D456" s="183" t="s">
        <v>164</v>
      </c>
      <c r="E456" s="205" t="s">
        <v>19</v>
      </c>
      <c r="F456" s="206" t="s">
        <v>171</v>
      </c>
      <c r="G456" s="204"/>
      <c r="H456" s="207">
        <v>31</v>
      </c>
      <c r="I456" s="208"/>
      <c r="J456" s="204"/>
      <c r="K456" s="204"/>
      <c r="L456" s="209"/>
      <c r="M456" s="210"/>
      <c r="N456" s="211"/>
      <c r="O456" s="211"/>
      <c r="P456" s="211"/>
      <c r="Q456" s="211"/>
      <c r="R456" s="211"/>
      <c r="S456" s="211"/>
      <c r="T456" s="212"/>
      <c r="AT456" s="213" t="s">
        <v>164</v>
      </c>
      <c r="AU456" s="213" t="s">
        <v>83</v>
      </c>
      <c r="AV456" s="13" t="s">
        <v>150</v>
      </c>
      <c r="AW456" s="13" t="s">
        <v>36</v>
      </c>
      <c r="AX456" s="13" t="s">
        <v>81</v>
      </c>
      <c r="AY456" s="213" t="s">
        <v>143</v>
      </c>
    </row>
    <row r="457" spans="2:65" s="1" customFormat="1" ht="16.5" customHeight="1">
      <c r="B457" s="34"/>
      <c r="C457" s="214" t="s">
        <v>802</v>
      </c>
      <c r="D457" s="214" t="s">
        <v>173</v>
      </c>
      <c r="E457" s="215" t="s">
        <v>803</v>
      </c>
      <c r="F457" s="216" t="s">
        <v>804</v>
      </c>
      <c r="G457" s="217" t="s">
        <v>154</v>
      </c>
      <c r="H457" s="218">
        <v>31</v>
      </c>
      <c r="I457" s="219"/>
      <c r="J457" s="220">
        <f>ROUND(I457*H457,2)</f>
        <v>0</v>
      </c>
      <c r="K457" s="216" t="s">
        <v>19</v>
      </c>
      <c r="L457" s="221"/>
      <c r="M457" s="222" t="s">
        <v>19</v>
      </c>
      <c r="N457" s="223" t="s">
        <v>47</v>
      </c>
      <c r="O457" s="60"/>
      <c r="P457" s="178">
        <f>O457*H457</f>
        <v>0</v>
      </c>
      <c r="Q457" s="178">
        <v>2.42</v>
      </c>
      <c r="R457" s="178">
        <f>Q457*H457</f>
        <v>75.02</v>
      </c>
      <c r="S457" s="178">
        <v>0</v>
      </c>
      <c r="T457" s="179">
        <f>S457*H457</f>
        <v>0</v>
      </c>
      <c r="AR457" s="17" t="s">
        <v>177</v>
      </c>
      <c r="AT457" s="17" t="s">
        <v>173</v>
      </c>
      <c r="AU457" s="17" t="s">
        <v>83</v>
      </c>
      <c r="AY457" s="17" t="s">
        <v>143</v>
      </c>
      <c r="BE457" s="180">
        <f>IF(N457="základní",J457,0)</f>
        <v>0</v>
      </c>
      <c r="BF457" s="180">
        <f>IF(N457="snížená",J457,0)</f>
        <v>0</v>
      </c>
      <c r="BG457" s="180">
        <f>IF(N457="zákl. přenesená",J457,0)</f>
        <v>0</v>
      </c>
      <c r="BH457" s="180">
        <f>IF(N457="sníž. přenesená",J457,0)</f>
        <v>0</v>
      </c>
      <c r="BI457" s="180">
        <f>IF(N457="nulová",J457,0)</f>
        <v>0</v>
      </c>
      <c r="BJ457" s="17" t="s">
        <v>81</v>
      </c>
      <c r="BK457" s="180">
        <f>ROUND(I457*H457,2)</f>
        <v>0</v>
      </c>
      <c r="BL457" s="17" t="s">
        <v>150</v>
      </c>
      <c r="BM457" s="17" t="s">
        <v>805</v>
      </c>
    </row>
    <row r="458" spans="2:65" s="1" customFormat="1" ht="22.5" customHeight="1">
      <c r="B458" s="34"/>
      <c r="C458" s="169" t="s">
        <v>806</v>
      </c>
      <c r="D458" s="169" t="s">
        <v>145</v>
      </c>
      <c r="E458" s="170" t="s">
        <v>807</v>
      </c>
      <c r="F458" s="171" t="s">
        <v>808</v>
      </c>
      <c r="G458" s="172" t="s">
        <v>148</v>
      </c>
      <c r="H458" s="173">
        <v>177.44</v>
      </c>
      <c r="I458" s="174"/>
      <c r="J458" s="175">
        <f>ROUND(I458*H458,2)</f>
        <v>0</v>
      </c>
      <c r="K458" s="171" t="s">
        <v>149</v>
      </c>
      <c r="L458" s="38"/>
      <c r="M458" s="176" t="s">
        <v>19</v>
      </c>
      <c r="N458" s="177" t="s">
        <v>47</v>
      </c>
      <c r="O458" s="60"/>
      <c r="P458" s="178">
        <f>O458*H458</f>
        <v>0</v>
      </c>
      <c r="Q458" s="178">
        <v>0</v>
      </c>
      <c r="R458" s="178">
        <f>Q458*H458</f>
        <v>0</v>
      </c>
      <c r="S458" s="178">
        <v>0</v>
      </c>
      <c r="T458" s="179">
        <f>S458*H458</f>
        <v>0</v>
      </c>
      <c r="AR458" s="17" t="s">
        <v>150</v>
      </c>
      <c r="AT458" s="17" t="s">
        <v>145</v>
      </c>
      <c r="AU458" s="17" t="s">
        <v>83</v>
      </c>
      <c r="AY458" s="17" t="s">
        <v>143</v>
      </c>
      <c r="BE458" s="180">
        <f>IF(N458="základní",J458,0)</f>
        <v>0</v>
      </c>
      <c r="BF458" s="180">
        <f>IF(N458="snížená",J458,0)</f>
        <v>0</v>
      </c>
      <c r="BG458" s="180">
        <f>IF(N458="zákl. přenesená",J458,0)</f>
        <v>0</v>
      </c>
      <c r="BH458" s="180">
        <f>IF(N458="sníž. přenesená",J458,0)</f>
        <v>0</v>
      </c>
      <c r="BI458" s="180">
        <f>IF(N458="nulová",J458,0)</f>
        <v>0</v>
      </c>
      <c r="BJ458" s="17" t="s">
        <v>81</v>
      </c>
      <c r="BK458" s="180">
        <f>ROUND(I458*H458,2)</f>
        <v>0</v>
      </c>
      <c r="BL458" s="17" t="s">
        <v>150</v>
      </c>
      <c r="BM458" s="17" t="s">
        <v>809</v>
      </c>
    </row>
    <row r="459" spans="2:51" s="12" customFormat="1" ht="12">
      <c r="B459" s="192"/>
      <c r="C459" s="193"/>
      <c r="D459" s="183" t="s">
        <v>164</v>
      </c>
      <c r="E459" s="194" t="s">
        <v>19</v>
      </c>
      <c r="F459" s="195" t="s">
        <v>810</v>
      </c>
      <c r="G459" s="193"/>
      <c r="H459" s="196">
        <v>108.8</v>
      </c>
      <c r="I459" s="197"/>
      <c r="J459" s="193"/>
      <c r="K459" s="193"/>
      <c r="L459" s="198"/>
      <c r="M459" s="199"/>
      <c r="N459" s="200"/>
      <c r="O459" s="200"/>
      <c r="P459" s="200"/>
      <c r="Q459" s="200"/>
      <c r="R459" s="200"/>
      <c r="S459" s="200"/>
      <c r="T459" s="201"/>
      <c r="AT459" s="202" t="s">
        <v>164</v>
      </c>
      <c r="AU459" s="202" t="s">
        <v>83</v>
      </c>
      <c r="AV459" s="12" t="s">
        <v>83</v>
      </c>
      <c r="AW459" s="12" t="s">
        <v>36</v>
      </c>
      <c r="AX459" s="12" t="s">
        <v>76</v>
      </c>
      <c r="AY459" s="202" t="s">
        <v>143</v>
      </c>
    </row>
    <row r="460" spans="2:51" s="12" customFormat="1" ht="12">
      <c r="B460" s="192"/>
      <c r="C460" s="193"/>
      <c r="D460" s="183" t="s">
        <v>164</v>
      </c>
      <c r="E460" s="194" t="s">
        <v>19</v>
      </c>
      <c r="F460" s="195" t="s">
        <v>811</v>
      </c>
      <c r="G460" s="193"/>
      <c r="H460" s="196">
        <v>45.24</v>
      </c>
      <c r="I460" s="197"/>
      <c r="J460" s="193"/>
      <c r="K460" s="193"/>
      <c r="L460" s="198"/>
      <c r="M460" s="199"/>
      <c r="N460" s="200"/>
      <c r="O460" s="200"/>
      <c r="P460" s="200"/>
      <c r="Q460" s="200"/>
      <c r="R460" s="200"/>
      <c r="S460" s="200"/>
      <c r="T460" s="201"/>
      <c r="AT460" s="202" t="s">
        <v>164</v>
      </c>
      <c r="AU460" s="202" t="s">
        <v>83</v>
      </c>
      <c r="AV460" s="12" t="s">
        <v>83</v>
      </c>
      <c r="AW460" s="12" t="s">
        <v>36</v>
      </c>
      <c r="AX460" s="12" t="s">
        <v>76</v>
      </c>
      <c r="AY460" s="202" t="s">
        <v>143</v>
      </c>
    </row>
    <row r="461" spans="2:51" s="12" customFormat="1" ht="12">
      <c r="B461" s="192"/>
      <c r="C461" s="193"/>
      <c r="D461" s="183" t="s">
        <v>164</v>
      </c>
      <c r="E461" s="194" t="s">
        <v>19</v>
      </c>
      <c r="F461" s="195" t="s">
        <v>812</v>
      </c>
      <c r="G461" s="193"/>
      <c r="H461" s="196">
        <v>23.4</v>
      </c>
      <c r="I461" s="197"/>
      <c r="J461" s="193"/>
      <c r="K461" s="193"/>
      <c r="L461" s="198"/>
      <c r="M461" s="199"/>
      <c r="N461" s="200"/>
      <c r="O461" s="200"/>
      <c r="P461" s="200"/>
      <c r="Q461" s="200"/>
      <c r="R461" s="200"/>
      <c r="S461" s="200"/>
      <c r="T461" s="201"/>
      <c r="AT461" s="202" t="s">
        <v>164</v>
      </c>
      <c r="AU461" s="202" t="s">
        <v>83</v>
      </c>
      <c r="AV461" s="12" t="s">
        <v>83</v>
      </c>
      <c r="AW461" s="12" t="s">
        <v>36</v>
      </c>
      <c r="AX461" s="12" t="s">
        <v>76</v>
      </c>
      <c r="AY461" s="202" t="s">
        <v>143</v>
      </c>
    </row>
    <row r="462" spans="2:51" s="13" customFormat="1" ht="12">
      <c r="B462" s="203"/>
      <c r="C462" s="204"/>
      <c r="D462" s="183" t="s">
        <v>164</v>
      </c>
      <c r="E462" s="205" t="s">
        <v>19</v>
      </c>
      <c r="F462" s="206" t="s">
        <v>171</v>
      </c>
      <c r="G462" s="204"/>
      <c r="H462" s="207">
        <v>177.44</v>
      </c>
      <c r="I462" s="208"/>
      <c r="J462" s="204"/>
      <c r="K462" s="204"/>
      <c r="L462" s="209"/>
      <c r="M462" s="210"/>
      <c r="N462" s="211"/>
      <c r="O462" s="211"/>
      <c r="P462" s="211"/>
      <c r="Q462" s="211"/>
      <c r="R462" s="211"/>
      <c r="S462" s="211"/>
      <c r="T462" s="212"/>
      <c r="AT462" s="213" t="s">
        <v>164</v>
      </c>
      <c r="AU462" s="213" t="s">
        <v>83</v>
      </c>
      <c r="AV462" s="13" t="s">
        <v>150</v>
      </c>
      <c r="AW462" s="13" t="s">
        <v>36</v>
      </c>
      <c r="AX462" s="13" t="s">
        <v>81</v>
      </c>
      <c r="AY462" s="213" t="s">
        <v>143</v>
      </c>
    </row>
    <row r="463" spans="2:65" s="1" customFormat="1" ht="22.5" customHeight="1">
      <c r="B463" s="34"/>
      <c r="C463" s="169" t="s">
        <v>813</v>
      </c>
      <c r="D463" s="169" t="s">
        <v>145</v>
      </c>
      <c r="E463" s="170" t="s">
        <v>814</v>
      </c>
      <c r="F463" s="171" t="s">
        <v>815</v>
      </c>
      <c r="G463" s="172" t="s">
        <v>148</v>
      </c>
      <c r="H463" s="173">
        <v>10646.4</v>
      </c>
      <c r="I463" s="174"/>
      <c r="J463" s="175">
        <f>ROUND(I463*H463,2)</f>
        <v>0</v>
      </c>
      <c r="K463" s="171" t="s">
        <v>149</v>
      </c>
      <c r="L463" s="38"/>
      <c r="M463" s="176" t="s">
        <v>19</v>
      </c>
      <c r="N463" s="177" t="s">
        <v>47</v>
      </c>
      <c r="O463" s="60"/>
      <c r="P463" s="178">
        <f>O463*H463</f>
        <v>0</v>
      </c>
      <c r="Q463" s="178">
        <v>0</v>
      </c>
      <c r="R463" s="178">
        <f>Q463*H463</f>
        <v>0</v>
      </c>
      <c r="S463" s="178">
        <v>0</v>
      </c>
      <c r="T463" s="179">
        <f>S463*H463</f>
        <v>0</v>
      </c>
      <c r="AR463" s="17" t="s">
        <v>150</v>
      </c>
      <c r="AT463" s="17" t="s">
        <v>145</v>
      </c>
      <c r="AU463" s="17" t="s">
        <v>83</v>
      </c>
      <c r="AY463" s="17" t="s">
        <v>143</v>
      </c>
      <c r="BE463" s="180">
        <f>IF(N463="základní",J463,0)</f>
        <v>0</v>
      </c>
      <c r="BF463" s="180">
        <f>IF(N463="snížená",J463,0)</f>
        <v>0</v>
      </c>
      <c r="BG463" s="180">
        <f>IF(N463="zákl. přenesená",J463,0)</f>
        <v>0</v>
      </c>
      <c r="BH463" s="180">
        <f>IF(N463="sníž. přenesená",J463,0)</f>
        <v>0</v>
      </c>
      <c r="BI463" s="180">
        <f>IF(N463="nulová",J463,0)</f>
        <v>0</v>
      </c>
      <c r="BJ463" s="17" t="s">
        <v>81</v>
      </c>
      <c r="BK463" s="180">
        <f>ROUND(I463*H463,2)</f>
        <v>0</v>
      </c>
      <c r="BL463" s="17" t="s">
        <v>150</v>
      </c>
      <c r="BM463" s="17" t="s">
        <v>816</v>
      </c>
    </row>
    <row r="464" spans="2:51" s="12" customFormat="1" ht="12">
      <c r="B464" s="192"/>
      <c r="C464" s="193"/>
      <c r="D464" s="183" t="s">
        <v>164</v>
      </c>
      <c r="E464" s="193"/>
      <c r="F464" s="195" t="s">
        <v>817</v>
      </c>
      <c r="G464" s="193"/>
      <c r="H464" s="196">
        <v>10646.4</v>
      </c>
      <c r="I464" s="197"/>
      <c r="J464" s="193"/>
      <c r="K464" s="193"/>
      <c r="L464" s="198"/>
      <c r="M464" s="199"/>
      <c r="N464" s="200"/>
      <c r="O464" s="200"/>
      <c r="P464" s="200"/>
      <c r="Q464" s="200"/>
      <c r="R464" s="200"/>
      <c r="S464" s="200"/>
      <c r="T464" s="201"/>
      <c r="AT464" s="202" t="s">
        <v>164</v>
      </c>
      <c r="AU464" s="202" t="s">
        <v>83</v>
      </c>
      <c r="AV464" s="12" t="s">
        <v>83</v>
      </c>
      <c r="AW464" s="12" t="s">
        <v>4</v>
      </c>
      <c r="AX464" s="12" t="s">
        <v>81</v>
      </c>
      <c r="AY464" s="202" t="s">
        <v>143</v>
      </c>
    </row>
    <row r="465" spans="2:65" s="1" customFormat="1" ht="22.5" customHeight="1">
      <c r="B465" s="34"/>
      <c r="C465" s="169" t="s">
        <v>818</v>
      </c>
      <c r="D465" s="169" t="s">
        <v>145</v>
      </c>
      <c r="E465" s="170" t="s">
        <v>819</v>
      </c>
      <c r="F465" s="171" t="s">
        <v>820</v>
      </c>
      <c r="G465" s="172" t="s">
        <v>148</v>
      </c>
      <c r="H465" s="173">
        <v>177.44</v>
      </c>
      <c r="I465" s="174"/>
      <c r="J465" s="175">
        <f>ROUND(I465*H465,2)</f>
        <v>0</v>
      </c>
      <c r="K465" s="171" t="s">
        <v>149</v>
      </c>
      <c r="L465" s="38"/>
      <c r="M465" s="176" t="s">
        <v>19</v>
      </c>
      <c r="N465" s="177" t="s">
        <v>47</v>
      </c>
      <c r="O465" s="60"/>
      <c r="P465" s="178">
        <f>O465*H465</f>
        <v>0</v>
      </c>
      <c r="Q465" s="178">
        <v>0</v>
      </c>
      <c r="R465" s="178">
        <f>Q465*H465</f>
        <v>0</v>
      </c>
      <c r="S465" s="178">
        <v>0</v>
      </c>
      <c r="T465" s="179">
        <f>S465*H465</f>
        <v>0</v>
      </c>
      <c r="AR465" s="17" t="s">
        <v>150</v>
      </c>
      <c r="AT465" s="17" t="s">
        <v>145</v>
      </c>
      <c r="AU465" s="17" t="s">
        <v>83</v>
      </c>
      <c r="AY465" s="17" t="s">
        <v>143</v>
      </c>
      <c r="BE465" s="180">
        <f>IF(N465="základní",J465,0)</f>
        <v>0</v>
      </c>
      <c r="BF465" s="180">
        <f>IF(N465="snížená",J465,0)</f>
        <v>0</v>
      </c>
      <c r="BG465" s="180">
        <f>IF(N465="zákl. přenesená",J465,0)</f>
        <v>0</v>
      </c>
      <c r="BH465" s="180">
        <f>IF(N465="sníž. přenesená",J465,0)</f>
        <v>0</v>
      </c>
      <c r="BI465" s="180">
        <f>IF(N465="nulová",J465,0)</f>
        <v>0</v>
      </c>
      <c r="BJ465" s="17" t="s">
        <v>81</v>
      </c>
      <c r="BK465" s="180">
        <f>ROUND(I465*H465,2)</f>
        <v>0</v>
      </c>
      <c r="BL465" s="17" t="s">
        <v>150</v>
      </c>
      <c r="BM465" s="17" t="s">
        <v>821</v>
      </c>
    </row>
    <row r="466" spans="2:65" s="1" customFormat="1" ht="16.5" customHeight="1">
      <c r="B466" s="34"/>
      <c r="C466" s="169" t="s">
        <v>822</v>
      </c>
      <c r="D466" s="169" t="s">
        <v>145</v>
      </c>
      <c r="E466" s="170" t="s">
        <v>823</v>
      </c>
      <c r="F466" s="171" t="s">
        <v>824</v>
      </c>
      <c r="G466" s="172" t="s">
        <v>415</v>
      </c>
      <c r="H466" s="173">
        <v>85.6</v>
      </c>
      <c r="I466" s="174"/>
      <c r="J466" s="175">
        <f>ROUND(I466*H466,2)</f>
        <v>0</v>
      </c>
      <c r="K466" s="171" t="s">
        <v>149</v>
      </c>
      <c r="L466" s="38"/>
      <c r="M466" s="176" t="s">
        <v>19</v>
      </c>
      <c r="N466" s="177" t="s">
        <v>47</v>
      </c>
      <c r="O466" s="60"/>
      <c r="P466" s="178">
        <f>O466*H466</f>
        <v>0</v>
      </c>
      <c r="Q466" s="178">
        <v>0</v>
      </c>
      <c r="R466" s="178">
        <f>Q466*H466</f>
        <v>0</v>
      </c>
      <c r="S466" s="178">
        <v>0</v>
      </c>
      <c r="T466" s="179">
        <f>S466*H466</f>
        <v>0</v>
      </c>
      <c r="AR466" s="17" t="s">
        <v>150</v>
      </c>
      <c r="AT466" s="17" t="s">
        <v>145</v>
      </c>
      <c r="AU466" s="17" t="s">
        <v>83</v>
      </c>
      <c r="AY466" s="17" t="s">
        <v>143</v>
      </c>
      <c r="BE466" s="180">
        <f>IF(N466="základní",J466,0)</f>
        <v>0</v>
      </c>
      <c r="BF466" s="180">
        <f>IF(N466="snížená",J466,0)</f>
        <v>0</v>
      </c>
      <c r="BG466" s="180">
        <f>IF(N466="zákl. přenesená",J466,0)</f>
        <v>0</v>
      </c>
      <c r="BH466" s="180">
        <f>IF(N466="sníž. přenesená",J466,0)</f>
        <v>0</v>
      </c>
      <c r="BI466" s="180">
        <f>IF(N466="nulová",J466,0)</f>
        <v>0</v>
      </c>
      <c r="BJ466" s="17" t="s">
        <v>81</v>
      </c>
      <c r="BK466" s="180">
        <f>ROUND(I466*H466,2)</f>
        <v>0</v>
      </c>
      <c r="BL466" s="17" t="s">
        <v>150</v>
      </c>
      <c r="BM466" s="17" t="s">
        <v>825</v>
      </c>
    </row>
    <row r="467" spans="2:51" s="12" customFormat="1" ht="12">
      <c r="B467" s="192"/>
      <c r="C467" s="193"/>
      <c r="D467" s="183" t="s">
        <v>164</v>
      </c>
      <c r="E467" s="194" t="s">
        <v>19</v>
      </c>
      <c r="F467" s="195" t="s">
        <v>826</v>
      </c>
      <c r="G467" s="193"/>
      <c r="H467" s="196">
        <v>54.4</v>
      </c>
      <c r="I467" s="197"/>
      <c r="J467" s="193"/>
      <c r="K467" s="193"/>
      <c r="L467" s="198"/>
      <c r="M467" s="199"/>
      <c r="N467" s="200"/>
      <c r="O467" s="200"/>
      <c r="P467" s="200"/>
      <c r="Q467" s="200"/>
      <c r="R467" s="200"/>
      <c r="S467" s="200"/>
      <c r="T467" s="201"/>
      <c r="AT467" s="202" t="s">
        <v>164</v>
      </c>
      <c r="AU467" s="202" t="s">
        <v>83</v>
      </c>
      <c r="AV467" s="12" t="s">
        <v>83</v>
      </c>
      <c r="AW467" s="12" t="s">
        <v>36</v>
      </c>
      <c r="AX467" s="12" t="s">
        <v>76</v>
      </c>
      <c r="AY467" s="202" t="s">
        <v>143</v>
      </c>
    </row>
    <row r="468" spans="2:51" s="12" customFormat="1" ht="12">
      <c r="B468" s="192"/>
      <c r="C468" s="193"/>
      <c r="D468" s="183" t="s">
        <v>164</v>
      </c>
      <c r="E468" s="194" t="s">
        <v>19</v>
      </c>
      <c r="F468" s="195" t="s">
        <v>827</v>
      </c>
      <c r="G468" s="193"/>
      <c r="H468" s="196">
        <v>23.4</v>
      </c>
      <c r="I468" s="197"/>
      <c r="J468" s="193"/>
      <c r="K468" s="193"/>
      <c r="L468" s="198"/>
      <c r="M468" s="199"/>
      <c r="N468" s="200"/>
      <c r="O468" s="200"/>
      <c r="P468" s="200"/>
      <c r="Q468" s="200"/>
      <c r="R468" s="200"/>
      <c r="S468" s="200"/>
      <c r="T468" s="201"/>
      <c r="AT468" s="202" t="s">
        <v>164</v>
      </c>
      <c r="AU468" s="202" t="s">
        <v>83</v>
      </c>
      <c r="AV468" s="12" t="s">
        <v>83</v>
      </c>
      <c r="AW468" s="12" t="s">
        <v>36</v>
      </c>
      <c r="AX468" s="12" t="s">
        <v>76</v>
      </c>
      <c r="AY468" s="202" t="s">
        <v>143</v>
      </c>
    </row>
    <row r="469" spans="2:51" s="12" customFormat="1" ht="12">
      <c r="B469" s="192"/>
      <c r="C469" s="193"/>
      <c r="D469" s="183" t="s">
        <v>164</v>
      </c>
      <c r="E469" s="194" t="s">
        <v>19</v>
      </c>
      <c r="F469" s="195" t="s">
        <v>828</v>
      </c>
      <c r="G469" s="193"/>
      <c r="H469" s="196">
        <v>7.8</v>
      </c>
      <c r="I469" s="197"/>
      <c r="J469" s="193"/>
      <c r="K469" s="193"/>
      <c r="L469" s="198"/>
      <c r="M469" s="199"/>
      <c r="N469" s="200"/>
      <c r="O469" s="200"/>
      <c r="P469" s="200"/>
      <c r="Q469" s="200"/>
      <c r="R469" s="200"/>
      <c r="S469" s="200"/>
      <c r="T469" s="201"/>
      <c r="AT469" s="202" t="s">
        <v>164</v>
      </c>
      <c r="AU469" s="202" t="s">
        <v>83</v>
      </c>
      <c r="AV469" s="12" t="s">
        <v>83</v>
      </c>
      <c r="AW469" s="12" t="s">
        <v>36</v>
      </c>
      <c r="AX469" s="12" t="s">
        <v>76</v>
      </c>
      <c r="AY469" s="202" t="s">
        <v>143</v>
      </c>
    </row>
    <row r="470" spans="2:51" s="13" customFormat="1" ht="12">
      <c r="B470" s="203"/>
      <c r="C470" s="204"/>
      <c r="D470" s="183" t="s">
        <v>164</v>
      </c>
      <c r="E470" s="205" t="s">
        <v>19</v>
      </c>
      <c r="F470" s="206" t="s">
        <v>171</v>
      </c>
      <c r="G470" s="204"/>
      <c r="H470" s="207">
        <v>85.6</v>
      </c>
      <c r="I470" s="208"/>
      <c r="J470" s="204"/>
      <c r="K470" s="204"/>
      <c r="L470" s="209"/>
      <c r="M470" s="210"/>
      <c r="N470" s="211"/>
      <c r="O470" s="211"/>
      <c r="P470" s="211"/>
      <c r="Q470" s="211"/>
      <c r="R470" s="211"/>
      <c r="S470" s="211"/>
      <c r="T470" s="212"/>
      <c r="AT470" s="213" t="s">
        <v>164</v>
      </c>
      <c r="AU470" s="213" t="s">
        <v>83</v>
      </c>
      <c r="AV470" s="13" t="s">
        <v>150</v>
      </c>
      <c r="AW470" s="13" t="s">
        <v>36</v>
      </c>
      <c r="AX470" s="13" t="s">
        <v>81</v>
      </c>
      <c r="AY470" s="213" t="s">
        <v>143</v>
      </c>
    </row>
    <row r="471" spans="2:65" s="1" customFormat="1" ht="16.5" customHeight="1">
      <c r="B471" s="34"/>
      <c r="C471" s="169" t="s">
        <v>829</v>
      </c>
      <c r="D471" s="169" t="s">
        <v>145</v>
      </c>
      <c r="E471" s="170" t="s">
        <v>830</v>
      </c>
      <c r="F471" s="171" t="s">
        <v>831</v>
      </c>
      <c r="G471" s="172" t="s">
        <v>415</v>
      </c>
      <c r="H471" s="173">
        <v>85.6</v>
      </c>
      <c r="I471" s="174"/>
      <c r="J471" s="175">
        <f>ROUND(I471*H471,2)</f>
        <v>0</v>
      </c>
      <c r="K471" s="171" t="s">
        <v>149</v>
      </c>
      <c r="L471" s="38"/>
      <c r="M471" s="176" t="s">
        <v>19</v>
      </c>
      <c r="N471" s="177" t="s">
        <v>47</v>
      </c>
      <c r="O471" s="60"/>
      <c r="P471" s="178">
        <f>O471*H471</f>
        <v>0</v>
      </c>
      <c r="Q471" s="178">
        <v>0</v>
      </c>
      <c r="R471" s="178">
        <f>Q471*H471</f>
        <v>0</v>
      </c>
      <c r="S471" s="178">
        <v>0</v>
      </c>
      <c r="T471" s="179">
        <f>S471*H471</f>
        <v>0</v>
      </c>
      <c r="AR471" s="17" t="s">
        <v>150</v>
      </c>
      <c r="AT471" s="17" t="s">
        <v>145</v>
      </c>
      <c r="AU471" s="17" t="s">
        <v>83</v>
      </c>
      <c r="AY471" s="17" t="s">
        <v>143</v>
      </c>
      <c r="BE471" s="180">
        <f>IF(N471="základní",J471,0)</f>
        <v>0</v>
      </c>
      <c r="BF471" s="180">
        <f>IF(N471="snížená",J471,0)</f>
        <v>0</v>
      </c>
      <c r="BG471" s="180">
        <f>IF(N471="zákl. přenesená",J471,0)</f>
        <v>0</v>
      </c>
      <c r="BH471" s="180">
        <f>IF(N471="sníž. přenesená",J471,0)</f>
        <v>0</v>
      </c>
      <c r="BI471" s="180">
        <f>IF(N471="nulová",J471,0)</f>
        <v>0</v>
      </c>
      <c r="BJ471" s="17" t="s">
        <v>81</v>
      </c>
      <c r="BK471" s="180">
        <f>ROUND(I471*H471,2)</f>
        <v>0</v>
      </c>
      <c r="BL471" s="17" t="s">
        <v>150</v>
      </c>
      <c r="BM471" s="17" t="s">
        <v>832</v>
      </c>
    </row>
    <row r="472" spans="2:65" s="1" customFormat="1" ht="16.5" customHeight="1">
      <c r="B472" s="34"/>
      <c r="C472" s="169" t="s">
        <v>833</v>
      </c>
      <c r="D472" s="169" t="s">
        <v>145</v>
      </c>
      <c r="E472" s="170" t="s">
        <v>834</v>
      </c>
      <c r="F472" s="171" t="s">
        <v>835</v>
      </c>
      <c r="G472" s="172" t="s">
        <v>415</v>
      </c>
      <c r="H472" s="173">
        <v>5136</v>
      </c>
      <c r="I472" s="174"/>
      <c r="J472" s="175">
        <f>ROUND(I472*H472,2)</f>
        <v>0</v>
      </c>
      <c r="K472" s="171" t="s">
        <v>149</v>
      </c>
      <c r="L472" s="38"/>
      <c r="M472" s="176" t="s">
        <v>19</v>
      </c>
      <c r="N472" s="177" t="s">
        <v>47</v>
      </c>
      <c r="O472" s="60"/>
      <c r="P472" s="178">
        <f>O472*H472</f>
        <v>0</v>
      </c>
      <c r="Q472" s="178">
        <v>0</v>
      </c>
      <c r="R472" s="178">
        <f>Q472*H472</f>
        <v>0</v>
      </c>
      <c r="S472" s="178">
        <v>0</v>
      </c>
      <c r="T472" s="179">
        <f>S472*H472</f>
        <v>0</v>
      </c>
      <c r="AR472" s="17" t="s">
        <v>150</v>
      </c>
      <c r="AT472" s="17" t="s">
        <v>145</v>
      </c>
      <c r="AU472" s="17" t="s">
        <v>83</v>
      </c>
      <c r="AY472" s="17" t="s">
        <v>143</v>
      </c>
      <c r="BE472" s="180">
        <f>IF(N472="základní",J472,0)</f>
        <v>0</v>
      </c>
      <c r="BF472" s="180">
        <f>IF(N472="snížená",J472,0)</f>
        <v>0</v>
      </c>
      <c r="BG472" s="180">
        <f>IF(N472="zákl. přenesená",J472,0)</f>
        <v>0</v>
      </c>
      <c r="BH472" s="180">
        <f>IF(N472="sníž. přenesená",J472,0)</f>
        <v>0</v>
      </c>
      <c r="BI472" s="180">
        <f>IF(N472="nulová",J472,0)</f>
        <v>0</v>
      </c>
      <c r="BJ472" s="17" t="s">
        <v>81</v>
      </c>
      <c r="BK472" s="180">
        <f>ROUND(I472*H472,2)</f>
        <v>0</v>
      </c>
      <c r="BL472" s="17" t="s">
        <v>150</v>
      </c>
      <c r="BM472" s="17" t="s">
        <v>836</v>
      </c>
    </row>
    <row r="473" spans="2:51" s="12" customFormat="1" ht="12">
      <c r="B473" s="192"/>
      <c r="C473" s="193"/>
      <c r="D473" s="183" t="s">
        <v>164</v>
      </c>
      <c r="E473" s="193"/>
      <c r="F473" s="195" t="s">
        <v>837</v>
      </c>
      <c r="G473" s="193"/>
      <c r="H473" s="196">
        <v>5136</v>
      </c>
      <c r="I473" s="197"/>
      <c r="J473" s="193"/>
      <c r="K473" s="193"/>
      <c r="L473" s="198"/>
      <c r="M473" s="199"/>
      <c r="N473" s="200"/>
      <c r="O473" s="200"/>
      <c r="P473" s="200"/>
      <c r="Q473" s="200"/>
      <c r="R473" s="200"/>
      <c r="S473" s="200"/>
      <c r="T473" s="201"/>
      <c r="AT473" s="202" t="s">
        <v>164</v>
      </c>
      <c r="AU473" s="202" t="s">
        <v>83</v>
      </c>
      <c r="AV473" s="12" t="s">
        <v>83</v>
      </c>
      <c r="AW473" s="12" t="s">
        <v>4</v>
      </c>
      <c r="AX473" s="12" t="s">
        <v>81</v>
      </c>
      <c r="AY473" s="202" t="s">
        <v>143</v>
      </c>
    </row>
    <row r="474" spans="2:65" s="1" customFormat="1" ht="16.5" customHeight="1">
      <c r="B474" s="34"/>
      <c r="C474" s="169" t="s">
        <v>838</v>
      </c>
      <c r="D474" s="169" t="s">
        <v>145</v>
      </c>
      <c r="E474" s="170" t="s">
        <v>839</v>
      </c>
      <c r="F474" s="171" t="s">
        <v>840</v>
      </c>
      <c r="G474" s="172" t="s">
        <v>415</v>
      </c>
      <c r="H474" s="173">
        <v>5136</v>
      </c>
      <c r="I474" s="174"/>
      <c r="J474" s="175">
        <f>ROUND(I474*H474,2)</f>
        <v>0</v>
      </c>
      <c r="K474" s="171" t="s">
        <v>149</v>
      </c>
      <c r="L474" s="38"/>
      <c r="M474" s="176" t="s">
        <v>19</v>
      </c>
      <c r="N474" s="177" t="s">
        <v>47</v>
      </c>
      <c r="O474" s="60"/>
      <c r="P474" s="178">
        <f>O474*H474</f>
        <v>0</v>
      </c>
      <c r="Q474" s="178">
        <v>0</v>
      </c>
      <c r="R474" s="178">
        <f>Q474*H474</f>
        <v>0</v>
      </c>
      <c r="S474" s="178">
        <v>0</v>
      </c>
      <c r="T474" s="179">
        <f>S474*H474</f>
        <v>0</v>
      </c>
      <c r="AR474" s="17" t="s">
        <v>150</v>
      </c>
      <c r="AT474" s="17" t="s">
        <v>145</v>
      </c>
      <c r="AU474" s="17" t="s">
        <v>83</v>
      </c>
      <c r="AY474" s="17" t="s">
        <v>143</v>
      </c>
      <c r="BE474" s="180">
        <f>IF(N474="základní",J474,0)</f>
        <v>0</v>
      </c>
      <c r="BF474" s="180">
        <f>IF(N474="snížená",J474,0)</f>
        <v>0</v>
      </c>
      <c r="BG474" s="180">
        <f>IF(N474="zákl. přenesená",J474,0)</f>
        <v>0</v>
      </c>
      <c r="BH474" s="180">
        <f>IF(N474="sníž. přenesená",J474,0)</f>
        <v>0</v>
      </c>
      <c r="BI474" s="180">
        <f>IF(N474="nulová",J474,0)</f>
        <v>0</v>
      </c>
      <c r="BJ474" s="17" t="s">
        <v>81</v>
      </c>
      <c r="BK474" s="180">
        <f>ROUND(I474*H474,2)</f>
        <v>0</v>
      </c>
      <c r="BL474" s="17" t="s">
        <v>150</v>
      </c>
      <c r="BM474" s="17" t="s">
        <v>841</v>
      </c>
    </row>
    <row r="475" spans="2:51" s="12" customFormat="1" ht="12">
      <c r="B475" s="192"/>
      <c r="C475" s="193"/>
      <c r="D475" s="183" t="s">
        <v>164</v>
      </c>
      <c r="E475" s="193"/>
      <c r="F475" s="195" t="s">
        <v>837</v>
      </c>
      <c r="G475" s="193"/>
      <c r="H475" s="196">
        <v>5136</v>
      </c>
      <c r="I475" s="197"/>
      <c r="J475" s="193"/>
      <c r="K475" s="193"/>
      <c r="L475" s="198"/>
      <c r="M475" s="199"/>
      <c r="N475" s="200"/>
      <c r="O475" s="200"/>
      <c r="P475" s="200"/>
      <c r="Q475" s="200"/>
      <c r="R475" s="200"/>
      <c r="S475" s="200"/>
      <c r="T475" s="201"/>
      <c r="AT475" s="202" t="s">
        <v>164</v>
      </c>
      <c r="AU475" s="202" t="s">
        <v>83</v>
      </c>
      <c r="AV475" s="12" t="s">
        <v>83</v>
      </c>
      <c r="AW475" s="12" t="s">
        <v>4</v>
      </c>
      <c r="AX475" s="12" t="s">
        <v>81</v>
      </c>
      <c r="AY475" s="202" t="s">
        <v>143</v>
      </c>
    </row>
    <row r="476" spans="2:65" s="1" customFormat="1" ht="16.5" customHeight="1">
      <c r="B476" s="34"/>
      <c r="C476" s="169" t="s">
        <v>842</v>
      </c>
      <c r="D476" s="169" t="s">
        <v>145</v>
      </c>
      <c r="E476" s="170" t="s">
        <v>843</v>
      </c>
      <c r="F476" s="171" t="s">
        <v>844</v>
      </c>
      <c r="G476" s="172" t="s">
        <v>415</v>
      </c>
      <c r="H476" s="173">
        <v>85.6</v>
      </c>
      <c r="I476" s="174"/>
      <c r="J476" s="175">
        <f>ROUND(I476*H476,2)</f>
        <v>0</v>
      </c>
      <c r="K476" s="171" t="s">
        <v>149</v>
      </c>
      <c r="L476" s="38"/>
      <c r="M476" s="176" t="s">
        <v>19</v>
      </c>
      <c r="N476" s="177" t="s">
        <v>47</v>
      </c>
      <c r="O476" s="60"/>
      <c r="P476" s="178">
        <f>O476*H476</f>
        <v>0</v>
      </c>
      <c r="Q476" s="178">
        <v>0</v>
      </c>
      <c r="R476" s="178">
        <f>Q476*H476</f>
        <v>0</v>
      </c>
      <c r="S476" s="178">
        <v>0</v>
      </c>
      <c r="T476" s="179">
        <f>S476*H476</f>
        <v>0</v>
      </c>
      <c r="AR476" s="17" t="s">
        <v>150</v>
      </c>
      <c r="AT476" s="17" t="s">
        <v>145</v>
      </c>
      <c r="AU476" s="17" t="s">
        <v>83</v>
      </c>
      <c r="AY476" s="17" t="s">
        <v>143</v>
      </c>
      <c r="BE476" s="180">
        <f>IF(N476="základní",J476,0)</f>
        <v>0</v>
      </c>
      <c r="BF476" s="180">
        <f>IF(N476="snížená",J476,0)</f>
        <v>0</v>
      </c>
      <c r="BG476" s="180">
        <f>IF(N476="zákl. přenesená",J476,0)</f>
        <v>0</v>
      </c>
      <c r="BH476" s="180">
        <f>IF(N476="sníž. přenesená",J476,0)</f>
        <v>0</v>
      </c>
      <c r="BI476" s="180">
        <f>IF(N476="nulová",J476,0)</f>
        <v>0</v>
      </c>
      <c r="BJ476" s="17" t="s">
        <v>81</v>
      </c>
      <c r="BK476" s="180">
        <f>ROUND(I476*H476,2)</f>
        <v>0</v>
      </c>
      <c r="BL476" s="17" t="s">
        <v>150</v>
      </c>
      <c r="BM476" s="17" t="s">
        <v>845</v>
      </c>
    </row>
    <row r="477" spans="2:65" s="1" customFormat="1" ht="16.5" customHeight="1">
      <c r="B477" s="34"/>
      <c r="C477" s="169" t="s">
        <v>846</v>
      </c>
      <c r="D477" s="169" t="s">
        <v>145</v>
      </c>
      <c r="E477" s="170" t="s">
        <v>847</v>
      </c>
      <c r="F477" s="171" t="s">
        <v>848</v>
      </c>
      <c r="G477" s="172" t="s">
        <v>415</v>
      </c>
      <c r="H477" s="173">
        <v>85.6</v>
      </c>
      <c r="I477" s="174"/>
      <c r="J477" s="175">
        <f>ROUND(I477*H477,2)</f>
        <v>0</v>
      </c>
      <c r="K477" s="171" t="s">
        <v>149</v>
      </c>
      <c r="L477" s="38"/>
      <c r="M477" s="176" t="s">
        <v>19</v>
      </c>
      <c r="N477" s="177" t="s">
        <v>47</v>
      </c>
      <c r="O477" s="60"/>
      <c r="P477" s="178">
        <f>O477*H477</f>
        <v>0</v>
      </c>
      <c r="Q477" s="178">
        <v>0</v>
      </c>
      <c r="R477" s="178">
        <f>Q477*H477</f>
        <v>0</v>
      </c>
      <c r="S477" s="178">
        <v>0</v>
      </c>
      <c r="T477" s="179">
        <f>S477*H477</f>
        <v>0</v>
      </c>
      <c r="AR477" s="17" t="s">
        <v>150</v>
      </c>
      <c r="AT477" s="17" t="s">
        <v>145</v>
      </c>
      <c r="AU477" s="17" t="s">
        <v>83</v>
      </c>
      <c r="AY477" s="17" t="s">
        <v>143</v>
      </c>
      <c r="BE477" s="180">
        <f>IF(N477="základní",J477,0)</f>
        <v>0</v>
      </c>
      <c r="BF477" s="180">
        <f>IF(N477="snížená",J477,0)</f>
        <v>0</v>
      </c>
      <c r="BG477" s="180">
        <f>IF(N477="zákl. přenesená",J477,0)</f>
        <v>0</v>
      </c>
      <c r="BH477" s="180">
        <f>IF(N477="sníž. přenesená",J477,0)</f>
        <v>0</v>
      </c>
      <c r="BI477" s="180">
        <f>IF(N477="nulová",J477,0)</f>
        <v>0</v>
      </c>
      <c r="BJ477" s="17" t="s">
        <v>81</v>
      </c>
      <c r="BK477" s="180">
        <f>ROUND(I477*H477,2)</f>
        <v>0</v>
      </c>
      <c r="BL477" s="17" t="s">
        <v>150</v>
      </c>
      <c r="BM477" s="17" t="s">
        <v>849</v>
      </c>
    </row>
    <row r="478" spans="2:65" s="1" customFormat="1" ht="16.5" customHeight="1">
      <c r="B478" s="34"/>
      <c r="C478" s="169" t="s">
        <v>850</v>
      </c>
      <c r="D478" s="169" t="s">
        <v>145</v>
      </c>
      <c r="E478" s="170" t="s">
        <v>851</v>
      </c>
      <c r="F478" s="171" t="s">
        <v>852</v>
      </c>
      <c r="G478" s="172" t="s">
        <v>148</v>
      </c>
      <c r="H478" s="173">
        <v>177.44</v>
      </c>
      <c r="I478" s="174"/>
      <c r="J478" s="175">
        <f>ROUND(I478*H478,2)</f>
        <v>0</v>
      </c>
      <c r="K478" s="171" t="s">
        <v>149</v>
      </c>
      <c r="L478" s="38"/>
      <c r="M478" s="176" t="s">
        <v>19</v>
      </c>
      <c r="N478" s="177" t="s">
        <v>47</v>
      </c>
      <c r="O478" s="60"/>
      <c r="P478" s="178">
        <f>O478*H478</f>
        <v>0</v>
      </c>
      <c r="Q478" s="178">
        <v>0</v>
      </c>
      <c r="R478" s="178">
        <f>Q478*H478</f>
        <v>0</v>
      </c>
      <c r="S478" s="178">
        <v>0</v>
      </c>
      <c r="T478" s="179">
        <f>S478*H478</f>
        <v>0</v>
      </c>
      <c r="AR478" s="17" t="s">
        <v>150</v>
      </c>
      <c r="AT478" s="17" t="s">
        <v>145</v>
      </c>
      <c r="AU478" s="17" t="s">
        <v>83</v>
      </c>
      <c r="AY478" s="17" t="s">
        <v>143</v>
      </c>
      <c r="BE478" s="180">
        <f>IF(N478="základní",J478,0)</f>
        <v>0</v>
      </c>
      <c r="BF478" s="180">
        <f>IF(N478="snížená",J478,0)</f>
        <v>0</v>
      </c>
      <c r="BG478" s="180">
        <f>IF(N478="zákl. přenesená",J478,0)</f>
        <v>0</v>
      </c>
      <c r="BH478" s="180">
        <f>IF(N478="sníž. přenesená",J478,0)</f>
        <v>0</v>
      </c>
      <c r="BI478" s="180">
        <f>IF(N478="nulová",J478,0)</f>
        <v>0</v>
      </c>
      <c r="BJ478" s="17" t="s">
        <v>81</v>
      </c>
      <c r="BK478" s="180">
        <f>ROUND(I478*H478,2)</f>
        <v>0</v>
      </c>
      <c r="BL478" s="17" t="s">
        <v>150</v>
      </c>
      <c r="BM478" s="17" t="s">
        <v>853</v>
      </c>
    </row>
    <row r="479" spans="2:65" s="1" customFormat="1" ht="16.5" customHeight="1">
      <c r="B479" s="34"/>
      <c r="C479" s="169" t="s">
        <v>854</v>
      </c>
      <c r="D479" s="169" t="s">
        <v>145</v>
      </c>
      <c r="E479" s="170" t="s">
        <v>855</v>
      </c>
      <c r="F479" s="171" t="s">
        <v>856</v>
      </c>
      <c r="G479" s="172" t="s">
        <v>148</v>
      </c>
      <c r="H479" s="173">
        <v>10646.4</v>
      </c>
      <c r="I479" s="174"/>
      <c r="J479" s="175">
        <f>ROUND(I479*H479,2)</f>
        <v>0</v>
      </c>
      <c r="K479" s="171" t="s">
        <v>149</v>
      </c>
      <c r="L479" s="38"/>
      <c r="M479" s="176" t="s">
        <v>19</v>
      </c>
      <c r="N479" s="177" t="s">
        <v>47</v>
      </c>
      <c r="O479" s="60"/>
      <c r="P479" s="178">
        <f>O479*H479</f>
        <v>0</v>
      </c>
      <c r="Q479" s="178">
        <v>0</v>
      </c>
      <c r="R479" s="178">
        <f>Q479*H479</f>
        <v>0</v>
      </c>
      <c r="S479" s="178">
        <v>0</v>
      </c>
      <c r="T479" s="179">
        <f>S479*H479</f>
        <v>0</v>
      </c>
      <c r="AR479" s="17" t="s">
        <v>150</v>
      </c>
      <c r="AT479" s="17" t="s">
        <v>145</v>
      </c>
      <c r="AU479" s="17" t="s">
        <v>83</v>
      </c>
      <c r="AY479" s="17" t="s">
        <v>143</v>
      </c>
      <c r="BE479" s="180">
        <f>IF(N479="základní",J479,0)</f>
        <v>0</v>
      </c>
      <c r="BF479" s="180">
        <f>IF(N479="snížená",J479,0)</f>
        <v>0</v>
      </c>
      <c r="BG479" s="180">
        <f>IF(N479="zákl. přenesená",J479,0)</f>
        <v>0</v>
      </c>
      <c r="BH479" s="180">
        <f>IF(N479="sníž. přenesená",J479,0)</f>
        <v>0</v>
      </c>
      <c r="BI479" s="180">
        <f>IF(N479="nulová",J479,0)</f>
        <v>0</v>
      </c>
      <c r="BJ479" s="17" t="s">
        <v>81</v>
      </c>
      <c r="BK479" s="180">
        <f>ROUND(I479*H479,2)</f>
        <v>0</v>
      </c>
      <c r="BL479" s="17" t="s">
        <v>150</v>
      </c>
      <c r="BM479" s="17" t="s">
        <v>857</v>
      </c>
    </row>
    <row r="480" spans="2:51" s="12" customFormat="1" ht="12">
      <c r="B480" s="192"/>
      <c r="C480" s="193"/>
      <c r="D480" s="183" t="s">
        <v>164</v>
      </c>
      <c r="E480" s="193"/>
      <c r="F480" s="195" t="s">
        <v>817</v>
      </c>
      <c r="G480" s="193"/>
      <c r="H480" s="196">
        <v>10646.4</v>
      </c>
      <c r="I480" s="197"/>
      <c r="J480" s="193"/>
      <c r="K480" s="193"/>
      <c r="L480" s="198"/>
      <c r="M480" s="199"/>
      <c r="N480" s="200"/>
      <c r="O480" s="200"/>
      <c r="P480" s="200"/>
      <c r="Q480" s="200"/>
      <c r="R480" s="200"/>
      <c r="S480" s="200"/>
      <c r="T480" s="201"/>
      <c r="AT480" s="202" t="s">
        <v>164</v>
      </c>
      <c r="AU480" s="202" t="s">
        <v>83</v>
      </c>
      <c r="AV480" s="12" t="s">
        <v>83</v>
      </c>
      <c r="AW480" s="12" t="s">
        <v>4</v>
      </c>
      <c r="AX480" s="12" t="s">
        <v>81</v>
      </c>
      <c r="AY480" s="202" t="s">
        <v>143</v>
      </c>
    </row>
    <row r="481" spans="2:65" s="1" customFormat="1" ht="16.5" customHeight="1">
      <c r="B481" s="34"/>
      <c r="C481" s="169" t="s">
        <v>858</v>
      </c>
      <c r="D481" s="169" t="s">
        <v>145</v>
      </c>
      <c r="E481" s="170" t="s">
        <v>859</v>
      </c>
      <c r="F481" s="171" t="s">
        <v>860</v>
      </c>
      <c r="G481" s="172" t="s">
        <v>148</v>
      </c>
      <c r="H481" s="173">
        <v>177.44</v>
      </c>
      <c r="I481" s="174"/>
      <c r="J481" s="175">
        <f>ROUND(I481*H481,2)</f>
        <v>0</v>
      </c>
      <c r="K481" s="171" t="s">
        <v>149</v>
      </c>
      <c r="L481" s="38"/>
      <c r="M481" s="176" t="s">
        <v>19</v>
      </c>
      <c r="N481" s="177" t="s">
        <v>47</v>
      </c>
      <c r="O481" s="60"/>
      <c r="P481" s="178">
        <f>O481*H481</f>
        <v>0</v>
      </c>
      <c r="Q481" s="178">
        <v>0</v>
      </c>
      <c r="R481" s="178">
        <f>Q481*H481</f>
        <v>0</v>
      </c>
      <c r="S481" s="178">
        <v>0</v>
      </c>
      <c r="T481" s="179">
        <f>S481*H481</f>
        <v>0</v>
      </c>
      <c r="AR481" s="17" t="s">
        <v>150</v>
      </c>
      <c r="AT481" s="17" t="s">
        <v>145</v>
      </c>
      <c r="AU481" s="17" t="s">
        <v>83</v>
      </c>
      <c r="AY481" s="17" t="s">
        <v>143</v>
      </c>
      <c r="BE481" s="180">
        <f>IF(N481="základní",J481,0)</f>
        <v>0</v>
      </c>
      <c r="BF481" s="180">
        <f>IF(N481="snížená",J481,0)</f>
        <v>0</v>
      </c>
      <c r="BG481" s="180">
        <f>IF(N481="zákl. přenesená",J481,0)</f>
        <v>0</v>
      </c>
      <c r="BH481" s="180">
        <f>IF(N481="sníž. přenesená",J481,0)</f>
        <v>0</v>
      </c>
      <c r="BI481" s="180">
        <f>IF(N481="nulová",J481,0)</f>
        <v>0</v>
      </c>
      <c r="BJ481" s="17" t="s">
        <v>81</v>
      </c>
      <c r="BK481" s="180">
        <f>ROUND(I481*H481,2)</f>
        <v>0</v>
      </c>
      <c r="BL481" s="17" t="s">
        <v>150</v>
      </c>
      <c r="BM481" s="17" t="s">
        <v>861</v>
      </c>
    </row>
    <row r="482" spans="2:65" s="1" customFormat="1" ht="16.5" customHeight="1">
      <c r="B482" s="34"/>
      <c r="C482" s="169" t="s">
        <v>862</v>
      </c>
      <c r="D482" s="169" t="s">
        <v>145</v>
      </c>
      <c r="E482" s="170" t="s">
        <v>863</v>
      </c>
      <c r="F482" s="171" t="s">
        <v>864</v>
      </c>
      <c r="G482" s="172" t="s">
        <v>148</v>
      </c>
      <c r="H482" s="173">
        <v>66.472</v>
      </c>
      <c r="I482" s="174"/>
      <c r="J482" s="175">
        <f>ROUND(I482*H482,2)</f>
        <v>0</v>
      </c>
      <c r="K482" s="171" t="s">
        <v>149</v>
      </c>
      <c r="L482" s="38"/>
      <c r="M482" s="176" t="s">
        <v>19</v>
      </c>
      <c r="N482" s="177" t="s">
        <v>47</v>
      </c>
      <c r="O482" s="60"/>
      <c r="P482" s="178">
        <f>O482*H482</f>
        <v>0</v>
      </c>
      <c r="Q482" s="178">
        <v>0.00013</v>
      </c>
      <c r="R482" s="178">
        <f>Q482*H482</f>
        <v>0.008641359999999999</v>
      </c>
      <c r="S482" s="178">
        <v>0</v>
      </c>
      <c r="T482" s="179">
        <f>S482*H482</f>
        <v>0</v>
      </c>
      <c r="AR482" s="17" t="s">
        <v>150</v>
      </c>
      <c r="AT482" s="17" t="s">
        <v>145</v>
      </c>
      <c r="AU482" s="17" t="s">
        <v>83</v>
      </c>
      <c r="AY482" s="17" t="s">
        <v>143</v>
      </c>
      <c r="BE482" s="180">
        <f>IF(N482="základní",J482,0)</f>
        <v>0</v>
      </c>
      <c r="BF482" s="180">
        <f>IF(N482="snížená",J482,0)</f>
        <v>0</v>
      </c>
      <c r="BG482" s="180">
        <f>IF(N482="zákl. přenesená",J482,0)</f>
        <v>0</v>
      </c>
      <c r="BH482" s="180">
        <f>IF(N482="sníž. přenesená",J482,0)</f>
        <v>0</v>
      </c>
      <c r="BI482" s="180">
        <f>IF(N482="nulová",J482,0)</f>
        <v>0</v>
      </c>
      <c r="BJ482" s="17" t="s">
        <v>81</v>
      </c>
      <c r="BK482" s="180">
        <f>ROUND(I482*H482,2)</f>
        <v>0</v>
      </c>
      <c r="BL482" s="17" t="s">
        <v>150</v>
      </c>
      <c r="BM482" s="17" t="s">
        <v>865</v>
      </c>
    </row>
    <row r="483" spans="2:51" s="12" customFormat="1" ht="12">
      <c r="B483" s="192"/>
      <c r="C483" s="193"/>
      <c r="D483" s="183" t="s">
        <v>164</v>
      </c>
      <c r="E483" s="194" t="s">
        <v>19</v>
      </c>
      <c r="F483" s="195" t="s">
        <v>866</v>
      </c>
      <c r="G483" s="193"/>
      <c r="H483" s="196">
        <v>4.752</v>
      </c>
      <c r="I483" s="197"/>
      <c r="J483" s="193"/>
      <c r="K483" s="193"/>
      <c r="L483" s="198"/>
      <c r="M483" s="199"/>
      <c r="N483" s="200"/>
      <c r="O483" s="200"/>
      <c r="P483" s="200"/>
      <c r="Q483" s="200"/>
      <c r="R483" s="200"/>
      <c r="S483" s="200"/>
      <c r="T483" s="201"/>
      <c r="AT483" s="202" t="s">
        <v>164</v>
      </c>
      <c r="AU483" s="202" t="s">
        <v>83</v>
      </c>
      <c r="AV483" s="12" t="s">
        <v>83</v>
      </c>
      <c r="AW483" s="12" t="s">
        <v>36</v>
      </c>
      <c r="AX483" s="12" t="s">
        <v>76</v>
      </c>
      <c r="AY483" s="202" t="s">
        <v>143</v>
      </c>
    </row>
    <row r="484" spans="2:51" s="12" customFormat="1" ht="12">
      <c r="B484" s="192"/>
      <c r="C484" s="193"/>
      <c r="D484" s="183" t="s">
        <v>164</v>
      </c>
      <c r="E484" s="194" t="s">
        <v>19</v>
      </c>
      <c r="F484" s="195" t="s">
        <v>867</v>
      </c>
      <c r="G484" s="193"/>
      <c r="H484" s="196">
        <v>61.72</v>
      </c>
      <c r="I484" s="197"/>
      <c r="J484" s="193"/>
      <c r="K484" s="193"/>
      <c r="L484" s="198"/>
      <c r="M484" s="199"/>
      <c r="N484" s="200"/>
      <c r="O484" s="200"/>
      <c r="P484" s="200"/>
      <c r="Q484" s="200"/>
      <c r="R484" s="200"/>
      <c r="S484" s="200"/>
      <c r="T484" s="201"/>
      <c r="AT484" s="202" t="s">
        <v>164</v>
      </c>
      <c r="AU484" s="202" t="s">
        <v>83</v>
      </c>
      <c r="AV484" s="12" t="s">
        <v>83</v>
      </c>
      <c r="AW484" s="12" t="s">
        <v>36</v>
      </c>
      <c r="AX484" s="12" t="s">
        <v>76</v>
      </c>
      <c r="AY484" s="202" t="s">
        <v>143</v>
      </c>
    </row>
    <row r="485" spans="2:51" s="13" customFormat="1" ht="12">
      <c r="B485" s="203"/>
      <c r="C485" s="204"/>
      <c r="D485" s="183" t="s">
        <v>164</v>
      </c>
      <c r="E485" s="205" t="s">
        <v>19</v>
      </c>
      <c r="F485" s="206" t="s">
        <v>171</v>
      </c>
      <c r="G485" s="204"/>
      <c r="H485" s="207">
        <v>66.472</v>
      </c>
      <c r="I485" s="208"/>
      <c r="J485" s="204"/>
      <c r="K485" s="204"/>
      <c r="L485" s="209"/>
      <c r="M485" s="210"/>
      <c r="N485" s="211"/>
      <c r="O485" s="211"/>
      <c r="P485" s="211"/>
      <c r="Q485" s="211"/>
      <c r="R485" s="211"/>
      <c r="S485" s="211"/>
      <c r="T485" s="212"/>
      <c r="AT485" s="213" t="s">
        <v>164</v>
      </c>
      <c r="AU485" s="213" t="s">
        <v>83</v>
      </c>
      <c r="AV485" s="13" t="s">
        <v>150</v>
      </c>
      <c r="AW485" s="13" t="s">
        <v>36</v>
      </c>
      <c r="AX485" s="13" t="s">
        <v>81</v>
      </c>
      <c r="AY485" s="213" t="s">
        <v>143</v>
      </c>
    </row>
    <row r="486" spans="2:65" s="1" customFormat="1" ht="16.5" customHeight="1">
      <c r="B486" s="34"/>
      <c r="C486" s="169" t="s">
        <v>868</v>
      </c>
      <c r="D486" s="169" t="s">
        <v>145</v>
      </c>
      <c r="E486" s="170" t="s">
        <v>869</v>
      </c>
      <c r="F486" s="171" t="s">
        <v>870</v>
      </c>
      <c r="G486" s="172" t="s">
        <v>148</v>
      </c>
      <c r="H486" s="173">
        <v>66.472</v>
      </c>
      <c r="I486" s="174"/>
      <c r="J486" s="175">
        <f>ROUND(I486*H486,2)</f>
        <v>0</v>
      </c>
      <c r="K486" s="171" t="s">
        <v>149</v>
      </c>
      <c r="L486" s="38"/>
      <c r="M486" s="176" t="s">
        <v>19</v>
      </c>
      <c r="N486" s="177" t="s">
        <v>47</v>
      </c>
      <c r="O486" s="60"/>
      <c r="P486" s="178">
        <f>O486*H486</f>
        <v>0</v>
      </c>
      <c r="Q486" s="178">
        <v>4E-05</v>
      </c>
      <c r="R486" s="178">
        <f>Q486*H486</f>
        <v>0.00265888</v>
      </c>
      <c r="S486" s="178">
        <v>0</v>
      </c>
      <c r="T486" s="179">
        <f>S486*H486</f>
        <v>0</v>
      </c>
      <c r="AR486" s="17" t="s">
        <v>150</v>
      </c>
      <c r="AT486" s="17" t="s">
        <v>145</v>
      </c>
      <c r="AU486" s="17" t="s">
        <v>83</v>
      </c>
      <c r="AY486" s="17" t="s">
        <v>143</v>
      </c>
      <c r="BE486" s="180">
        <f>IF(N486="základní",J486,0)</f>
        <v>0</v>
      </c>
      <c r="BF486" s="180">
        <f>IF(N486="snížená",J486,0)</f>
        <v>0</v>
      </c>
      <c r="BG486" s="180">
        <f>IF(N486="zákl. přenesená",J486,0)</f>
        <v>0</v>
      </c>
      <c r="BH486" s="180">
        <f>IF(N486="sníž. přenesená",J486,0)</f>
        <v>0</v>
      </c>
      <c r="BI486" s="180">
        <f>IF(N486="nulová",J486,0)</f>
        <v>0</v>
      </c>
      <c r="BJ486" s="17" t="s">
        <v>81</v>
      </c>
      <c r="BK486" s="180">
        <f>ROUND(I486*H486,2)</f>
        <v>0</v>
      </c>
      <c r="BL486" s="17" t="s">
        <v>150</v>
      </c>
      <c r="BM486" s="17" t="s">
        <v>871</v>
      </c>
    </row>
    <row r="487" spans="2:65" s="1" customFormat="1" ht="22.5" customHeight="1">
      <c r="B487" s="34"/>
      <c r="C487" s="169" t="s">
        <v>872</v>
      </c>
      <c r="D487" s="169" t="s">
        <v>145</v>
      </c>
      <c r="E487" s="170" t="s">
        <v>873</v>
      </c>
      <c r="F487" s="171" t="s">
        <v>874</v>
      </c>
      <c r="G487" s="172" t="s">
        <v>162</v>
      </c>
      <c r="H487" s="173">
        <v>32.4</v>
      </c>
      <c r="I487" s="174"/>
      <c r="J487" s="175">
        <f>ROUND(I487*H487,2)</f>
        <v>0</v>
      </c>
      <c r="K487" s="171" t="s">
        <v>149</v>
      </c>
      <c r="L487" s="38"/>
      <c r="M487" s="176" t="s">
        <v>19</v>
      </c>
      <c r="N487" s="177" t="s">
        <v>47</v>
      </c>
      <c r="O487" s="60"/>
      <c r="P487" s="178">
        <f>O487*H487</f>
        <v>0</v>
      </c>
      <c r="Q487" s="178">
        <v>0</v>
      </c>
      <c r="R487" s="178">
        <f>Q487*H487</f>
        <v>0</v>
      </c>
      <c r="S487" s="178">
        <v>2.5</v>
      </c>
      <c r="T487" s="179">
        <f>S487*H487</f>
        <v>81</v>
      </c>
      <c r="AR487" s="17" t="s">
        <v>150</v>
      </c>
      <c r="AT487" s="17" t="s">
        <v>145</v>
      </c>
      <c r="AU487" s="17" t="s">
        <v>83</v>
      </c>
      <c r="AY487" s="17" t="s">
        <v>143</v>
      </c>
      <c r="BE487" s="180">
        <f>IF(N487="základní",J487,0)</f>
        <v>0</v>
      </c>
      <c r="BF487" s="180">
        <f>IF(N487="snížená",J487,0)</f>
        <v>0</v>
      </c>
      <c r="BG487" s="180">
        <f>IF(N487="zákl. přenesená",J487,0)</f>
        <v>0</v>
      </c>
      <c r="BH487" s="180">
        <f>IF(N487="sníž. přenesená",J487,0)</f>
        <v>0</v>
      </c>
      <c r="BI487" s="180">
        <f>IF(N487="nulová",J487,0)</f>
        <v>0</v>
      </c>
      <c r="BJ487" s="17" t="s">
        <v>81</v>
      </c>
      <c r="BK487" s="180">
        <f>ROUND(I487*H487,2)</f>
        <v>0</v>
      </c>
      <c r="BL487" s="17" t="s">
        <v>150</v>
      </c>
      <c r="BM487" s="17" t="s">
        <v>875</v>
      </c>
    </row>
    <row r="488" spans="2:51" s="11" customFormat="1" ht="12">
      <c r="B488" s="181"/>
      <c r="C488" s="182"/>
      <c r="D488" s="183" t="s">
        <v>164</v>
      </c>
      <c r="E488" s="184" t="s">
        <v>19</v>
      </c>
      <c r="F488" s="185" t="s">
        <v>876</v>
      </c>
      <c r="G488" s="182"/>
      <c r="H488" s="184" t="s">
        <v>19</v>
      </c>
      <c r="I488" s="186"/>
      <c r="J488" s="182"/>
      <c r="K488" s="182"/>
      <c r="L488" s="187"/>
      <c r="M488" s="188"/>
      <c r="N488" s="189"/>
      <c r="O488" s="189"/>
      <c r="P488" s="189"/>
      <c r="Q488" s="189"/>
      <c r="R488" s="189"/>
      <c r="S488" s="189"/>
      <c r="T488" s="190"/>
      <c r="AT488" s="191" t="s">
        <v>164</v>
      </c>
      <c r="AU488" s="191" t="s">
        <v>83</v>
      </c>
      <c r="AV488" s="11" t="s">
        <v>81</v>
      </c>
      <c r="AW488" s="11" t="s">
        <v>36</v>
      </c>
      <c r="AX488" s="11" t="s">
        <v>76</v>
      </c>
      <c r="AY488" s="191" t="s">
        <v>143</v>
      </c>
    </row>
    <row r="489" spans="2:51" s="12" customFormat="1" ht="12">
      <c r="B489" s="192"/>
      <c r="C489" s="193"/>
      <c r="D489" s="183" t="s">
        <v>164</v>
      </c>
      <c r="E489" s="194" t="s">
        <v>19</v>
      </c>
      <c r="F489" s="195" t="s">
        <v>877</v>
      </c>
      <c r="G489" s="193"/>
      <c r="H489" s="196">
        <v>32.4</v>
      </c>
      <c r="I489" s="197"/>
      <c r="J489" s="193"/>
      <c r="K489" s="193"/>
      <c r="L489" s="198"/>
      <c r="M489" s="199"/>
      <c r="N489" s="200"/>
      <c r="O489" s="200"/>
      <c r="P489" s="200"/>
      <c r="Q489" s="200"/>
      <c r="R489" s="200"/>
      <c r="S489" s="200"/>
      <c r="T489" s="201"/>
      <c r="AT489" s="202" t="s">
        <v>164</v>
      </c>
      <c r="AU489" s="202" t="s">
        <v>83</v>
      </c>
      <c r="AV489" s="12" t="s">
        <v>83</v>
      </c>
      <c r="AW489" s="12" t="s">
        <v>36</v>
      </c>
      <c r="AX489" s="12" t="s">
        <v>76</v>
      </c>
      <c r="AY489" s="202" t="s">
        <v>143</v>
      </c>
    </row>
    <row r="490" spans="2:51" s="13" customFormat="1" ht="12">
      <c r="B490" s="203"/>
      <c r="C490" s="204"/>
      <c r="D490" s="183" t="s">
        <v>164</v>
      </c>
      <c r="E490" s="205" t="s">
        <v>19</v>
      </c>
      <c r="F490" s="206" t="s">
        <v>171</v>
      </c>
      <c r="G490" s="204"/>
      <c r="H490" s="207">
        <v>32.4</v>
      </c>
      <c r="I490" s="208"/>
      <c r="J490" s="204"/>
      <c r="K490" s="204"/>
      <c r="L490" s="209"/>
      <c r="M490" s="210"/>
      <c r="N490" s="211"/>
      <c r="O490" s="211"/>
      <c r="P490" s="211"/>
      <c r="Q490" s="211"/>
      <c r="R490" s="211"/>
      <c r="S490" s="211"/>
      <c r="T490" s="212"/>
      <c r="AT490" s="213" t="s">
        <v>164</v>
      </c>
      <c r="AU490" s="213" t="s">
        <v>83</v>
      </c>
      <c r="AV490" s="13" t="s">
        <v>150</v>
      </c>
      <c r="AW490" s="13" t="s">
        <v>36</v>
      </c>
      <c r="AX490" s="13" t="s">
        <v>81</v>
      </c>
      <c r="AY490" s="213" t="s">
        <v>143</v>
      </c>
    </row>
    <row r="491" spans="2:65" s="1" customFormat="1" ht="16.5" customHeight="1">
      <c r="B491" s="34"/>
      <c r="C491" s="169" t="s">
        <v>878</v>
      </c>
      <c r="D491" s="169" t="s">
        <v>145</v>
      </c>
      <c r="E491" s="170" t="s">
        <v>879</v>
      </c>
      <c r="F491" s="171" t="s">
        <v>880</v>
      </c>
      <c r="G491" s="172" t="s">
        <v>162</v>
      </c>
      <c r="H491" s="173">
        <v>0.792</v>
      </c>
      <c r="I491" s="174"/>
      <c r="J491" s="175">
        <f>ROUND(I491*H491,2)</f>
        <v>0</v>
      </c>
      <c r="K491" s="171" t="s">
        <v>149</v>
      </c>
      <c r="L491" s="38"/>
      <c r="M491" s="176" t="s">
        <v>19</v>
      </c>
      <c r="N491" s="177" t="s">
        <v>47</v>
      </c>
      <c r="O491" s="60"/>
      <c r="P491" s="178">
        <f>O491*H491</f>
        <v>0</v>
      </c>
      <c r="Q491" s="178">
        <v>0</v>
      </c>
      <c r="R491" s="178">
        <f>Q491*H491</f>
        <v>0</v>
      </c>
      <c r="S491" s="178">
        <v>2.2</v>
      </c>
      <c r="T491" s="179">
        <f>S491*H491</f>
        <v>1.7424000000000002</v>
      </c>
      <c r="AR491" s="17" t="s">
        <v>150</v>
      </c>
      <c r="AT491" s="17" t="s">
        <v>145</v>
      </c>
      <c r="AU491" s="17" t="s">
        <v>83</v>
      </c>
      <c r="AY491" s="17" t="s">
        <v>143</v>
      </c>
      <c r="BE491" s="180">
        <f>IF(N491="základní",J491,0)</f>
        <v>0</v>
      </c>
      <c r="BF491" s="180">
        <f>IF(N491="snížená",J491,0)</f>
        <v>0</v>
      </c>
      <c r="BG491" s="180">
        <f>IF(N491="zákl. přenesená",J491,0)</f>
        <v>0</v>
      </c>
      <c r="BH491" s="180">
        <f>IF(N491="sníž. přenesená",J491,0)</f>
        <v>0</v>
      </c>
      <c r="BI491" s="180">
        <f>IF(N491="nulová",J491,0)</f>
        <v>0</v>
      </c>
      <c r="BJ491" s="17" t="s">
        <v>81</v>
      </c>
      <c r="BK491" s="180">
        <f>ROUND(I491*H491,2)</f>
        <v>0</v>
      </c>
      <c r="BL491" s="17" t="s">
        <v>150</v>
      </c>
      <c r="BM491" s="17" t="s">
        <v>881</v>
      </c>
    </row>
    <row r="492" spans="2:51" s="11" customFormat="1" ht="12">
      <c r="B492" s="181"/>
      <c r="C492" s="182"/>
      <c r="D492" s="183" t="s">
        <v>164</v>
      </c>
      <c r="E492" s="184" t="s">
        <v>19</v>
      </c>
      <c r="F492" s="185" t="s">
        <v>882</v>
      </c>
      <c r="G492" s="182"/>
      <c r="H492" s="184" t="s">
        <v>19</v>
      </c>
      <c r="I492" s="186"/>
      <c r="J492" s="182"/>
      <c r="K492" s="182"/>
      <c r="L492" s="187"/>
      <c r="M492" s="188"/>
      <c r="N492" s="189"/>
      <c r="O492" s="189"/>
      <c r="P492" s="189"/>
      <c r="Q492" s="189"/>
      <c r="R492" s="189"/>
      <c r="S492" s="189"/>
      <c r="T492" s="190"/>
      <c r="AT492" s="191" t="s">
        <v>164</v>
      </c>
      <c r="AU492" s="191" t="s">
        <v>83</v>
      </c>
      <c r="AV492" s="11" t="s">
        <v>81</v>
      </c>
      <c r="AW492" s="11" t="s">
        <v>36</v>
      </c>
      <c r="AX492" s="11" t="s">
        <v>76</v>
      </c>
      <c r="AY492" s="191" t="s">
        <v>143</v>
      </c>
    </row>
    <row r="493" spans="2:51" s="12" customFormat="1" ht="12">
      <c r="B493" s="192"/>
      <c r="C493" s="193"/>
      <c r="D493" s="183" t="s">
        <v>164</v>
      </c>
      <c r="E493" s="194" t="s">
        <v>19</v>
      </c>
      <c r="F493" s="195" t="s">
        <v>446</v>
      </c>
      <c r="G493" s="193"/>
      <c r="H493" s="196">
        <v>0.792</v>
      </c>
      <c r="I493" s="197"/>
      <c r="J493" s="193"/>
      <c r="K493" s="193"/>
      <c r="L493" s="198"/>
      <c r="M493" s="199"/>
      <c r="N493" s="200"/>
      <c r="O493" s="200"/>
      <c r="P493" s="200"/>
      <c r="Q493" s="200"/>
      <c r="R493" s="200"/>
      <c r="S493" s="200"/>
      <c r="T493" s="201"/>
      <c r="AT493" s="202" t="s">
        <v>164</v>
      </c>
      <c r="AU493" s="202" t="s">
        <v>83</v>
      </c>
      <c r="AV493" s="12" t="s">
        <v>83</v>
      </c>
      <c r="AW493" s="12" t="s">
        <v>36</v>
      </c>
      <c r="AX493" s="12" t="s">
        <v>76</v>
      </c>
      <c r="AY493" s="202" t="s">
        <v>143</v>
      </c>
    </row>
    <row r="494" spans="2:51" s="13" customFormat="1" ht="12">
      <c r="B494" s="203"/>
      <c r="C494" s="204"/>
      <c r="D494" s="183" t="s">
        <v>164</v>
      </c>
      <c r="E494" s="205" t="s">
        <v>19</v>
      </c>
      <c r="F494" s="206" t="s">
        <v>171</v>
      </c>
      <c r="G494" s="204"/>
      <c r="H494" s="207">
        <v>0.792</v>
      </c>
      <c r="I494" s="208"/>
      <c r="J494" s="204"/>
      <c r="K494" s="204"/>
      <c r="L494" s="209"/>
      <c r="M494" s="210"/>
      <c r="N494" s="211"/>
      <c r="O494" s="211"/>
      <c r="P494" s="211"/>
      <c r="Q494" s="211"/>
      <c r="R494" s="211"/>
      <c r="S494" s="211"/>
      <c r="T494" s="212"/>
      <c r="AT494" s="213" t="s">
        <v>164</v>
      </c>
      <c r="AU494" s="213" t="s">
        <v>83</v>
      </c>
      <c r="AV494" s="13" t="s">
        <v>150</v>
      </c>
      <c r="AW494" s="13" t="s">
        <v>36</v>
      </c>
      <c r="AX494" s="13" t="s">
        <v>81</v>
      </c>
      <c r="AY494" s="213" t="s">
        <v>143</v>
      </c>
    </row>
    <row r="495" spans="2:65" s="1" customFormat="1" ht="22.5" customHeight="1">
      <c r="B495" s="34"/>
      <c r="C495" s="169" t="s">
        <v>883</v>
      </c>
      <c r="D495" s="169" t="s">
        <v>145</v>
      </c>
      <c r="E495" s="170" t="s">
        <v>884</v>
      </c>
      <c r="F495" s="171" t="s">
        <v>885</v>
      </c>
      <c r="G495" s="172" t="s">
        <v>415</v>
      </c>
      <c r="H495" s="173">
        <v>27</v>
      </c>
      <c r="I495" s="174"/>
      <c r="J495" s="175">
        <f>ROUND(I495*H495,2)</f>
        <v>0</v>
      </c>
      <c r="K495" s="171" t="s">
        <v>149</v>
      </c>
      <c r="L495" s="38"/>
      <c r="M495" s="176" t="s">
        <v>19</v>
      </c>
      <c r="N495" s="177" t="s">
        <v>47</v>
      </c>
      <c r="O495" s="60"/>
      <c r="P495" s="178">
        <f>O495*H495</f>
        <v>0</v>
      </c>
      <c r="Q495" s="178">
        <v>0</v>
      </c>
      <c r="R495" s="178">
        <f>Q495*H495</f>
        <v>0</v>
      </c>
      <c r="S495" s="178">
        <v>0.06</v>
      </c>
      <c r="T495" s="179">
        <f>S495*H495</f>
        <v>1.6199999999999999</v>
      </c>
      <c r="AR495" s="17" t="s">
        <v>150</v>
      </c>
      <c r="AT495" s="17" t="s">
        <v>145</v>
      </c>
      <c r="AU495" s="17" t="s">
        <v>83</v>
      </c>
      <c r="AY495" s="17" t="s">
        <v>143</v>
      </c>
      <c r="BE495" s="180">
        <f>IF(N495="základní",J495,0)</f>
        <v>0</v>
      </c>
      <c r="BF495" s="180">
        <f>IF(N495="snížená",J495,0)</f>
        <v>0</v>
      </c>
      <c r="BG495" s="180">
        <f>IF(N495="zákl. přenesená",J495,0)</f>
        <v>0</v>
      </c>
      <c r="BH495" s="180">
        <f>IF(N495="sníž. přenesená",J495,0)</f>
        <v>0</v>
      </c>
      <c r="BI495" s="180">
        <f>IF(N495="nulová",J495,0)</f>
        <v>0</v>
      </c>
      <c r="BJ495" s="17" t="s">
        <v>81</v>
      </c>
      <c r="BK495" s="180">
        <f>ROUND(I495*H495,2)</f>
        <v>0</v>
      </c>
      <c r="BL495" s="17" t="s">
        <v>150</v>
      </c>
      <c r="BM495" s="17" t="s">
        <v>886</v>
      </c>
    </row>
    <row r="496" spans="2:65" s="1" customFormat="1" ht="16.5" customHeight="1">
      <c r="B496" s="34"/>
      <c r="C496" s="169" t="s">
        <v>887</v>
      </c>
      <c r="D496" s="169" t="s">
        <v>145</v>
      </c>
      <c r="E496" s="170" t="s">
        <v>888</v>
      </c>
      <c r="F496" s="171" t="s">
        <v>889</v>
      </c>
      <c r="G496" s="172" t="s">
        <v>148</v>
      </c>
      <c r="H496" s="173">
        <v>2.07</v>
      </c>
      <c r="I496" s="174"/>
      <c r="J496" s="175">
        <f>ROUND(I496*H496,2)</f>
        <v>0</v>
      </c>
      <c r="K496" s="171" t="s">
        <v>149</v>
      </c>
      <c r="L496" s="38"/>
      <c r="M496" s="176" t="s">
        <v>19</v>
      </c>
      <c r="N496" s="177" t="s">
        <v>47</v>
      </c>
      <c r="O496" s="60"/>
      <c r="P496" s="178">
        <f>O496*H496</f>
        <v>0</v>
      </c>
      <c r="Q496" s="178">
        <v>0</v>
      </c>
      <c r="R496" s="178">
        <f>Q496*H496</f>
        <v>0</v>
      </c>
      <c r="S496" s="178">
        <v>0.075</v>
      </c>
      <c r="T496" s="179">
        <f>S496*H496</f>
        <v>0.15524999999999997</v>
      </c>
      <c r="AR496" s="17" t="s">
        <v>150</v>
      </c>
      <c r="AT496" s="17" t="s">
        <v>145</v>
      </c>
      <c r="AU496" s="17" t="s">
        <v>83</v>
      </c>
      <c r="AY496" s="17" t="s">
        <v>143</v>
      </c>
      <c r="BE496" s="180">
        <f>IF(N496="základní",J496,0)</f>
        <v>0</v>
      </c>
      <c r="BF496" s="180">
        <f>IF(N496="snížená",J496,0)</f>
        <v>0</v>
      </c>
      <c r="BG496" s="180">
        <f>IF(N496="zákl. přenesená",J496,0)</f>
        <v>0</v>
      </c>
      <c r="BH496" s="180">
        <f>IF(N496="sníž. přenesená",J496,0)</f>
        <v>0</v>
      </c>
      <c r="BI496" s="180">
        <f>IF(N496="nulová",J496,0)</f>
        <v>0</v>
      </c>
      <c r="BJ496" s="17" t="s">
        <v>81</v>
      </c>
      <c r="BK496" s="180">
        <f>ROUND(I496*H496,2)</f>
        <v>0</v>
      </c>
      <c r="BL496" s="17" t="s">
        <v>150</v>
      </c>
      <c r="BM496" s="17" t="s">
        <v>890</v>
      </c>
    </row>
    <row r="497" spans="2:51" s="11" customFormat="1" ht="12">
      <c r="B497" s="181"/>
      <c r="C497" s="182"/>
      <c r="D497" s="183" t="s">
        <v>164</v>
      </c>
      <c r="E497" s="184" t="s">
        <v>19</v>
      </c>
      <c r="F497" s="185" t="s">
        <v>545</v>
      </c>
      <c r="G497" s="182"/>
      <c r="H497" s="184" t="s">
        <v>19</v>
      </c>
      <c r="I497" s="186"/>
      <c r="J497" s="182"/>
      <c r="K497" s="182"/>
      <c r="L497" s="187"/>
      <c r="M497" s="188"/>
      <c r="N497" s="189"/>
      <c r="O497" s="189"/>
      <c r="P497" s="189"/>
      <c r="Q497" s="189"/>
      <c r="R497" s="189"/>
      <c r="S497" s="189"/>
      <c r="T497" s="190"/>
      <c r="AT497" s="191" t="s">
        <v>164</v>
      </c>
      <c r="AU497" s="191" t="s">
        <v>83</v>
      </c>
      <c r="AV497" s="11" t="s">
        <v>81</v>
      </c>
      <c r="AW497" s="11" t="s">
        <v>36</v>
      </c>
      <c r="AX497" s="11" t="s">
        <v>76</v>
      </c>
      <c r="AY497" s="191" t="s">
        <v>143</v>
      </c>
    </row>
    <row r="498" spans="2:51" s="12" customFormat="1" ht="12">
      <c r="B498" s="192"/>
      <c r="C498" s="193"/>
      <c r="D498" s="183" t="s">
        <v>164</v>
      </c>
      <c r="E498" s="194" t="s">
        <v>19</v>
      </c>
      <c r="F498" s="195" t="s">
        <v>891</v>
      </c>
      <c r="G498" s="193"/>
      <c r="H498" s="196">
        <v>2.07</v>
      </c>
      <c r="I498" s="197"/>
      <c r="J498" s="193"/>
      <c r="K498" s="193"/>
      <c r="L498" s="198"/>
      <c r="M498" s="199"/>
      <c r="N498" s="200"/>
      <c r="O498" s="200"/>
      <c r="P498" s="200"/>
      <c r="Q498" s="200"/>
      <c r="R498" s="200"/>
      <c r="S498" s="200"/>
      <c r="T498" s="201"/>
      <c r="AT498" s="202" t="s">
        <v>164</v>
      </c>
      <c r="AU498" s="202" t="s">
        <v>83</v>
      </c>
      <c r="AV498" s="12" t="s">
        <v>83</v>
      </c>
      <c r="AW498" s="12" t="s">
        <v>36</v>
      </c>
      <c r="AX498" s="12" t="s">
        <v>76</v>
      </c>
      <c r="AY498" s="202" t="s">
        <v>143</v>
      </c>
    </row>
    <row r="499" spans="2:51" s="13" customFormat="1" ht="12">
      <c r="B499" s="203"/>
      <c r="C499" s="204"/>
      <c r="D499" s="183" t="s">
        <v>164</v>
      </c>
      <c r="E499" s="205" t="s">
        <v>19</v>
      </c>
      <c r="F499" s="206" t="s">
        <v>171</v>
      </c>
      <c r="G499" s="204"/>
      <c r="H499" s="207">
        <v>2.07</v>
      </c>
      <c r="I499" s="208"/>
      <c r="J499" s="204"/>
      <c r="K499" s="204"/>
      <c r="L499" s="209"/>
      <c r="M499" s="210"/>
      <c r="N499" s="211"/>
      <c r="O499" s="211"/>
      <c r="P499" s="211"/>
      <c r="Q499" s="211"/>
      <c r="R499" s="211"/>
      <c r="S499" s="211"/>
      <c r="T499" s="212"/>
      <c r="AT499" s="213" t="s">
        <v>164</v>
      </c>
      <c r="AU499" s="213" t="s">
        <v>83</v>
      </c>
      <c r="AV499" s="13" t="s">
        <v>150</v>
      </c>
      <c r="AW499" s="13" t="s">
        <v>36</v>
      </c>
      <c r="AX499" s="13" t="s">
        <v>81</v>
      </c>
      <c r="AY499" s="213" t="s">
        <v>143</v>
      </c>
    </row>
    <row r="500" spans="2:65" s="1" customFormat="1" ht="22.5" customHeight="1">
      <c r="B500" s="34"/>
      <c r="C500" s="169" t="s">
        <v>892</v>
      </c>
      <c r="D500" s="169" t="s">
        <v>145</v>
      </c>
      <c r="E500" s="170" t="s">
        <v>893</v>
      </c>
      <c r="F500" s="171" t="s">
        <v>894</v>
      </c>
      <c r="G500" s="172" t="s">
        <v>162</v>
      </c>
      <c r="H500" s="173">
        <v>0.169</v>
      </c>
      <c r="I500" s="174"/>
      <c r="J500" s="175">
        <f>ROUND(I500*H500,2)</f>
        <v>0</v>
      </c>
      <c r="K500" s="171" t="s">
        <v>149</v>
      </c>
      <c r="L500" s="38"/>
      <c r="M500" s="176" t="s">
        <v>19</v>
      </c>
      <c r="N500" s="177" t="s">
        <v>47</v>
      </c>
      <c r="O500" s="60"/>
      <c r="P500" s="178">
        <f>O500*H500</f>
        <v>0</v>
      </c>
      <c r="Q500" s="178">
        <v>0</v>
      </c>
      <c r="R500" s="178">
        <f>Q500*H500</f>
        <v>0</v>
      </c>
      <c r="S500" s="178">
        <v>2.5</v>
      </c>
      <c r="T500" s="179">
        <f>S500*H500</f>
        <v>0.42250000000000004</v>
      </c>
      <c r="AR500" s="17" t="s">
        <v>150</v>
      </c>
      <c r="AT500" s="17" t="s">
        <v>145</v>
      </c>
      <c r="AU500" s="17" t="s">
        <v>83</v>
      </c>
      <c r="AY500" s="17" t="s">
        <v>143</v>
      </c>
      <c r="BE500" s="180">
        <f>IF(N500="základní",J500,0)</f>
        <v>0</v>
      </c>
      <c r="BF500" s="180">
        <f>IF(N500="snížená",J500,0)</f>
        <v>0</v>
      </c>
      <c r="BG500" s="180">
        <f>IF(N500="zákl. přenesená",J500,0)</f>
        <v>0</v>
      </c>
      <c r="BH500" s="180">
        <f>IF(N500="sníž. přenesená",J500,0)</f>
        <v>0</v>
      </c>
      <c r="BI500" s="180">
        <f>IF(N500="nulová",J500,0)</f>
        <v>0</v>
      </c>
      <c r="BJ500" s="17" t="s">
        <v>81</v>
      </c>
      <c r="BK500" s="180">
        <f>ROUND(I500*H500,2)</f>
        <v>0</v>
      </c>
      <c r="BL500" s="17" t="s">
        <v>150</v>
      </c>
      <c r="BM500" s="17" t="s">
        <v>895</v>
      </c>
    </row>
    <row r="501" spans="2:51" s="11" customFormat="1" ht="12">
      <c r="B501" s="181"/>
      <c r="C501" s="182"/>
      <c r="D501" s="183" t="s">
        <v>164</v>
      </c>
      <c r="E501" s="184" t="s">
        <v>19</v>
      </c>
      <c r="F501" s="185" t="s">
        <v>896</v>
      </c>
      <c r="G501" s="182"/>
      <c r="H501" s="184" t="s">
        <v>19</v>
      </c>
      <c r="I501" s="186"/>
      <c r="J501" s="182"/>
      <c r="K501" s="182"/>
      <c r="L501" s="187"/>
      <c r="M501" s="188"/>
      <c r="N501" s="189"/>
      <c r="O501" s="189"/>
      <c r="P501" s="189"/>
      <c r="Q501" s="189"/>
      <c r="R501" s="189"/>
      <c r="S501" s="189"/>
      <c r="T501" s="190"/>
      <c r="AT501" s="191" t="s">
        <v>164</v>
      </c>
      <c r="AU501" s="191" t="s">
        <v>83</v>
      </c>
      <c r="AV501" s="11" t="s">
        <v>81</v>
      </c>
      <c r="AW501" s="11" t="s">
        <v>36</v>
      </c>
      <c r="AX501" s="11" t="s">
        <v>76</v>
      </c>
      <c r="AY501" s="191" t="s">
        <v>143</v>
      </c>
    </row>
    <row r="502" spans="2:51" s="12" customFormat="1" ht="12">
      <c r="B502" s="192"/>
      <c r="C502" s="193"/>
      <c r="D502" s="183" t="s">
        <v>164</v>
      </c>
      <c r="E502" s="194" t="s">
        <v>19</v>
      </c>
      <c r="F502" s="195" t="s">
        <v>897</v>
      </c>
      <c r="G502" s="193"/>
      <c r="H502" s="196">
        <v>0.169</v>
      </c>
      <c r="I502" s="197"/>
      <c r="J502" s="193"/>
      <c r="K502" s="193"/>
      <c r="L502" s="198"/>
      <c r="M502" s="199"/>
      <c r="N502" s="200"/>
      <c r="O502" s="200"/>
      <c r="P502" s="200"/>
      <c r="Q502" s="200"/>
      <c r="R502" s="200"/>
      <c r="S502" s="200"/>
      <c r="T502" s="201"/>
      <c r="AT502" s="202" t="s">
        <v>164</v>
      </c>
      <c r="AU502" s="202" t="s">
        <v>83</v>
      </c>
      <c r="AV502" s="12" t="s">
        <v>83</v>
      </c>
      <c r="AW502" s="12" t="s">
        <v>36</v>
      </c>
      <c r="AX502" s="12" t="s">
        <v>76</v>
      </c>
      <c r="AY502" s="202" t="s">
        <v>143</v>
      </c>
    </row>
    <row r="503" spans="2:51" s="13" customFormat="1" ht="12">
      <c r="B503" s="203"/>
      <c r="C503" s="204"/>
      <c r="D503" s="183" t="s">
        <v>164</v>
      </c>
      <c r="E503" s="205" t="s">
        <v>19</v>
      </c>
      <c r="F503" s="206" t="s">
        <v>171</v>
      </c>
      <c r="G503" s="204"/>
      <c r="H503" s="207">
        <v>0.169</v>
      </c>
      <c r="I503" s="208"/>
      <c r="J503" s="204"/>
      <c r="K503" s="204"/>
      <c r="L503" s="209"/>
      <c r="M503" s="210"/>
      <c r="N503" s="211"/>
      <c r="O503" s="211"/>
      <c r="P503" s="211"/>
      <c r="Q503" s="211"/>
      <c r="R503" s="211"/>
      <c r="S503" s="211"/>
      <c r="T503" s="212"/>
      <c r="AT503" s="213" t="s">
        <v>164</v>
      </c>
      <c r="AU503" s="213" t="s">
        <v>83</v>
      </c>
      <c r="AV503" s="13" t="s">
        <v>150</v>
      </c>
      <c r="AW503" s="13" t="s">
        <v>36</v>
      </c>
      <c r="AX503" s="13" t="s">
        <v>81</v>
      </c>
      <c r="AY503" s="213" t="s">
        <v>143</v>
      </c>
    </row>
    <row r="504" spans="2:65" s="1" customFormat="1" ht="22.5" customHeight="1">
      <c r="B504" s="34"/>
      <c r="C504" s="169" t="s">
        <v>898</v>
      </c>
      <c r="D504" s="169" t="s">
        <v>145</v>
      </c>
      <c r="E504" s="170" t="s">
        <v>899</v>
      </c>
      <c r="F504" s="171" t="s">
        <v>900</v>
      </c>
      <c r="G504" s="172" t="s">
        <v>162</v>
      </c>
      <c r="H504" s="173">
        <v>1.139</v>
      </c>
      <c r="I504" s="174"/>
      <c r="J504" s="175">
        <f>ROUND(I504*H504,2)</f>
        <v>0</v>
      </c>
      <c r="K504" s="171" t="s">
        <v>149</v>
      </c>
      <c r="L504" s="38"/>
      <c r="M504" s="176" t="s">
        <v>19</v>
      </c>
      <c r="N504" s="177" t="s">
        <v>47</v>
      </c>
      <c r="O504" s="60"/>
      <c r="P504" s="178">
        <f>O504*H504</f>
        <v>0</v>
      </c>
      <c r="Q504" s="178">
        <v>0</v>
      </c>
      <c r="R504" s="178">
        <f>Q504*H504</f>
        <v>0</v>
      </c>
      <c r="S504" s="178">
        <v>2.5</v>
      </c>
      <c r="T504" s="179">
        <f>S504*H504</f>
        <v>2.8475</v>
      </c>
      <c r="AR504" s="17" t="s">
        <v>150</v>
      </c>
      <c r="AT504" s="17" t="s">
        <v>145</v>
      </c>
      <c r="AU504" s="17" t="s">
        <v>83</v>
      </c>
      <c r="AY504" s="17" t="s">
        <v>143</v>
      </c>
      <c r="BE504" s="180">
        <f>IF(N504="základní",J504,0)</f>
        <v>0</v>
      </c>
      <c r="BF504" s="180">
        <f>IF(N504="snížená",J504,0)</f>
        <v>0</v>
      </c>
      <c r="BG504" s="180">
        <f>IF(N504="zákl. přenesená",J504,0)</f>
        <v>0</v>
      </c>
      <c r="BH504" s="180">
        <f>IF(N504="sníž. přenesená",J504,0)</f>
        <v>0</v>
      </c>
      <c r="BI504" s="180">
        <f>IF(N504="nulová",J504,0)</f>
        <v>0</v>
      </c>
      <c r="BJ504" s="17" t="s">
        <v>81</v>
      </c>
      <c r="BK504" s="180">
        <f>ROUND(I504*H504,2)</f>
        <v>0</v>
      </c>
      <c r="BL504" s="17" t="s">
        <v>150</v>
      </c>
      <c r="BM504" s="17" t="s">
        <v>901</v>
      </c>
    </row>
    <row r="505" spans="2:51" s="11" customFormat="1" ht="12">
      <c r="B505" s="181"/>
      <c r="C505" s="182"/>
      <c r="D505" s="183" t="s">
        <v>164</v>
      </c>
      <c r="E505" s="184" t="s">
        <v>19</v>
      </c>
      <c r="F505" s="185" t="s">
        <v>902</v>
      </c>
      <c r="G505" s="182"/>
      <c r="H505" s="184" t="s">
        <v>19</v>
      </c>
      <c r="I505" s="186"/>
      <c r="J505" s="182"/>
      <c r="K505" s="182"/>
      <c r="L505" s="187"/>
      <c r="M505" s="188"/>
      <c r="N505" s="189"/>
      <c r="O505" s="189"/>
      <c r="P505" s="189"/>
      <c r="Q505" s="189"/>
      <c r="R505" s="189"/>
      <c r="S505" s="189"/>
      <c r="T505" s="190"/>
      <c r="AT505" s="191" t="s">
        <v>164</v>
      </c>
      <c r="AU505" s="191" t="s">
        <v>83</v>
      </c>
      <c r="AV505" s="11" t="s">
        <v>81</v>
      </c>
      <c r="AW505" s="11" t="s">
        <v>36</v>
      </c>
      <c r="AX505" s="11" t="s">
        <v>76</v>
      </c>
      <c r="AY505" s="191" t="s">
        <v>143</v>
      </c>
    </row>
    <row r="506" spans="2:51" s="12" customFormat="1" ht="12">
      <c r="B506" s="192"/>
      <c r="C506" s="193"/>
      <c r="D506" s="183" t="s">
        <v>164</v>
      </c>
      <c r="E506" s="194" t="s">
        <v>19</v>
      </c>
      <c r="F506" s="195" t="s">
        <v>903</v>
      </c>
      <c r="G506" s="193"/>
      <c r="H506" s="196">
        <v>1.139</v>
      </c>
      <c r="I506" s="197"/>
      <c r="J506" s="193"/>
      <c r="K506" s="193"/>
      <c r="L506" s="198"/>
      <c r="M506" s="199"/>
      <c r="N506" s="200"/>
      <c r="O506" s="200"/>
      <c r="P506" s="200"/>
      <c r="Q506" s="200"/>
      <c r="R506" s="200"/>
      <c r="S506" s="200"/>
      <c r="T506" s="201"/>
      <c r="AT506" s="202" t="s">
        <v>164</v>
      </c>
      <c r="AU506" s="202" t="s">
        <v>83</v>
      </c>
      <c r="AV506" s="12" t="s">
        <v>83</v>
      </c>
      <c r="AW506" s="12" t="s">
        <v>36</v>
      </c>
      <c r="AX506" s="12" t="s">
        <v>76</v>
      </c>
      <c r="AY506" s="202" t="s">
        <v>143</v>
      </c>
    </row>
    <row r="507" spans="2:51" s="13" customFormat="1" ht="12">
      <c r="B507" s="203"/>
      <c r="C507" s="204"/>
      <c r="D507" s="183" t="s">
        <v>164</v>
      </c>
      <c r="E507" s="205" t="s">
        <v>19</v>
      </c>
      <c r="F507" s="206" t="s">
        <v>171</v>
      </c>
      <c r="G507" s="204"/>
      <c r="H507" s="207">
        <v>1.139</v>
      </c>
      <c r="I507" s="208"/>
      <c r="J507" s="204"/>
      <c r="K507" s="204"/>
      <c r="L507" s="209"/>
      <c r="M507" s="210"/>
      <c r="N507" s="211"/>
      <c r="O507" s="211"/>
      <c r="P507" s="211"/>
      <c r="Q507" s="211"/>
      <c r="R507" s="211"/>
      <c r="S507" s="211"/>
      <c r="T507" s="212"/>
      <c r="AT507" s="213" t="s">
        <v>164</v>
      </c>
      <c r="AU507" s="213" t="s">
        <v>83</v>
      </c>
      <c r="AV507" s="13" t="s">
        <v>150</v>
      </c>
      <c r="AW507" s="13" t="s">
        <v>36</v>
      </c>
      <c r="AX507" s="13" t="s">
        <v>81</v>
      </c>
      <c r="AY507" s="213" t="s">
        <v>143</v>
      </c>
    </row>
    <row r="508" spans="2:65" s="1" customFormat="1" ht="22.5" customHeight="1">
      <c r="B508" s="34"/>
      <c r="C508" s="169" t="s">
        <v>904</v>
      </c>
      <c r="D508" s="169" t="s">
        <v>145</v>
      </c>
      <c r="E508" s="170" t="s">
        <v>905</v>
      </c>
      <c r="F508" s="171" t="s">
        <v>906</v>
      </c>
      <c r="G508" s="172" t="s">
        <v>415</v>
      </c>
      <c r="H508" s="173">
        <v>6</v>
      </c>
      <c r="I508" s="174"/>
      <c r="J508" s="175">
        <f>ROUND(I508*H508,2)</f>
        <v>0</v>
      </c>
      <c r="K508" s="171" t="s">
        <v>149</v>
      </c>
      <c r="L508" s="38"/>
      <c r="M508" s="176" t="s">
        <v>19</v>
      </c>
      <c r="N508" s="177" t="s">
        <v>47</v>
      </c>
      <c r="O508" s="60"/>
      <c r="P508" s="178">
        <f>O508*H508</f>
        <v>0</v>
      </c>
      <c r="Q508" s="178">
        <v>0</v>
      </c>
      <c r="R508" s="178">
        <f>Q508*H508</f>
        <v>0</v>
      </c>
      <c r="S508" s="178">
        <v>0.009</v>
      </c>
      <c r="T508" s="179">
        <f>S508*H508</f>
        <v>0.05399999999999999</v>
      </c>
      <c r="AR508" s="17" t="s">
        <v>150</v>
      </c>
      <c r="AT508" s="17" t="s">
        <v>145</v>
      </c>
      <c r="AU508" s="17" t="s">
        <v>83</v>
      </c>
      <c r="AY508" s="17" t="s">
        <v>143</v>
      </c>
      <c r="BE508" s="180">
        <f>IF(N508="základní",J508,0)</f>
        <v>0</v>
      </c>
      <c r="BF508" s="180">
        <f>IF(N508="snížená",J508,0)</f>
        <v>0</v>
      </c>
      <c r="BG508" s="180">
        <f>IF(N508="zákl. přenesená",J508,0)</f>
        <v>0</v>
      </c>
      <c r="BH508" s="180">
        <f>IF(N508="sníž. přenesená",J508,0)</f>
        <v>0</v>
      </c>
      <c r="BI508" s="180">
        <f>IF(N508="nulová",J508,0)</f>
        <v>0</v>
      </c>
      <c r="BJ508" s="17" t="s">
        <v>81</v>
      </c>
      <c r="BK508" s="180">
        <f>ROUND(I508*H508,2)</f>
        <v>0</v>
      </c>
      <c r="BL508" s="17" t="s">
        <v>150</v>
      </c>
      <c r="BM508" s="17" t="s">
        <v>907</v>
      </c>
    </row>
    <row r="509" spans="2:51" s="11" customFormat="1" ht="12">
      <c r="B509" s="181"/>
      <c r="C509" s="182"/>
      <c r="D509" s="183" t="s">
        <v>164</v>
      </c>
      <c r="E509" s="184" t="s">
        <v>19</v>
      </c>
      <c r="F509" s="185" t="s">
        <v>908</v>
      </c>
      <c r="G509" s="182"/>
      <c r="H509" s="184" t="s">
        <v>19</v>
      </c>
      <c r="I509" s="186"/>
      <c r="J509" s="182"/>
      <c r="K509" s="182"/>
      <c r="L509" s="187"/>
      <c r="M509" s="188"/>
      <c r="N509" s="189"/>
      <c r="O509" s="189"/>
      <c r="P509" s="189"/>
      <c r="Q509" s="189"/>
      <c r="R509" s="189"/>
      <c r="S509" s="189"/>
      <c r="T509" s="190"/>
      <c r="AT509" s="191" t="s">
        <v>164</v>
      </c>
      <c r="AU509" s="191" t="s">
        <v>83</v>
      </c>
      <c r="AV509" s="11" t="s">
        <v>81</v>
      </c>
      <c r="AW509" s="11" t="s">
        <v>36</v>
      </c>
      <c r="AX509" s="11" t="s">
        <v>76</v>
      </c>
      <c r="AY509" s="191" t="s">
        <v>143</v>
      </c>
    </row>
    <row r="510" spans="2:51" s="12" customFormat="1" ht="12">
      <c r="B510" s="192"/>
      <c r="C510" s="193"/>
      <c r="D510" s="183" t="s">
        <v>164</v>
      </c>
      <c r="E510" s="194" t="s">
        <v>19</v>
      </c>
      <c r="F510" s="195" t="s">
        <v>909</v>
      </c>
      <c r="G510" s="193"/>
      <c r="H510" s="196">
        <v>6</v>
      </c>
      <c r="I510" s="197"/>
      <c r="J510" s="193"/>
      <c r="K510" s="193"/>
      <c r="L510" s="198"/>
      <c r="M510" s="199"/>
      <c r="N510" s="200"/>
      <c r="O510" s="200"/>
      <c r="P510" s="200"/>
      <c r="Q510" s="200"/>
      <c r="R510" s="200"/>
      <c r="S510" s="200"/>
      <c r="T510" s="201"/>
      <c r="AT510" s="202" t="s">
        <v>164</v>
      </c>
      <c r="AU510" s="202" t="s">
        <v>83</v>
      </c>
      <c r="AV510" s="12" t="s">
        <v>83</v>
      </c>
      <c r="AW510" s="12" t="s">
        <v>36</v>
      </c>
      <c r="AX510" s="12" t="s">
        <v>76</v>
      </c>
      <c r="AY510" s="202" t="s">
        <v>143</v>
      </c>
    </row>
    <row r="511" spans="2:51" s="13" customFormat="1" ht="12">
      <c r="B511" s="203"/>
      <c r="C511" s="204"/>
      <c r="D511" s="183" t="s">
        <v>164</v>
      </c>
      <c r="E511" s="205" t="s">
        <v>19</v>
      </c>
      <c r="F511" s="206" t="s">
        <v>171</v>
      </c>
      <c r="G511" s="204"/>
      <c r="H511" s="207">
        <v>6</v>
      </c>
      <c r="I511" s="208"/>
      <c r="J511" s="204"/>
      <c r="K511" s="204"/>
      <c r="L511" s="209"/>
      <c r="M511" s="210"/>
      <c r="N511" s="211"/>
      <c r="O511" s="211"/>
      <c r="P511" s="211"/>
      <c r="Q511" s="211"/>
      <c r="R511" s="211"/>
      <c r="S511" s="211"/>
      <c r="T511" s="212"/>
      <c r="AT511" s="213" t="s">
        <v>164</v>
      </c>
      <c r="AU511" s="213" t="s">
        <v>83</v>
      </c>
      <c r="AV511" s="13" t="s">
        <v>150</v>
      </c>
      <c r="AW511" s="13" t="s">
        <v>36</v>
      </c>
      <c r="AX511" s="13" t="s">
        <v>81</v>
      </c>
      <c r="AY511" s="213" t="s">
        <v>143</v>
      </c>
    </row>
    <row r="512" spans="2:65" s="1" customFormat="1" ht="22.5" customHeight="1">
      <c r="B512" s="34"/>
      <c r="C512" s="169" t="s">
        <v>910</v>
      </c>
      <c r="D512" s="169" t="s">
        <v>145</v>
      </c>
      <c r="E512" s="170" t="s">
        <v>911</v>
      </c>
      <c r="F512" s="171" t="s">
        <v>912</v>
      </c>
      <c r="G512" s="172" t="s">
        <v>415</v>
      </c>
      <c r="H512" s="173">
        <v>1.1</v>
      </c>
      <c r="I512" s="174"/>
      <c r="J512" s="175">
        <f>ROUND(I512*H512,2)</f>
        <v>0</v>
      </c>
      <c r="K512" s="171" t="s">
        <v>149</v>
      </c>
      <c r="L512" s="38"/>
      <c r="M512" s="176" t="s">
        <v>19</v>
      </c>
      <c r="N512" s="177" t="s">
        <v>47</v>
      </c>
      <c r="O512" s="60"/>
      <c r="P512" s="178">
        <f>O512*H512</f>
        <v>0</v>
      </c>
      <c r="Q512" s="178">
        <v>0.04737</v>
      </c>
      <c r="R512" s="178">
        <f>Q512*H512</f>
        <v>0.05210700000000001</v>
      </c>
      <c r="S512" s="178">
        <v>0</v>
      </c>
      <c r="T512" s="179">
        <f>S512*H512</f>
        <v>0</v>
      </c>
      <c r="AR512" s="17" t="s">
        <v>150</v>
      </c>
      <c r="AT512" s="17" t="s">
        <v>145</v>
      </c>
      <c r="AU512" s="17" t="s">
        <v>83</v>
      </c>
      <c r="AY512" s="17" t="s">
        <v>143</v>
      </c>
      <c r="BE512" s="180">
        <f>IF(N512="základní",J512,0)</f>
        <v>0</v>
      </c>
      <c r="BF512" s="180">
        <f>IF(N512="snížená",J512,0)</f>
        <v>0</v>
      </c>
      <c r="BG512" s="180">
        <f>IF(N512="zákl. přenesená",J512,0)</f>
        <v>0</v>
      </c>
      <c r="BH512" s="180">
        <f>IF(N512="sníž. přenesená",J512,0)</f>
        <v>0</v>
      </c>
      <c r="BI512" s="180">
        <f>IF(N512="nulová",J512,0)</f>
        <v>0</v>
      </c>
      <c r="BJ512" s="17" t="s">
        <v>81</v>
      </c>
      <c r="BK512" s="180">
        <f>ROUND(I512*H512,2)</f>
        <v>0</v>
      </c>
      <c r="BL512" s="17" t="s">
        <v>150</v>
      </c>
      <c r="BM512" s="17" t="s">
        <v>913</v>
      </c>
    </row>
    <row r="513" spans="2:51" s="11" customFormat="1" ht="12">
      <c r="B513" s="181"/>
      <c r="C513" s="182"/>
      <c r="D513" s="183" t="s">
        <v>164</v>
      </c>
      <c r="E513" s="184" t="s">
        <v>19</v>
      </c>
      <c r="F513" s="185" t="s">
        <v>902</v>
      </c>
      <c r="G513" s="182"/>
      <c r="H513" s="184" t="s">
        <v>19</v>
      </c>
      <c r="I513" s="186"/>
      <c r="J513" s="182"/>
      <c r="K513" s="182"/>
      <c r="L513" s="187"/>
      <c r="M513" s="188"/>
      <c r="N513" s="189"/>
      <c r="O513" s="189"/>
      <c r="P513" s="189"/>
      <c r="Q513" s="189"/>
      <c r="R513" s="189"/>
      <c r="S513" s="189"/>
      <c r="T513" s="190"/>
      <c r="AT513" s="191" t="s">
        <v>164</v>
      </c>
      <c r="AU513" s="191" t="s">
        <v>83</v>
      </c>
      <c r="AV513" s="11" t="s">
        <v>81</v>
      </c>
      <c r="AW513" s="11" t="s">
        <v>36</v>
      </c>
      <c r="AX513" s="11" t="s">
        <v>76</v>
      </c>
      <c r="AY513" s="191" t="s">
        <v>143</v>
      </c>
    </row>
    <row r="514" spans="2:51" s="12" customFormat="1" ht="12">
      <c r="B514" s="192"/>
      <c r="C514" s="193"/>
      <c r="D514" s="183" t="s">
        <v>164</v>
      </c>
      <c r="E514" s="194" t="s">
        <v>19</v>
      </c>
      <c r="F514" s="195" t="s">
        <v>914</v>
      </c>
      <c r="G514" s="193"/>
      <c r="H514" s="196">
        <v>1.1</v>
      </c>
      <c r="I514" s="197"/>
      <c r="J514" s="193"/>
      <c r="K514" s="193"/>
      <c r="L514" s="198"/>
      <c r="M514" s="199"/>
      <c r="N514" s="200"/>
      <c r="O514" s="200"/>
      <c r="P514" s="200"/>
      <c r="Q514" s="200"/>
      <c r="R514" s="200"/>
      <c r="S514" s="200"/>
      <c r="T514" s="201"/>
      <c r="AT514" s="202" t="s">
        <v>164</v>
      </c>
      <c r="AU514" s="202" t="s">
        <v>83</v>
      </c>
      <c r="AV514" s="12" t="s">
        <v>83</v>
      </c>
      <c r="AW514" s="12" t="s">
        <v>36</v>
      </c>
      <c r="AX514" s="12" t="s">
        <v>76</v>
      </c>
      <c r="AY514" s="202" t="s">
        <v>143</v>
      </c>
    </row>
    <row r="515" spans="2:51" s="13" customFormat="1" ht="12">
      <c r="B515" s="203"/>
      <c r="C515" s="204"/>
      <c r="D515" s="183" t="s">
        <v>164</v>
      </c>
      <c r="E515" s="205" t="s">
        <v>19</v>
      </c>
      <c r="F515" s="206" t="s">
        <v>171</v>
      </c>
      <c r="G515" s="204"/>
      <c r="H515" s="207">
        <v>1.1</v>
      </c>
      <c r="I515" s="208"/>
      <c r="J515" s="204"/>
      <c r="K515" s="204"/>
      <c r="L515" s="209"/>
      <c r="M515" s="210"/>
      <c r="N515" s="211"/>
      <c r="O515" s="211"/>
      <c r="P515" s="211"/>
      <c r="Q515" s="211"/>
      <c r="R515" s="211"/>
      <c r="S515" s="211"/>
      <c r="T515" s="212"/>
      <c r="AT515" s="213" t="s">
        <v>164</v>
      </c>
      <c r="AU515" s="213" t="s">
        <v>83</v>
      </c>
      <c r="AV515" s="13" t="s">
        <v>150</v>
      </c>
      <c r="AW515" s="13" t="s">
        <v>36</v>
      </c>
      <c r="AX515" s="13" t="s">
        <v>81</v>
      </c>
      <c r="AY515" s="213" t="s">
        <v>143</v>
      </c>
    </row>
    <row r="516" spans="2:65" s="1" customFormat="1" ht="22.5" customHeight="1">
      <c r="B516" s="34"/>
      <c r="C516" s="169" t="s">
        <v>915</v>
      </c>
      <c r="D516" s="169" t="s">
        <v>145</v>
      </c>
      <c r="E516" s="170" t="s">
        <v>916</v>
      </c>
      <c r="F516" s="171" t="s">
        <v>917</v>
      </c>
      <c r="G516" s="172" t="s">
        <v>148</v>
      </c>
      <c r="H516" s="173">
        <v>19.92</v>
      </c>
      <c r="I516" s="174"/>
      <c r="J516" s="175">
        <f>ROUND(I516*H516,2)</f>
        <v>0</v>
      </c>
      <c r="K516" s="171" t="s">
        <v>149</v>
      </c>
      <c r="L516" s="38"/>
      <c r="M516" s="176" t="s">
        <v>19</v>
      </c>
      <c r="N516" s="177" t="s">
        <v>47</v>
      </c>
      <c r="O516" s="60"/>
      <c r="P516" s="178">
        <f>O516*H516</f>
        <v>0</v>
      </c>
      <c r="Q516" s="178">
        <v>0</v>
      </c>
      <c r="R516" s="178">
        <f>Q516*H516</f>
        <v>0</v>
      </c>
      <c r="S516" s="178">
        <v>0.046</v>
      </c>
      <c r="T516" s="179">
        <f>S516*H516</f>
        <v>0.91632</v>
      </c>
      <c r="AR516" s="17" t="s">
        <v>150</v>
      </c>
      <c r="AT516" s="17" t="s">
        <v>145</v>
      </c>
      <c r="AU516" s="17" t="s">
        <v>83</v>
      </c>
      <c r="AY516" s="17" t="s">
        <v>143</v>
      </c>
      <c r="BE516" s="180">
        <f>IF(N516="základní",J516,0)</f>
        <v>0</v>
      </c>
      <c r="BF516" s="180">
        <f>IF(N516="snížená",J516,0)</f>
        <v>0</v>
      </c>
      <c r="BG516" s="180">
        <f>IF(N516="zákl. přenesená",J516,0)</f>
        <v>0</v>
      </c>
      <c r="BH516" s="180">
        <f>IF(N516="sníž. přenesená",J516,0)</f>
        <v>0</v>
      </c>
      <c r="BI516" s="180">
        <f>IF(N516="nulová",J516,0)</f>
        <v>0</v>
      </c>
      <c r="BJ516" s="17" t="s">
        <v>81</v>
      </c>
      <c r="BK516" s="180">
        <f>ROUND(I516*H516,2)</f>
        <v>0</v>
      </c>
      <c r="BL516" s="17" t="s">
        <v>150</v>
      </c>
      <c r="BM516" s="17" t="s">
        <v>918</v>
      </c>
    </row>
    <row r="517" spans="2:51" s="11" customFormat="1" ht="12">
      <c r="B517" s="181"/>
      <c r="C517" s="182"/>
      <c r="D517" s="183" t="s">
        <v>164</v>
      </c>
      <c r="E517" s="184" t="s">
        <v>19</v>
      </c>
      <c r="F517" s="185" t="s">
        <v>919</v>
      </c>
      <c r="G517" s="182"/>
      <c r="H517" s="184" t="s">
        <v>19</v>
      </c>
      <c r="I517" s="186"/>
      <c r="J517" s="182"/>
      <c r="K517" s="182"/>
      <c r="L517" s="187"/>
      <c r="M517" s="188"/>
      <c r="N517" s="189"/>
      <c r="O517" s="189"/>
      <c r="P517" s="189"/>
      <c r="Q517" s="189"/>
      <c r="R517" s="189"/>
      <c r="S517" s="189"/>
      <c r="T517" s="190"/>
      <c r="AT517" s="191" t="s">
        <v>164</v>
      </c>
      <c r="AU517" s="191" t="s">
        <v>83</v>
      </c>
      <c r="AV517" s="11" t="s">
        <v>81</v>
      </c>
      <c r="AW517" s="11" t="s">
        <v>36</v>
      </c>
      <c r="AX517" s="11" t="s">
        <v>76</v>
      </c>
      <c r="AY517" s="191" t="s">
        <v>143</v>
      </c>
    </row>
    <row r="518" spans="2:51" s="12" customFormat="1" ht="12">
      <c r="B518" s="192"/>
      <c r="C518" s="193"/>
      <c r="D518" s="183" t="s">
        <v>164</v>
      </c>
      <c r="E518" s="194" t="s">
        <v>19</v>
      </c>
      <c r="F518" s="195" t="s">
        <v>920</v>
      </c>
      <c r="G518" s="193"/>
      <c r="H518" s="196">
        <v>19.92</v>
      </c>
      <c r="I518" s="197"/>
      <c r="J518" s="193"/>
      <c r="K518" s="193"/>
      <c r="L518" s="198"/>
      <c r="M518" s="199"/>
      <c r="N518" s="200"/>
      <c r="O518" s="200"/>
      <c r="P518" s="200"/>
      <c r="Q518" s="200"/>
      <c r="R518" s="200"/>
      <c r="S518" s="200"/>
      <c r="T518" s="201"/>
      <c r="AT518" s="202" t="s">
        <v>164</v>
      </c>
      <c r="AU518" s="202" t="s">
        <v>83</v>
      </c>
      <c r="AV518" s="12" t="s">
        <v>83</v>
      </c>
      <c r="AW518" s="12" t="s">
        <v>36</v>
      </c>
      <c r="AX518" s="12" t="s">
        <v>76</v>
      </c>
      <c r="AY518" s="202" t="s">
        <v>143</v>
      </c>
    </row>
    <row r="519" spans="2:51" s="13" customFormat="1" ht="12">
      <c r="B519" s="203"/>
      <c r="C519" s="204"/>
      <c r="D519" s="183" t="s">
        <v>164</v>
      </c>
      <c r="E519" s="205" t="s">
        <v>19</v>
      </c>
      <c r="F519" s="206" t="s">
        <v>171</v>
      </c>
      <c r="G519" s="204"/>
      <c r="H519" s="207">
        <v>19.92</v>
      </c>
      <c r="I519" s="208"/>
      <c r="J519" s="204"/>
      <c r="K519" s="204"/>
      <c r="L519" s="209"/>
      <c r="M519" s="210"/>
      <c r="N519" s="211"/>
      <c r="O519" s="211"/>
      <c r="P519" s="211"/>
      <c r="Q519" s="211"/>
      <c r="R519" s="211"/>
      <c r="S519" s="211"/>
      <c r="T519" s="212"/>
      <c r="AT519" s="213" t="s">
        <v>164</v>
      </c>
      <c r="AU519" s="213" t="s">
        <v>83</v>
      </c>
      <c r="AV519" s="13" t="s">
        <v>150</v>
      </c>
      <c r="AW519" s="13" t="s">
        <v>36</v>
      </c>
      <c r="AX519" s="13" t="s">
        <v>81</v>
      </c>
      <c r="AY519" s="213" t="s">
        <v>143</v>
      </c>
    </row>
    <row r="520" spans="2:63" s="10" customFormat="1" ht="22.9" customHeight="1">
      <c r="B520" s="153"/>
      <c r="C520" s="154"/>
      <c r="D520" s="155" t="s">
        <v>75</v>
      </c>
      <c r="E520" s="167" t="s">
        <v>921</v>
      </c>
      <c r="F520" s="167" t="s">
        <v>922</v>
      </c>
      <c r="G520" s="154"/>
      <c r="H520" s="154"/>
      <c r="I520" s="157"/>
      <c r="J520" s="168">
        <f>BK520</f>
        <v>0</v>
      </c>
      <c r="K520" s="154"/>
      <c r="L520" s="159"/>
      <c r="M520" s="160"/>
      <c r="N520" s="161"/>
      <c r="O520" s="161"/>
      <c r="P520" s="162">
        <f>SUM(P521:P524)</f>
        <v>0</v>
      </c>
      <c r="Q520" s="161"/>
      <c r="R520" s="162">
        <f>SUM(R521:R524)</f>
        <v>0</v>
      </c>
      <c r="S520" s="161"/>
      <c r="T520" s="163">
        <f>SUM(T521:T524)</f>
        <v>0</v>
      </c>
      <c r="AR520" s="164" t="s">
        <v>81</v>
      </c>
      <c r="AT520" s="165" t="s">
        <v>75</v>
      </c>
      <c r="AU520" s="165" t="s">
        <v>81</v>
      </c>
      <c r="AY520" s="164" t="s">
        <v>143</v>
      </c>
      <c r="BK520" s="166">
        <f>SUM(BK521:BK524)</f>
        <v>0</v>
      </c>
    </row>
    <row r="521" spans="2:65" s="1" customFormat="1" ht="16.5" customHeight="1">
      <c r="B521" s="34"/>
      <c r="C521" s="169" t="s">
        <v>923</v>
      </c>
      <c r="D521" s="169" t="s">
        <v>145</v>
      </c>
      <c r="E521" s="170" t="s">
        <v>924</v>
      </c>
      <c r="F521" s="171" t="s">
        <v>925</v>
      </c>
      <c r="G521" s="172" t="s">
        <v>176</v>
      </c>
      <c r="H521" s="173">
        <v>93.608</v>
      </c>
      <c r="I521" s="174"/>
      <c r="J521" s="175">
        <f>ROUND(I521*H521,2)</f>
        <v>0</v>
      </c>
      <c r="K521" s="171" t="s">
        <v>149</v>
      </c>
      <c r="L521" s="38"/>
      <c r="M521" s="176" t="s">
        <v>19</v>
      </c>
      <c r="N521" s="177" t="s">
        <v>47</v>
      </c>
      <c r="O521" s="60"/>
      <c r="P521" s="178">
        <f>O521*H521</f>
        <v>0</v>
      </c>
      <c r="Q521" s="178">
        <v>0</v>
      </c>
      <c r="R521" s="178">
        <f>Q521*H521</f>
        <v>0</v>
      </c>
      <c r="S521" s="178">
        <v>0</v>
      </c>
      <c r="T521" s="179">
        <f>S521*H521</f>
        <v>0</v>
      </c>
      <c r="AR521" s="17" t="s">
        <v>150</v>
      </c>
      <c r="AT521" s="17" t="s">
        <v>145</v>
      </c>
      <c r="AU521" s="17" t="s">
        <v>83</v>
      </c>
      <c r="AY521" s="17" t="s">
        <v>143</v>
      </c>
      <c r="BE521" s="180">
        <f>IF(N521="základní",J521,0)</f>
        <v>0</v>
      </c>
      <c r="BF521" s="180">
        <f>IF(N521="snížená",J521,0)</f>
        <v>0</v>
      </c>
      <c r="BG521" s="180">
        <f>IF(N521="zákl. přenesená",J521,0)</f>
        <v>0</v>
      </c>
      <c r="BH521" s="180">
        <f>IF(N521="sníž. přenesená",J521,0)</f>
        <v>0</v>
      </c>
      <c r="BI521" s="180">
        <f>IF(N521="nulová",J521,0)</f>
        <v>0</v>
      </c>
      <c r="BJ521" s="17" t="s">
        <v>81</v>
      </c>
      <c r="BK521" s="180">
        <f>ROUND(I521*H521,2)</f>
        <v>0</v>
      </c>
      <c r="BL521" s="17" t="s">
        <v>150</v>
      </c>
      <c r="BM521" s="17" t="s">
        <v>926</v>
      </c>
    </row>
    <row r="522" spans="2:65" s="1" customFormat="1" ht="16.5" customHeight="1">
      <c r="B522" s="34"/>
      <c r="C522" s="169" t="s">
        <v>927</v>
      </c>
      <c r="D522" s="169" t="s">
        <v>145</v>
      </c>
      <c r="E522" s="170" t="s">
        <v>928</v>
      </c>
      <c r="F522" s="171" t="s">
        <v>929</v>
      </c>
      <c r="G522" s="172" t="s">
        <v>176</v>
      </c>
      <c r="H522" s="173">
        <v>93.608</v>
      </c>
      <c r="I522" s="174"/>
      <c r="J522" s="175">
        <f>ROUND(I522*H522,2)</f>
        <v>0</v>
      </c>
      <c r="K522" s="171" t="s">
        <v>149</v>
      </c>
      <c r="L522" s="38"/>
      <c r="M522" s="176" t="s">
        <v>19</v>
      </c>
      <c r="N522" s="177" t="s">
        <v>47</v>
      </c>
      <c r="O522" s="60"/>
      <c r="P522" s="178">
        <f>O522*H522</f>
        <v>0</v>
      </c>
      <c r="Q522" s="178">
        <v>0</v>
      </c>
      <c r="R522" s="178">
        <f>Q522*H522</f>
        <v>0</v>
      </c>
      <c r="S522" s="178">
        <v>0</v>
      </c>
      <c r="T522" s="179">
        <f>S522*H522</f>
        <v>0</v>
      </c>
      <c r="AR522" s="17" t="s">
        <v>150</v>
      </c>
      <c r="AT522" s="17" t="s">
        <v>145</v>
      </c>
      <c r="AU522" s="17" t="s">
        <v>83</v>
      </c>
      <c r="AY522" s="17" t="s">
        <v>143</v>
      </c>
      <c r="BE522" s="180">
        <f>IF(N522="základní",J522,0)</f>
        <v>0</v>
      </c>
      <c r="BF522" s="180">
        <f>IF(N522="snížená",J522,0)</f>
        <v>0</v>
      </c>
      <c r="BG522" s="180">
        <f>IF(N522="zákl. přenesená",J522,0)</f>
        <v>0</v>
      </c>
      <c r="BH522" s="180">
        <f>IF(N522="sníž. přenesená",J522,0)</f>
        <v>0</v>
      </c>
      <c r="BI522" s="180">
        <f>IF(N522="nulová",J522,0)</f>
        <v>0</v>
      </c>
      <c r="BJ522" s="17" t="s">
        <v>81</v>
      </c>
      <c r="BK522" s="180">
        <f>ROUND(I522*H522,2)</f>
        <v>0</v>
      </c>
      <c r="BL522" s="17" t="s">
        <v>150</v>
      </c>
      <c r="BM522" s="17" t="s">
        <v>930</v>
      </c>
    </row>
    <row r="523" spans="2:65" s="1" customFormat="1" ht="22.5" customHeight="1">
      <c r="B523" s="34"/>
      <c r="C523" s="169" t="s">
        <v>931</v>
      </c>
      <c r="D523" s="169" t="s">
        <v>145</v>
      </c>
      <c r="E523" s="170" t="s">
        <v>932</v>
      </c>
      <c r="F523" s="171" t="s">
        <v>933</v>
      </c>
      <c r="G523" s="172" t="s">
        <v>176</v>
      </c>
      <c r="H523" s="173">
        <v>842.472</v>
      </c>
      <c r="I523" s="174"/>
      <c r="J523" s="175">
        <f>ROUND(I523*H523,2)</f>
        <v>0</v>
      </c>
      <c r="K523" s="171" t="s">
        <v>149</v>
      </c>
      <c r="L523" s="38"/>
      <c r="M523" s="176" t="s">
        <v>19</v>
      </c>
      <c r="N523" s="177" t="s">
        <v>47</v>
      </c>
      <c r="O523" s="60"/>
      <c r="P523" s="178">
        <f>O523*H523</f>
        <v>0</v>
      </c>
      <c r="Q523" s="178">
        <v>0</v>
      </c>
      <c r="R523" s="178">
        <f>Q523*H523</f>
        <v>0</v>
      </c>
      <c r="S523" s="178">
        <v>0</v>
      </c>
      <c r="T523" s="179">
        <f>S523*H523</f>
        <v>0</v>
      </c>
      <c r="AR523" s="17" t="s">
        <v>150</v>
      </c>
      <c r="AT523" s="17" t="s">
        <v>145</v>
      </c>
      <c r="AU523" s="17" t="s">
        <v>83</v>
      </c>
      <c r="AY523" s="17" t="s">
        <v>143</v>
      </c>
      <c r="BE523" s="180">
        <f>IF(N523="základní",J523,0)</f>
        <v>0</v>
      </c>
      <c r="BF523" s="180">
        <f>IF(N523="snížená",J523,0)</f>
        <v>0</v>
      </c>
      <c r="BG523" s="180">
        <f>IF(N523="zákl. přenesená",J523,0)</f>
        <v>0</v>
      </c>
      <c r="BH523" s="180">
        <f>IF(N523="sníž. přenesená",J523,0)</f>
        <v>0</v>
      </c>
      <c r="BI523" s="180">
        <f>IF(N523="nulová",J523,0)</f>
        <v>0</v>
      </c>
      <c r="BJ523" s="17" t="s">
        <v>81</v>
      </c>
      <c r="BK523" s="180">
        <f>ROUND(I523*H523,2)</f>
        <v>0</v>
      </c>
      <c r="BL523" s="17" t="s">
        <v>150</v>
      </c>
      <c r="BM523" s="17" t="s">
        <v>934</v>
      </c>
    </row>
    <row r="524" spans="2:51" s="12" customFormat="1" ht="12">
      <c r="B524" s="192"/>
      <c r="C524" s="193"/>
      <c r="D524" s="183" t="s">
        <v>164</v>
      </c>
      <c r="E524" s="193"/>
      <c r="F524" s="195" t="s">
        <v>935</v>
      </c>
      <c r="G524" s="193"/>
      <c r="H524" s="196">
        <v>842.472</v>
      </c>
      <c r="I524" s="197"/>
      <c r="J524" s="193"/>
      <c r="K524" s="193"/>
      <c r="L524" s="198"/>
      <c r="M524" s="199"/>
      <c r="N524" s="200"/>
      <c r="O524" s="200"/>
      <c r="P524" s="200"/>
      <c r="Q524" s="200"/>
      <c r="R524" s="200"/>
      <c r="S524" s="200"/>
      <c r="T524" s="201"/>
      <c r="AT524" s="202" t="s">
        <v>164</v>
      </c>
      <c r="AU524" s="202" t="s">
        <v>83</v>
      </c>
      <c r="AV524" s="12" t="s">
        <v>83</v>
      </c>
      <c r="AW524" s="12" t="s">
        <v>4</v>
      </c>
      <c r="AX524" s="12" t="s">
        <v>81</v>
      </c>
      <c r="AY524" s="202" t="s">
        <v>143</v>
      </c>
    </row>
    <row r="525" spans="2:63" s="10" customFormat="1" ht="22.9" customHeight="1">
      <c r="B525" s="153"/>
      <c r="C525" s="154"/>
      <c r="D525" s="155" t="s">
        <v>75</v>
      </c>
      <c r="E525" s="167" t="s">
        <v>936</v>
      </c>
      <c r="F525" s="167" t="s">
        <v>937</v>
      </c>
      <c r="G525" s="154"/>
      <c r="H525" s="154"/>
      <c r="I525" s="157"/>
      <c r="J525" s="168">
        <f>BK525</f>
        <v>0</v>
      </c>
      <c r="K525" s="154"/>
      <c r="L525" s="159"/>
      <c r="M525" s="160"/>
      <c r="N525" s="161"/>
      <c r="O525" s="161"/>
      <c r="P525" s="162">
        <f>P526</f>
        <v>0</v>
      </c>
      <c r="Q525" s="161"/>
      <c r="R525" s="162">
        <f>R526</f>
        <v>0</v>
      </c>
      <c r="S525" s="161"/>
      <c r="T525" s="163">
        <f>T526</f>
        <v>0</v>
      </c>
      <c r="AR525" s="164" t="s">
        <v>81</v>
      </c>
      <c r="AT525" s="165" t="s">
        <v>75</v>
      </c>
      <c r="AU525" s="165" t="s">
        <v>81</v>
      </c>
      <c r="AY525" s="164" t="s">
        <v>143</v>
      </c>
      <c r="BK525" s="166">
        <f>BK526</f>
        <v>0</v>
      </c>
    </row>
    <row r="526" spans="2:65" s="1" customFormat="1" ht="22.5" customHeight="1">
      <c r="B526" s="34"/>
      <c r="C526" s="169" t="s">
        <v>938</v>
      </c>
      <c r="D526" s="169" t="s">
        <v>145</v>
      </c>
      <c r="E526" s="170" t="s">
        <v>939</v>
      </c>
      <c r="F526" s="171" t="s">
        <v>940</v>
      </c>
      <c r="G526" s="172" t="s">
        <v>176</v>
      </c>
      <c r="H526" s="173">
        <v>560.363</v>
      </c>
      <c r="I526" s="174"/>
      <c r="J526" s="175">
        <f>ROUND(I526*H526,2)</f>
        <v>0</v>
      </c>
      <c r="K526" s="171" t="s">
        <v>149</v>
      </c>
      <c r="L526" s="38"/>
      <c r="M526" s="176" t="s">
        <v>19</v>
      </c>
      <c r="N526" s="177" t="s">
        <v>47</v>
      </c>
      <c r="O526" s="60"/>
      <c r="P526" s="178">
        <f>O526*H526</f>
        <v>0</v>
      </c>
      <c r="Q526" s="178">
        <v>0</v>
      </c>
      <c r="R526" s="178">
        <f>Q526*H526</f>
        <v>0</v>
      </c>
      <c r="S526" s="178">
        <v>0</v>
      </c>
      <c r="T526" s="179">
        <f>S526*H526</f>
        <v>0</v>
      </c>
      <c r="AR526" s="17" t="s">
        <v>150</v>
      </c>
      <c r="AT526" s="17" t="s">
        <v>145</v>
      </c>
      <c r="AU526" s="17" t="s">
        <v>83</v>
      </c>
      <c r="AY526" s="17" t="s">
        <v>143</v>
      </c>
      <c r="BE526" s="180">
        <f>IF(N526="základní",J526,0)</f>
        <v>0</v>
      </c>
      <c r="BF526" s="180">
        <f>IF(N526="snížená",J526,0)</f>
        <v>0</v>
      </c>
      <c r="BG526" s="180">
        <f>IF(N526="zákl. přenesená",J526,0)</f>
        <v>0</v>
      </c>
      <c r="BH526" s="180">
        <f>IF(N526="sníž. přenesená",J526,0)</f>
        <v>0</v>
      </c>
      <c r="BI526" s="180">
        <f>IF(N526="nulová",J526,0)</f>
        <v>0</v>
      </c>
      <c r="BJ526" s="17" t="s">
        <v>81</v>
      </c>
      <c r="BK526" s="180">
        <f>ROUND(I526*H526,2)</f>
        <v>0</v>
      </c>
      <c r="BL526" s="17" t="s">
        <v>150</v>
      </c>
      <c r="BM526" s="17" t="s">
        <v>941</v>
      </c>
    </row>
    <row r="527" spans="2:63" s="10" customFormat="1" ht="25.9" customHeight="1">
      <c r="B527" s="153"/>
      <c r="C527" s="154"/>
      <c r="D527" s="155" t="s">
        <v>75</v>
      </c>
      <c r="E527" s="156" t="s">
        <v>942</v>
      </c>
      <c r="F527" s="156" t="s">
        <v>943</v>
      </c>
      <c r="G527" s="154"/>
      <c r="H527" s="154"/>
      <c r="I527" s="157"/>
      <c r="J527" s="158">
        <f>BK527</f>
        <v>0</v>
      </c>
      <c r="K527" s="154"/>
      <c r="L527" s="159"/>
      <c r="M527" s="160"/>
      <c r="N527" s="161"/>
      <c r="O527" s="161"/>
      <c r="P527" s="162">
        <f>P528+P571+P578+P588+P595+P605+P609+P619+P623+P635+P641+P648+P711+P718+P721+P737+P750+P767+P792+P800</f>
        <v>0</v>
      </c>
      <c r="Q527" s="161"/>
      <c r="R527" s="162">
        <f>R528+R571+R578+R588+R595+R605+R609+R619+R623+R635+R641+R648+R711+R718+R721+R737+R750+R767+R792+R800</f>
        <v>15.84109647</v>
      </c>
      <c r="S527" s="161"/>
      <c r="T527" s="163">
        <f>T528+T571+T578+T588+T595+T605+T609+T619+T623+T635+T641+T648+T711+T718+T721+T737+T750+T767+T792+T800</f>
        <v>0</v>
      </c>
      <c r="AR527" s="164" t="s">
        <v>83</v>
      </c>
      <c r="AT527" s="165" t="s">
        <v>75</v>
      </c>
      <c r="AU527" s="165" t="s">
        <v>76</v>
      </c>
      <c r="AY527" s="164" t="s">
        <v>143</v>
      </c>
      <c r="BK527" s="166">
        <f>BK528+BK571+BK578+BK588+BK595+BK605+BK609+BK619+BK623+BK635+BK641+BK648+BK711+BK718+BK721+BK737+BK750+BK767+BK792+BK800</f>
        <v>0</v>
      </c>
    </row>
    <row r="528" spans="2:63" s="10" customFormat="1" ht="22.9" customHeight="1">
      <c r="B528" s="153"/>
      <c r="C528" s="154"/>
      <c r="D528" s="155" t="s">
        <v>75</v>
      </c>
      <c r="E528" s="167" t="s">
        <v>944</v>
      </c>
      <c r="F528" s="167" t="s">
        <v>945</v>
      </c>
      <c r="G528" s="154"/>
      <c r="H528" s="154"/>
      <c r="I528" s="157"/>
      <c r="J528" s="168">
        <f>BK528</f>
        <v>0</v>
      </c>
      <c r="K528" s="154"/>
      <c r="L528" s="159"/>
      <c r="M528" s="160"/>
      <c r="N528" s="161"/>
      <c r="O528" s="161"/>
      <c r="P528" s="162">
        <f>SUM(P529:P570)</f>
        <v>0</v>
      </c>
      <c r="Q528" s="161"/>
      <c r="R528" s="162">
        <f>SUM(R529:R570)</f>
        <v>0.11407629999999999</v>
      </c>
      <c r="S528" s="161"/>
      <c r="T528" s="163">
        <f>SUM(T529:T570)</f>
        <v>0</v>
      </c>
      <c r="AR528" s="164" t="s">
        <v>83</v>
      </c>
      <c r="AT528" s="165" t="s">
        <v>75</v>
      </c>
      <c r="AU528" s="165" t="s">
        <v>81</v>
      </c>
      <c r="AY528" s="164" t="s">
        <v>143</v>
      </c>
      <c r="BK528" s="166">
        <f>SUM(BK529:BK570)</f>
        <v>0</v>
      </c>
    </row>
    <row r="529" spans="2:65" s="1" customFormat="1" ht="16.5" customHeight="1">
      <c r="B529" s="34"/>
      <c r="C529" s="169" t="s">
        <v>946</v>
      </c>
      <c r="D529" s="169" t="s">
        <v>145</v>
      </c>
      <c r="E529" s="170" t="s">
        <v>947</v>
      </c>
      <c r="F529" s="171" t="s">
        <v>948</v>
      </c>
      <c r="G529" s="172" t="s">
        <v>148</v>
      </c>
      <c r="H529" s="173">
        <v>5.28</v>
      </c>
      <c r="I529" s="174"/>
      <c r="J529" s="175">
        <f>ROUND(I529*H529,2)</f>
        <v>0</v>
      </c>
      <c r="K529" s="171" t="s">
        <v>149</v>
      </c>
      <c r="L529" s="38"/>
      <c r="M529" s="176" t="s">
        <v>19</v>
      </c>
      <c r="N529" s="177" t="s">
        <v>47</v>
      </c>
      <c r="O529" s="60"/>
      <c r="P529" s="178">
        <f>O529*H529</f>
        <v>0</v>
      </c>
      <c r="Q529" s="178">
        <v>0</v>
      </c>
      <c r="R529" s="178">
        <f>Q529*H529</f>
        <v>0</v>
      </c>
      <c r="S529" s="178">
        <v>0</v>
      </c>
      <c r="T529" s="179">
        <f>S529*H529</f>
        <v>0</v>
      </c>
      <c r="AR529" s="17" t="s">
        <v>235</v>
      </c>
      <c r="AT529" s="17" t="s">
        <v>145</v>
      </c>
      <c r="AU529" s="17" t="s">
        <v>83</v>
      </c>
      <c r="AY529" s="17" t="s">
        <v>143</v>
      </c>
      <c r="BE529" s="180">
        <f>IF(N529="základní",J529,0)</f>
        <v>0</v>
      </c>
      <c r="BF529" s="180">
        <f>IF(N529="snížená",J529,0)</f>
        <v>0</v>
      </c>
      <c r="BG529" s="180">
        <f>IF(N529="zákl. přenesená",J529,0)</f>
        <v>0</v>
      </c>
      <c r="BH529" s="180">
        <f>IF(N529="sníž. přenesená",J529,0)</f>
        <v>0</v>
      </c>
      <c r="BI529" s="180">
        <f>IF(N529="nulová",J529,0)</f>
        <v>0</v>
      </c>
      <c r="BJ529" s="17" t="s">
        <v>81</v>
      </c>
      <c r="BK529" s="180">
        <f>ROUND(I529*H529,2)</f>
        <v>0</v>
      </c>
      <c r="BL529" s="17" t="s">
        <v>235</v>
      </c>
      <c r="BM529" s="17" t="s">
        <v>949</v>
      </c>
    </row>
    <row r="530" spans="2:51" s="11" customFormat="1" ht="12">
      <c r="B530" s="181"/>
      <c r="C530" s="182"/>
      <c r="D530" s="183" t="s">
        <v>164</v>
      </c>
      <c r="E530" s="184" t="s">
        <v>19</v>
      </c>
      <c r="F530" s="185" t="s">
        <v>611</v>
      </c>
      <c r="G530" s="182"/>
      <c r="H530" s="184" t="s">
        <v>19</v>
      </c>
      <c r="I530" s="186"/>
      <c r="J530" s="182"/>
      <c r="K530" s="182"/>
      <c r="L530" s="187"/>
      <c r="M530" s="188"/>
      <c r="N530" s="189"/>
      <c r="O530" s="189"/>
      <c r="P530" s="189"/>
      <c r="Q530" s="189"/>
      <c r="R530" s="189"/>
      <c r="S530" s="189"/>
      <c r="T530" s="190"/>
      <c r="AT530" s="191" t="s">
        <v>164</v>
      </c>
      <c r="AU530" s="191" t="s">
        <v>83</v>
      </c>
      <c r="AV530" s="11" t="s">
        <v>81</v>
      </c>
      <c r="AW530" s="11" t="s">
        <v>36</v>
      </c>
      <c r="AX530" s="11" t="s">
        <v>76</v>
      </c>
      <c r="AY530" s="191" t="s">
        <v>143</v>
      </c>
    </row>
    <row r="531" spans="2:51" s="12" customFormat="1" ht="12">
      <c r="B531" s="192"/>
      <c r="C531" s="193"/>
      <c r="D531" s="183" t="s">
        <v>164</v>
      </c>
      <c r="E531" s="194" t="s">
        <v>19</v>
      </c>
      <c r="F531" s="195" t="s">
        <v>950</v>
      </c>
      <c r="G531" s="193"/>
      <c r="H531" s="196">
        <v>5.28</v>
      </c>
      <c r="I531" s="197"/>
      <c r="J531" s="193"/>
      <c r="K531" s="193"/>
      <c r="L531" s="198"/>
      <c r="M531" s="199"/>
      <c r="N531" s="200"/>
      <c r="O531" s="200"/>
      <c r="P531" s="200"/>
      <c r="Q531" s="200"/>
      <c r="R531" s="200"/>
      <c r="S531" s="200"/>
      <c r="T531" s="201"/>
      <c r="AT531" s="202" t="s">
        <v>164</v>
      </c>
      <c r="AU531" s="202" t="s">
        <v>83</v>
      </c>
      <c r="AV531" s="12" t="s">
        <v>83</v>
      </c>
      <c r="AW531" s="12" t="s">
        <v>36</v>
      </c>
      <c r="AX531" s="12" t="s">
        <v>76</v>
      </c>
      <c r="AY531" s="202" t="s">
        <v>143</v>
      </c>
    </row>
    <row r="532" spans="2:51" s="13" customFormat="1" ht="12">
      <c r="B532" s="203"/>
      <c r="C532" s="204"/>
      <c r="D532" s="183" t="s">
        <v>164</v>
      </c>
      <c r="E532" s="205" t="s">
        <v>19</v>
      </c>
      <c r="F532" s="206" t="s">
        <v>171</v>
      </c>
      <c r="G532" s="204"/>
      <c r="H532" s="207">
        <v>5.28</v>
      </c>
      <c r="I532" s="208"/>
      <c r="J532" s="204"/>
      <c r="K532" s="204"/>
      <c r="L532" s="209"/>
      <c r="M532" s="210"/>
      <c r="N532" s="211"/>
      <c r="O532" s="211"/>
      <c r="P532" s="211"/>
      <c r="Q532" s="211"/>
      <c r="R532" s="211"/>
      <c r="S532" s="211"/>
      <c r="T532" s="212"/>
      <c r="AT532" s="213" t="s">
        <v>164</v>
      </c>
      <c r="AU532" s="213" t="s">
        <v>83</v>
      </c>
      <c r="AV532" s="13" t="s">
        <v>150</v>
      </c>
      <c r="AW532" s="13" t="s">
        <v>36</v>
      </c>
      <c r="AX532" s="13" t="s">
        <v>81</v>
      </c>
      <c r="AY532" s="213" t="s">
        <v>143</v>
      </c>
    </row>
    <row r="533" spans="2:65" s="1" customFormat="1" ht="16.5" customHeight="1">
      <c r="B533" s="34"/>
      <c r="C533" s="214" t="s">
        <v>951</v>
      </c>
      <c r="D533" s="214" t="s">
        <v>173</v>
      </c>
      <c r="E533" s="215" t="s">
        <v>952</v>
      </c>
      <c r="F533" s="216" t="s">
        <v>953</v>
      </c>
      <c r="G533" s="217" t="s">
        <v>176</v>
      </c>
      <c r="H533" s="218">
        <v>0.002</v>
      </c>
      <c r="I533" s="219"/>
      <c r="J533" s="220">
        <f>ROUND(I533*H533,2)</f>
        <v>0</v>
      </c>
      <c r="K533" s="216" t="s">
        <v>149</v>
      </c>
      <c r="L533" s="221"/>
      <c r="M533" s="222" t="s">
        <v>19</v>
      </c>
      <c r="N533" s="223" t="s">
        <v>47</v>
      </c>
      <c r="O533" s="60"/>
      <c r="P533" s="178">
        <f>O533*H533</f>
        <v>0</v>
      </c>
      <c r="Q533" s="178">
        <v>1</v>
      </c>
      <c r="R533" s="178">
        <f>Q533*H533</f>
        <v>0.002</v>
      </c>
      <c r="S533" s="178">
        <v>0</v>
      </c>
      <c r="T533" s="179">
        <f>S533*H533</f>
        <v>0</v>
      </c>
      <c r="AR533" s="17" t="s">
        <v>311</v>
      </c>
      <c r="AT533" s="17" t="s">
        <v>173</v>
      </c>
      <c r="AU533" s="17" t="s">
        <v>83</v>
      </c>
      <c r="AY533" s="17" t="s">
        <v>143</v>
      </c>
      <c r="BE533" s="180">
        <f>IF(N533="základní",J533,0)</f>
        <v>0</v>
      </c>
      <c r="BF533" s="180">
        <f>IF(N533="snížená",J533,0)</f>
        <v>0</v>
      </c>
      <c r="BG533" s="180">
        <f>IF(N533="zákl. přenesená",J533,0)</f>
        <v>0</v>
      </c>
      <c r="BH533" s="180">
        <f>IF(N533="sníž. přenesená",J533,0)</f>
        <v>0</v>
      </c>
      <c r="BI533" s="180">
        <f>IF(N533="nulová",J533,0)</f>
        <v>0</v>
      </c>
      <c r="BJ533" s="17" t="s">
        <v>81</v>
      </c>
      <c r="BK533" s="180">
        <f>ROUND(I533*H533,2)</f>
        <v>0</v>
      </c>
      <c r="BL533" s="17" t="s">
        <v>235</v>
      </c>
      <c r="BM533" s="17" t="s">
        <v>954</v>
      </c>
    </row>
    <row r="534" spans="2:51" s="12" customFormat="1" ht="12">
      <c r="B534" s="192"/>
      <c r="C534" s="193"/>
      <c r="D534" s="183" t="s">
        <v>164</v>
      </c>
      <c r="E534" s="193"/>
      <c r="F534" s="195" t="s">
        <v>955</v>
      </c>
      <c r="G534" s="193"/>
      <c r="H534" s="196">
        <v>0.002</v>
      </c>
      <c r="I534" s="197"/>
      <c r="J534" s="193"/>
      <c r="K534" s="193"/>
      <c r="L534" s="198"/>
      <c r="M534" s="199"/>
      <c r="N534" s="200"/>
      <c r="O534" s="200"/>
      <c r="P534" s="200"/>
      <c r="Q534" s="200"/>
      <c r="R534" s="200"/>
      <c r="S534" s="200"/>
      <c r="T534" s="201"/>
      <c r="AT534" s="202" t="s">
        <v>164</v>
      </c>
      <c r="AU534" s="202" t="s">
        <v>83</v>
      </c>
      <c r="AV534" s="12" t="s">
        <v>83</v>
      </c>
      <c r="AW534" s="12" t="s">
        <v>4</v>
      </c>
      <c r="AX534" s="12" t="s">
        <v>81</v>
      </c>
      <c r="AY534" s="202" t="s">
        <v>143</v>
      </c>
    </row>
    <row r="535" spans="2:65" s="1" customFormat="1" ht="16.5" customHeight="1">
      <c r="B535" s="34"/>
      <c r="C535" s="169" t="s">
        <v>956</v>
      </c>
      <c r="D535" s="169" t="s">
        <v>145</v>
      </c>
      <c r="E535" s="170" t="s">
        <v>957</v>
      </c>
      <c r="F535" s="171" t="s">
        <v>958</v>
      </c>
      <c r="G535" s="172" t="s">
        <v>148</v>
      </c>
      <c r="H535" s="173">
        <v>1.856</v>
      </c>
      <c r="I535" s="174"/>
      <c r="J535" s="175">
        <f>ROUND(I535*H535,2)</f>
        <v>0</v>
      </c>
      <c r="K535" s="171" t="s">
        <v>149</v>
      </c>
      <c r="L535" s="38"/>
      <c r="M535" s="176" t="s">
        <v>19</v>
      </c>
      <c r="N535" s="177" t="s">
        <v>47</v>
      </c>
      <c r="O535" s="60"/>
      <c r="P535" s="178">
        <f>O535*H535</f>
        <v>0</v>
      </c>
      <c r="Q535" s="178">
        <v>0</v>
      </c>
      <c r="R535" s="178">
        <f>Q535*H535</f>
        <v>0</v>
      </c>
      <c r="S535" s="178">
        <v>0</v>
      </c>
      <c r="T535" s="179">
        <f>S535*H535</f>
        <v>0</v>
      </c>
      <c r="AR535" s="17" t="s">
        <v>235</v>
      </c>
      <c r="AT535" s="17" t="s">
        <v>145</v>
      </c>
      <c r="AU535" s="17" t="s">
        <v>83</v>
      </c>
      <c r="AY535" s="17" t="s">
        <v>143</v>
      </c>
      <c r="BE535" s="180">
        <f>IF(N535="základní",J535,0)</f>
        <v>0</v>
      </c>
      <c r="BF535" s="180">
        <f>IF(N535="snížená",J535,0)</f>
        <v>0</v>
      </c>
      <c r="BG535" s="180">
        <f>IF(N535="zákl. přenesená",J535,0)</f>
        <v>0</v>
      </c>
      <c r="BH535" s="180">
        <f>IF(N535="sníž. přenesená",J535,0)</f>
        <v>0</v>
      </c>
      <c r="BI535" s="180">
        <f>IF(N535="nulová",J535,0)</f>
        <v>0</v>
      </c>
      <c r="BJ535" s="17" t="s">
        <v>81</v>
      </c>
      <c r="BK535" s="180">
        <f>ROUND(I535*H535,2)</f>
        <v>0</v>
      </c>
      <c r="BL535" s="17" t="s">
        <v>235</v>
      </c>
      <c r="BM535" s="17" t="s">
        <v>959</v>
      </c>
    </row>
    <row r="536" spans="2:51" s="11" customFormat="1" ht="12">
      <c r="B536" s="181"/>
      <c r="C536" s="182"/>
      <c r="D536" s="183" t="s">
        <v>164</v>
      </c>
      <c r="E536" s="184" t="s">
        <v>19</v>
      </c>
      <c r="F536" s="185" t="s">
        <v>611</v>
      </c>
      <c r="G536" s="182"/>
      <c r="H536" s="184" t="s">
        <v>19</v>
      </c>
      <c r="I536" s="186"/>
      <c r="J536" s="182"/>
      <c r="K536" s="182"/>
      <c r="L536" s="187"/>
      <c r="M536" s="188"/>
      <c r="N536" s="189"/>
      <c r="O536" s="189"/>
      <c r="P536" s="189"/>
      <c r="Q536" s="189"/>
      <c r="R536" s="189"/>
      <c r="S536" s="189"/>
      <c r="T536" s="190"/>
      <c r="AT536" s="191" t="s">
        <v>164</v>
      </c>
      <c r="AU536" s="191" t="s">
        <v>83</v>
      </c>
      <c r="AV536" s="11" t="s">
        <v>81</v>
      </c>
      <c r="AW536" s="11" t="s">
        <v>36</v>
      </c>
      <c r="AX536" s="11" t="s">
        <v>76</v>
      </c>
      <c r="AY536" s="191" t="s">
        <v>143</v>
      </c>
    </row>
    <row r="537" spans="2:51" s="12" customFormat="1" ht="12">
      <c r="B537" s="192"/>
      <c r="C537" s="193"/>
      <c r="D537" s="183" t="s">
        <v>164</v>
      </c>
      <c r="E537" s="194" t="s">
        <v>19</v>
      </c>
      <c r="F537" s="195" t="s">
        <v>960</v>
      </c>
      <c r="G537" s="193"/>
      <c r="H537" s="196">
        <v>1.856</v>
      </c>
      <c r="I537" s="197"/>
      <c r="J537" s="193"/>
      <c r="K537" s="193"/>
      <c r="L537" s="198"/>
      <c r="M537" s="199"/>
      <c r="N537" s="200"/>
      <c r="O537" s="200"/>
      <c r="P537" s="200"/>
      <c r="Q537" s="200"/>
      <c r="R537" s="200"/>
      <c r="S537" s="200"/>
      <c r="T537" s="201"/>
      <c r="AT537" s="202" t="s">
        <v>164</v>
      </c>
      <c r="AU537" s="202" t="s">
        <v>83</v>
      </c>
      <c r="AV537" s="12" t="s">
        <v>83</v>
      </c>
      <c r="AW537" s="12" t="s">
        <v>36</v>
      </c>
      <c r="AX537" s="12" t="s">
        <v>76</v>
      </c>
      <c r="AY537" s="202" t="s">
        <v>143</v>
      </c>
    </row>
    <row r="538" spans="2:51" s="13" customFormat="1" ht="12">
      <c r="B538" s="203"/>
      <c r="C538" s="204"/>
      <c r="D538" s="183" t="s">
        <v>164</v>
      </c>
      <c r="E538" s="205" t="s">
        <v>19</v>
      </c>
      <c r="F538" s="206" t="s">
        <v>171</v>
      </c>
      <c r="G538" s="204"/>
      <c r="H538" s="207">
        <v>1.856</v>
      </c>
      <c r="I538" s="208"/>
      <c r="J538" s="204"/>
      <c r="K538" s="204"/>
      <c r="L538" s="209"/>
      <c r="M538" s="210"/>
      <c r="N538" s="211"/>
      <c r="O538" s="211"/>
      <c r="P538" s="211"/>
      <c r="Q538" s="211"/>
      <c r="R538" s="211"/>
      <c r="S538" s="211"/>
      <c r="T538" s="212"/>
      <c r="AT538" s="213" t="s">
        <v>164</v>
      </c>
      <c r="AU538" s="213" t="s">
        <v>83</v>
      </c>
      <c r="AV538" s="13" t="s">
        <v>150</v>
      </c>
      <c r="AW538" s="13" t="s">
        <v>36</v>
      </c>
      <c r="AX538" s="13" t="s">
        <v>81</v>
      </c>
      <c r="AY538" s="213" t="s">
        <v>143</v>
      </c>
    </row>
    <row r="539" spans="2:65" s="1" customFormat="1" ht="16.5" customHeight="1">
      <c r="B539" s="34"/>
      <c r="C539" s="214" t="s">
        <v>961</v>
      </c>
      <c r="D539" s="214" t="s">
        <v>173</v>
      </c>
      <c r="E539" s="215" t="s">
        <v>952</v>
      </c>
      <c r="F539" s="216" t="s">
        <v>953</v>
      </c>
      <c r="G539" s="217" t="s">
        <v>176</v>
      </c>
      <c r="H539" s="218">
        <v>0.001</v>
      </c>
      <c r="I539" s="219"/>
      <c r="J539" s="220">
        <f>ROUND(I539*H539,2)</f>
        <v>0</v>
      </c>
      <c r="K539" s="216" t="s">
        <v>149</v>
      </c>
      <c r="L539" s="221"/>
      <c r="M539" s="222" t="s">
        <v>19</v>
      </c>
      <c r="N539" s="223" t="s">
        <v>47</v>
      </c>
      <c r="O539" s="60"/>
      <c r="P539" s="178">
        <f>O539*H539</f>
        <v>0</v>
      </c>
      <c r="Q539" s="178">
        <v>1</v>
      </c>
      <c r="R539" s="178">
        <f>Q539*H539</f>
        <v>0.001</v>
      </c>
      <c r="S539" s="178">
        <v>0</v>
      </c>
      <c r="T539" s="179">
        <f>S539*H539</f>
        <v>0</v>
      </c>
      <c r="AR539" s="17" t="s">
        <v>311</v>
      </c>
      <c r="AT539" s="17" t="s">
        <v>173</v>
      </c>
      <c r="AU539" s="17" t="s">
        <v>83</v>
      </c>
      <c r="AY539" s="17" t="s">
        <v>143</v>
      </c>
      <c r="BE539" s="180">
        <f>IF(N539="základní",J539,0)</f>
        <v>0</v>
      </c>
      <c r="BF539" s="180">
        <f>IF(N539="snížená",J539,0)</f>
        <v>0</v>
      </c>
      <c r="BG539" s="180">
        <f>IF(N539="zákl. přenesená",J539,0)</f>
        <v>0</v>
      </c>
      <c r="BH539" s="180">
        <f>IF(N539="sníž. přenesená",J539,0)</f>
        <v>0</v>
      </c>
      <c r="BI539" s="180">
        <f>IF(N539="nulová",J539,0)</f>
        <v>0</v>
      </c>
      <c r="BJ539" s="17" t="s">
        <v>81</v>
      </c>
      <c r="BK539" s="180">
        <f>ROUND(I539*H539,2)</f>
        <v>0</v>
      </c>
      <c r="BL539" s="17" t="s">
        <v>235</v>
      </c>
      <c r="BM539" s="17" t="s">
        <v>962</v>
      </c>
    </row>
    <row r="540" spans="2:51" s="12" customFormat="1" ht="12">
      <c r="B540" s="192"/>
      <c r="C540" s="193"/>
      <c r="D540" s="183" t="s">
        <v>164</v>
      </c>
      <c r="E540" s="193"/>
      <c r="F540" s="195" t="s">
        <v>963</v>
      </c>
      <c r="G540" s="193"/>
      <c r="H540" s="196">
        <v>0.001</v>
      </c>
      <c r="I540" s="197"/>
      <c r="J540" s="193"/>
      <c r="K540" s="193"/>
      <c r="L540" s="198"/>
      <c r="M540" s="199"/>
      <c r="N540" s="200"/>
      <c r="O540" s="200"/>
      <c r="P540" s="200"/>
      <c r="Q540" s="200"/>
      <c r="R540" s="200"/>
      <c r="S540" s="200"/>
      <c r="T540" s="201"/>
      <c r="AT540" s="202" t="s">
        <v>164</v>
      </c>
      <c r="AU540" s="202" t="s">
        <v>83</v>
      </c>
      <c r="AV540" s="12" t="s">
        <v>83</v>
      </c>
      <c r="AW540" s="12" t="s">
        <v>4</v>
      </c>
      <c r="AX540" s="12" t="s">
        <v>81</v>
      </c>
      <c r="AY540" s="202" t="s">
        <v>143</v>
      </c>
    </row>
    <row r="541" spans="2:65" s="1" customFormat="1" ht="16.5" customHeight="1">
      <c r="B541" s="34"/>
      <c r="C541" s="169" t="s">
        <v>964</v>
      </c>
      <c r="D541" s="169" t="s">
        <v>145</v>
      </c>
      <c r="E541" s="170" t="s">
        <v>965</v>
      </c>
      <c r="F541" s="171" t="s">
        <v>966</v>
      </c>
      <c r="G541" s="172" t="s">
        <v>148</v>
      </c>
      <c r="H541" s="173">
        <v>5.28</v>
      </c>
      <c r="I541" s="174"/>
      <c r="J541" s="175">
        <f>ROUND(I541*H541,2)</f>
        <v>0</v>
      </c>
      <c r="K541" s="171" t="s">
        <v>149</v>
      </c>
      <c r="L541" s="38"/>
      <c r="M541" s="176" t="s">
        <v>19</v>
      </c>
      <c r="N541" s="177" t="s">
        <v>47</v>
      </c>
      <c r="O541" s="60"/>
      <c r="P541" s="178">
        <f>O541*H541</f>
        <v>0</v>
      </c>
      <c r="Q541" s="178">
        <v>0.0004</v>
      </c>
      <c r="R541" s="178">
        <f>Q541*H541</f>
        <v>0.002112</v>
      </c>
      <c r="S541" s="178">
        <v>0</v>
      </c>
      <c r="T541" s="179">
        <f>S541*H541</f>
        <v>0</v>
      </c>
      <c r="AR541" s="17" t="s">
        <v>235</v>
      </c>
      <c r="AT541" s="17" t="s">
        <v>145</v>
      </c>
      <c r="AU541" s="17" t="s">
        <v>83</v>
      </c>
      <c r="AY541" s="17" t="s">
        <v>143</v>
      </c>
      <c r="BE541" s="180">
        <f>IF(N541="základní",J541,0)</f>
        <v>0</v>
      </c>
      <c r="BF541" s="180">
        <f>IF(N541="snížená",J541,0)</f>
        <v>0</v>
      </c>
      <c r="BG541" s="180">
        <f>IF(N541="zákl. přenesená",J541,0)</f>
        <v>0</v>
      </c>
      <c r="BH541" s="180">
        <f>IF(N541="sníž. přenesená",J541,0)</f>
        <v>0</v>
      </c>
      <c r="BI541" s="180">
        <f>IF(N541="nulová",J541,0)</f>
        <v>0</v>
      </c>
      <c r="BJ541" s="17" t="s">
        <v>81</v>
      </c>
      <c r="BK541" s="180">
        <f>ROUND(I541*H541,2)</f>
        <v>0</v>
      </c>
      <c r="BL541" s="17" t="s">
        <v>235</v>
      </c>
      <c r="BM541" s="17" t="s">
        <v>967</v>
      </c>
    </row>
    <row r="542" spans="2:65" s="1" customFormat="1" ht="16.5" customHeight="1">
      <c r="B542" s="34"/>
      <c r="C542" s="214" t="s">
        <v>968</v>
      </c>
      <c r="D542" s="214" t="s">
        <v>173</v>
      </c>
      <c r="E542" s="215" t="s">
        <v>969</v>
      </c>
      <c r="F542" s="216" t="s">
        <v>970</v>
      </c>
      <c r="G542" s="217" t="s">
        <v>148</v>
      </c>
      <c r="H542" s="218">
        <v>6.072</v>
      </c>
      <c r="I542" s="219"/>
      <c r="J542" s="220">
        <f>ROUND(I542*H542,2)</f>
        <v>0</v>
      </c>
      <c r="K542" s="216" t="s">
        <v>149</v>
      </c>
      <c r="L542" s="221"/>
      <c r="M542" s="222" t="s">
        <v>19</v>
      </c>
      <c r="N542" s="223" t="s">
        <v>47</v>
      </c>
      <c r="O542" s="60"/>
      <c r="P542" s="178">
        <f>O542*H542</f>
        <v>0</v>
      </c>
      <c r="Q542" s="178">
        <v>0.0045</v>
      </c>
      <c r="R542" s="178">
        <f>Q542*H542</f>
        <v>0.027323999999999998</v>
      </c>
      <c r="S542" s="178">
        <v>0</v>
      </c>
      <c r="T542" s="179">
        <f>S542*H542</f>
        <v>0</v>
      </c>
      <c r="AR542" s="17" t="s">
        <v>311</v>
      </c>
      <c r="AT542" s="17" t="s">
        <v>173</v>
      </c>
      <c r="AU542" s="17" t="s">
        <v>83</v>
      </c>
      <c r="AY542" s="17" t="s">
        <v>143</v>
      </c>
      <c r="BE542" s="180">
        <f>IF(N542="základní",J542,0)</f>
        <v>0</v>
      </c>
      <c r="BF542" s="180">
        <f>IF(N542="snížená",J542,0)</f>
        <v>0</v>
      </c>
      <c r="BG542" s="180">
        <f>IF(N542="zákl. přenesená",J542,0)</f>
        <v>0</v>
      </c>
      <c r="BH542" s="180">
        <f>IF(N542="sníž. přenesená",J542,0)</f>
        <v>0</v>
      </c>
      <c r="BI542" s="180">
        <f>IF(N542="nulová",J542,0)</f>
        <v>0</v>
      </c>
      <c r="BJ542" s="17" t="s">
        <v>81</v>
      </c>
      <c r="BK542" s="180">
        <f>ROUND(I542*H542,2)</f>
        <v>0</v>
      </c>
      <c r="BL542" s="17" t="s">
        <v>235</v>
      </c>
      <c r="BM542" s="17" t="s">
        <v>971</v>
      </c>
    </row>
    <row r="543" spans="2:51" s="12" customFormat="1" ht="12">
      <c r="B543" s="192"/>
      <c r="C543" s="193"/>
      <c r="D543" s="183" t="s">
        <v>164</v>
      </c>
      <c r="E543" s="193"/>
      <c r="F543" s="195" t="s">
        <v>972</v>
      </c>
      <c r="G543" s="193"/>
      <c r="H543" s="196">
        <v>6.072</v>
      </c>
      <c r="I543" s="197"/>
      <c r="J543" s="193"/>
      <c r="K543" s="193"/>
      <c r="L543" s="198"/>
      <c r="M543" s="199"/>
      <c r="N543" s="200"/>
      <c r="O543" s="200"/>
      <c r="P543" s="200"/>
      <c r="Q543" s="200"/>
      <c r="R543" s="200"/>
      <c r="S543" s="200"/>
      <c r="T543" s="201"/>
      <c r="AT543" s="202" t="s">
        <v>164</v>
      </c>
      <c r="AU543" s="202" t="s">
        <v>83</v>
      </c>
      <c r="AV543" s="12" t="s">
        <v>83</v>
      </c>
      <c r="AW543" s="12" t="s">
        <v>4</v>
      </c>
      <c r="AX543" s="12" t="s">
        <v>81</v>
      </c>
      <c r="AY543" s="202" t="s">
        <v>143</v>
      </c>
    </row>
    <row r="544" spans="2:65" s="1" customFormat="1" ht="16.5" customHeight="1">
      <c r="B544" s="34"/>
      <c r="C544" s="169" t="s">
        <v>973</v>
      </c>
      <c r="D544" s="169" t="s">
        <v>145</v>
      </c>
      <c r="E544" s="170" t="s">
        <v>974</v>
      </c>
      <c r="F544" s="171" t="s">
        <v>975</v>
      </c>
      <c r="G544" s="172" t="s">
        <v>148</v>
      </c>
      <c r="H544" s="173">
        <v>1.856</v>
      </c>
      <c r="I544" s="174"/>
      <c r="J544" s="175">
        <f>ROUND(I544*H544,2)</f>
        <v>0</v>
      </c>
      <c r="K544" s="171" t="s">
        <v>149</v>
      </c>
      <c r="L544" s="38"/>
      <c r="M544" s="176" t="s">
        <v>19</v>
      </c>
      <c r="N544" s="177" t="s">
        <v>47</v>
      </c>
      <c r="O544" s="60"/>
      <c r="P544" s="178">
        <f>O544*H544</f>
        <v>0</v>
      </c>
      <c r="Q544" s="178">
        <v>0.0004</v>
      </c>
      <c r="R544" s="178">
        <f>Q544*H544</f>
        <v>0.0007424</v>
      </c>
      <c r="S544" s="178">
        <v>0</v>
      </c>
      <c r="T544" s="179">
        <f>S544*H544</f>
        <v>0</v>
      </c>
      <c r="AR544" s="17" t="s">
        <v>235</v>
      </c>
      <c r="AT544" s="17" t="s">
        <v>145</v>
      </c>
      <c r="AU544" s="17" t="s">
        <v>83</v>
      </c>
      <c r="AY544" s="17" t="s">
        <v>143</v>
      </c>
      <c r="BE544" s="180">
        <f>IF(N544="základní",J544,0)</f>
        <v>0</v>
      </c>
      <c r="BF544" s="180">
        <f>IF(N544="snížená",J544,0)</f>
        <v>0</v>
      </c>
      <c r="BG544" s="180">
        <f>IF(N544="zákl. přenesená",J544,0)</f>
        <v>0</v>
      </c>
      <c r="BH544" s="180">
        <f>IF(N544="sníž. přenesená",J544,0)</f>
        <v>0</v>
      </c>
      <c r="BI544" s="180">
        <f>IF(N544="nulová",J544,0)</f>
        <v>0</v>
      </c>
      <c r="BJ544" s="17" t="s">
        <v>81</v>
      </c>
      <c r="BK544" s="180">
        <f>ROUND(I544*H544,2)</f>
        <v>0</v>
      </c>
      <c r="BL544" s="17" t="s">
        <v>235</v>
      </c>
      <c r="BM544" s="17" t="s">
        <v>976</v>
      </c>
    </row>
    <row r="545" spans="2:65" s="1" customFormat="1" ht="16.5" customHeight="1">
      <c r="B545" s="34"/>
      <c r="C545" s="214" t="s">
        <v>977</v>
      </c>
      <c r="D545" s="214" t="s">
        <v>173</v>
      </c>
      <c r="E545" s="215" t="s">
        <v>969</v>
      </c>
      <c r="F545" s="216" t="s">
        <v>970</v>
      </c>
      <c r="G545" s="217" t="s">
        <v>148</v>
      </c>
      <c r="H545" s="218">
        <v>2.227</v>
      </c>
      <c r="I545" s="219"/>
      <c r="J545" s="220">
        <f>ROUND(I545*H545,2)</f>
        <v>0</v>
      </c>
      <c r="K545" s="216" t="s">
        <v>149</v>
      </c>
      <c r="L545" s="221"/>
      <c r="M545" s="222" t="s">
        <v>19</v>
      </c>
      <c r="N545" s="223" t="s">
        <v>47</v>
      </c>
      <c r="O545" s="60"/>
      <c r="P545" s="178">
        <f>O545*H545</f>
        <v>0</v>
      </c>
      <c r="Q545" s="178">
        <v>0.0045</v>
      </c>
      <c r="R545" s="178">
        <f>Q545*H545</f>
        <v>0.0100215</v>
      </c>
      <c r="S545" s="178">
        <v>0</v>
      </c>
      <c r="T545" s="179">
        <f>S545*H545</f>
        <v>0</v>
      </c>
      <c r="AR545" s="17" t="s">
        <v>311</v>
      </c>
      <c r="AT545" s="17" t="s">
        <v>173</v>
      </c>
      <c r="AU545" s="17" t="s">
        <v>83</v>
      </c>
      <c r="AY545" s="17" t="s">
        <v>143</v>
      </c>
      <c r="BE545" s="180">
        <f>IF(N545="základní",J545,0)</f>
        <v>0</v>
      </c>
      <c r="BF545" s="180">
        <f>IF(N545="snížená",J545,0)</f>
        <v>0</v>
      </c>
      <c r="BG545" s="180">
        <f>IF(N545="zákl. přenesená",J545,0)</f>
        <v>0</v>
      </c>
      <c r="BH545" s="180">
        <f>IF(N545="sníž. přenesená",J545,0)</f>
        <v>0</v>
      </c>
      <c r="BI545" s="180">
        <f>IF(N545="nulová",J545,0)</f>
        <v>0</v>
      </c>
      <c r="BJ545" s="17" t="s">
        <v>81</v>
      </c>
      <c r="BK545" s="180">
        <f>ROUND(I545*H545,2)</f>
        <v>0</v>
      </c>
      <c r="BL545" s="17" t="s">
        <v>235</v>
      </c>
      <c r="BM545" s="17" t="s">
        <v>978</v>
      </c>
    </row>
    <row r="546" spans="2:51" s="12" customFormat="1" ht="12">
      <c r="B546" s="192"/>
      <c r="C546" s="193"/>
      <c r="D546" s="183" t="s">
        <v>164</v>
      </c>
      <c r="E546" s="193"/>
      <c r="F546" s="195" t="s">
        <v>979</v>
      </c>
      <c r="G546" s="193"/>
      <c r="H546" s="196">
        <v>2.227</v>
      </c>
      <c r="I546" s="197"/>
      <c r="J546" s="193"/>
      <c r="K546" s="193"/>
      <c r="L546" s="198"/>
      <c r="M546" s="199"/>
      <c r="N546" s="200"/>
      <c r="O546" s="200"/>
      <c r="P546" s="200"/>
      <c r="Q546" s="200"/>
      <c r="R546" s="200"/>
      <c r="S546" s="200"/>
      <c r="T546" s="201"/>
      <c r="AT546" s="202" t="s">
        <v>164</v>
      </c>
      <c r="AU546" s="202" t="s">
        <v>83</v>
      </c>
      <c r="AV546" s="12" t="s">
        <v>83</v>
      </c>
      <c r="AW546" s="12" t="s">
        <v>4</v>
      </c>
      <c r="AX546" s="12" t="s">
        <v>81</v>
      </c>
      <c r="AY546" s="202" t="s">
        <v>143</v>
      </c>
    </row>
    <row r="547" spans="2:65" s="1" customFormat="1" ht="22.5" customHeight="1">
      <c r="B547" s="34"/>
      <c r="C547" s="169" t="s">
        <v>980</v>
      </c>
      <c r="D547" s="169" t="s">
        <v>145</v>
      </c>
      <c r="E547" s="170" t="s">
        <v>981</v>
      </c>
      <c r="F547" s="171" t="s">
        <v>982</v>
      </c>
      <c r="G547" s="172" t="s">
        <v>148</v>
      </c>
      <c r="H547" s="173">
        <v>48.712</v>
      </c>
      <c r="I547" s="174"/>
      <c r="J547" s="175">
        <f>ROUND(I547*H547,2)</f>
        <v>0</v>
      </c>
      <c r="K547" s="171" t="s">
        <v>149</v>
      </c>
      <c r="L547" s="38"/>
      <c r="M547" s="176" t="s">
        <v>19</v>
      </c>
      <c r="N547" s="177" t="s">
        <v>47</v>
      </c>
      <c r="O547" s="60"/>
      <c r="P547" s="178">
        <f>O547*H547</f>
        <v>0</v>
      </c>
      <c r="Q547" s="178">
        <v>0.00079</v>
      </c>
      <c r="R547" s="178">
        <f>Q547*H547</f>
        <v>0.038482480000000006</v>
      </c>
      <c r="S547" s="178">
        <v>0</v>
      </c>
      <c r="T547" s="179">
        <f>S547*H547</f>
        <v>0</v>
      </c>
      <c r="AR547" s="17" t="s">
        <v>235</v>
      </c>
      <c r="AT547" s="17" t="s">
        <v>145</v>
      </c>
      <c r="AU547" s="17" t="s">
        <v>83</v>
      </c>
      <c r="AY547" s="17" t="s">
        <v>143</v>
      </c>
      <c r="BE547" s="180">
        <f>IF(N547="základní",J547,0)</f>
        <v>0</v>
      </c>
      <c r="BF547" s="180">
        <f>IF(N547="snížená",J547,0)</f>
        <v>0</v>
      </c>
      <c r="BG547" s="180">
        <f>IF(N547="zákl. přenesená",J547,0)</f>
        <v>0</v>
      </c>
      <c r="BH547" s="180">
        <f>IF(N547="sníž. přenesená",J547,0)</f>
        <v>0</v>
      </c>
      <c r="BI547" s="180">
        <f>IF(N547="nulová",J547,0)</f>
        <v>0</v>
      </c>
      <c r="BJ547" s="17" t="s">
        <v>81</v>
      </c>
      <c r="BK547" s="180">
        <f>ROUND(I547*H547,2)</f>
        <v>0</v>
      </c>
      <c r="BL547" s="17" t="s">
        <v>235</v>
      </c>
      <c r="BM547" s="17" t="s">
        <v>983</v>
      </c>
    </row>
    <row r="548" spans="2:51" s="11" customFormat="1" ht="12">
      <c r="B548" s="181"/>
      <c r="C548" s="182"/>
      <c r="D548" s="183" t="s">
        <v>164</v>
      </c>
      <c r="E548" s="184" t="s">
        <v>19</v>
      </c>
      <c r="F548" s="185" t="s">
        <v>984</v>
      </c>
      <c r="G548" s="182"/>
      <c r="H548" s="184" t="s">
        <v>19</v>
      </c>
      <c r="I548" s="186"/>
      <c r="J548" s="182"/>
      <c r="K548" s="182"/>
      <c r="L548" s="187"/>
      <c r="M548" s="188"/>
      <c r="N548" s="189"/>
      <c r="O548" s="189"/>
      <c r="P548" s="189"/>
      <c r="Q548" s="189"/>
      <c r="R548" s="189"/>
      <c r="S548" s="189"/>
      <c r="T548" s="190"/>
      <c r="AT548" s="191" t="s">
        <v>164</v>
      </c>
      <c r="AU548" s="191" t="s">
        <v>83</v>
      </c>
      <c r="AV548" s="11" t="s">
        <v>81</v>
      </c>
      <c r="AW548" s="11" t="s">
        <v>36</v>
      </c>
      <c r="AX548" s="11" t="s">
        <v>76</v>
      </c>
      <c r="AY548" s="191" t="s">
        <v>143</v>
      </c>
    </row>
    <row r="549" spans="2:51" s="11" customFormat="1" ht="12">
      <c r="B549" s="181"/>
      <c r="C549" s="182"/>
      <c r="D549" s="183" t="s">
        <v>164</v>
      </c>
      <c r="E549" s="184" t="s">
        <v>19</v>
      </c>
      <c r="F549" s="185" t="s">
        <v>483</v>
      </c>
      <c r="G549" s="182"/>
      <c r="H549" s="184" t="s">
        <v>19</v>
      </c>
      <c r="I549" s="186"/>
      <c r="J549" s="182"/>
      <c r="K549" s="182"/>
      <c r="L549" s="187"/>
      <c r="M549" s="188"/>
      <c r="N549" s="189"/>
      <c r="O549" s="189"/>
      <c r="P549" s="189"/>
      <c r="Q549" s="189"/>
      <c r="R549" s="189"/>
      <c r="S549" s="189"/>
      <c r="T549" s="190"/>
      <c r="AT549" s="191" t="s">
        <v>164</v>
      </c>
      <c r="AU549" s="191" t="s">
        <v>83</v>
      </c>
      <c r="AV549" s="11" t="s">
        <v>81</v>
      </c>
      <c r="AW549" s="11" t="s">
        <v>36</v>
      </c>
      <c r="AX549" s="11" t="s">
        <v>76</v>
      </c>
      <c r="AY549" s="191" t="s">
        <v>143</v>
      </c>
    </row>
    <row r="550" spans="2:51" s="12" customFormat="1" ht="12">
      <c r="B550" s="192"/>
      <c r="C550" s="193"/>
      <c r="D550" s="183" t="s">
        <v>164</v>
      </c>
      <c r="E550" s="194" t="s">
        <v>19</v>
      </c>
      <c r="F550" s="195" t="s">
        <v>484</v>
      </c>
      <c r="G550" s="193"/>
      <c r="H550" s="196">
        <v>14.352</v>
      </c>
      <c r="I550" s="197"/>
      <c r="J550" s="193"/>
      <c r="K550" s="193"/>
      <c r="L550" s="198"/>
      <c r="M550" s="199"/>
      <c r="N550" s="200"/>
      <c r="O550" s="200"/>
      <c r="P550" s="200"/>
      <c r="Q550" s="200"/>
      <c r="R550" s="200"/>
      <c r="S550" s="200"/>
      <c r="T550" s="201"/>
      <c r="AT550" s="202" t="s">
        <v>164</v>
      </c>
      <c r="AU550" s="202" t="s">
        <v>83</v>
      </c>
      <c r="AV550" s="12" t="s">
        <v>83</v>
      </c>
      <c r="AW550" s="12" t="s">
        <v>36</v>
      </c>
      <c r="AX550" s="12" t="s">
        <v>76</v>
      </c>
      <c r="AY550" s="202" t="s">
        <v>143</v>
      </c>
    </row>
    <row r="551" spans="2:51" s="11" customFormat="1" ht="12">
      <c r="B551" s="181"/>
      <c r="C551" s="182"/>
      <c r="D551" s="183" t="s">
        <v>164</v>
      </c>
      <c r="E551" s="184" t="s">
        <v>19</v>
      </c>
      <c r="F551" s="185" t="s">
        <v>485</v>
      </c>
      <c r="G551" s="182"/>
      <c r="H551" s="184" t="s">
        <v>19</v>
      </c>
      <c r="I551" s="186"/>
      <c r="J551" s="182"/>
      <c r="K551" s="182"/>
      <c r="L551" s="187"/>
      <c r="M551" s="188"/>
      <c r="N551" s="189"/>
      <c r="O551" s="189"/>
      <c r="P551" s="189"/>
      <c r="Q551" s="189"/>
      <c r="R551" s="189"/>
      <c r="S551" s="189"/>
      <c r="T551" s="190"/>
      <c r="AT551" s="191" t="s">
        <v>164</v>
      </c>
      <c r="AU551" s="191" t="s">
        <v>83</v>
      </c>
      <c r="AV551" s="11" t="s">
        <v>81</v>
      </c>
      <c r="AW551" s="11" t="s">
        <v>36</v>
      </c>
      <c r="AX551" s="11" t="s">
        <v>76</v>
      </c>
      <c r="AY551" s="191" t="s">
        <v>143</v>
      </c>
    </row>
    <row r="552" spans="2:51" s="12" customFormat="1" ht="12">
      <c r="B552" s="192"/>
      <c r="C552" s="193"/>
      <c r="D552" s="183" t="s">
        <v>164</v>
      </c>
      <c r="E552" s="194" t="s">
        <v>19</v>
      </c>
      <c r="F552" s="195" t="s">
        <v>486</v>
      </c>
      <c r="G552" s="193"/>
      <c r="H552" s="196">
        <v>20.16</v>
      </c>
      <c r="I552" s="197"/>
      <c r="J552" s="193"/>
      <c r="K552" s="193"/>
      <c r="L552" s="198"/>
      <c r="M552" s="199"/>
      <c r="N552" s="200"/>
      <c r="O552" s="200"/>
      <c r="P552" s="200"/>
      <c r="Q552" s="200"/>
      <c r="R552" s="200"/>
      <c r="S552" s="200"/>
      <c r="T552" s="201"/>
      <c r="AT552" s="202" t="s">
        <v>164</v>
      </c>
      <c r="AU552" s="202" t="s">
        <v>83</v>
      </c>
      <c r="AV552" s="12" t="s">
        <v>83</v>
      </c>
      <c r="AW552" s="12" t="s">
        <v>36</v>
      </c>
      <c r="AX552" s="12" t="s">
        <v>76</v>
      </c>
      <c r="AY552" s="202" t="s">
        <v>143</v>
      </c>
    </row>
    <row r="553" spans="2:51" s="11" customFormat="1" ht="12">
      <c r="B553" s="181"/>
      <c r="C553" s="182"/>
      <c r="D553" s="183" t="s">
        <v>164</v>
      </c>
      <c r="E553" s="184" t="s">
        <v>19</v>
      </c>
      <c r="F553" s="185" t="s">
        <v>487</v>
      </c>
      <c r="G553" s="182"/>
      <c r="H553" s="184" t="s">
        <v>19</v>
      </c>
      <c r="I553" s="186"/>
      <c r="J553" s="182"/>
      <c r="K553" s="182"/>
      <c r="L553" s="187"/>
      <c r="M553" s="188"/>
      <c r="N553" s="189"/>
      <c r="O553" s="189"/>
      <c r="P553" s="189"/>
      <c r="Q553" s="189"/>
      <c r="R553" s="189"/>
      <c r="S553" s="189"/>
      <c r="T553" s="190"/>
      <c r="AT553" s="191" t="s">
        <v>164</v>
      </c>
      <c r="AU553" s="191" t="s">
        <v>83</v>
      </c>
      <c r="AV553" s="11" t="s">
        <v>81</v>
      </c>
      <c r="AW553" s="11" t="s">
        <v>36</v>
      </c>
      <c r="AX553" s="11" t="s">
        <v>76</v>
      </c>
      <c r="AY553" s="191" t="s">
        <v>143</v>
      </c>
    </row>
    <row r="554" spans="2:51" s="12" customFormat="1" ht="12">
      <c r="B554" s="192"/>
      <c r="C554" s="193"/>
      <c r="D554" s="183" t="s">
        <v>164</v>
      </c>
      <c r="E554" s="194" t="s">
        <v>19</v>
      </c>
      <c r="F554" s="195" t="s">
        <v>488</v>
      </c>
      <c r="G554" s="193"/>
      <c r="H554" s="196">
        <v>14.2</v>
      </c>
      <c r="I554" s="197"/>
      <c r="J554" s="193"/>
      <c r="K554" s="193"/>
      <c r="L554" s="198"/>
      <c r="M554" s="199"/>
      <c r="N554" s="200"/>
      <c r="O554" s="200"/>
      <c r="P554" s="200"/>
      <c r="Q554" s="200"/>
      <c r="R554" s="200"/>
      <c r="S554" s="200"/>
      <c r="T554" s="201"/>
      <c r="AT554" s="202" t="s">
        <v>164</v>
      </c>
      <c r="AU554" s="202" t="s">
        <v>83</v>
      </c>
      <c r="AV554" s="12" t="s">
        <v>83</v>
      </c>
      <c r="AW554" s="12" t="s">
        <v>36</v>
      </c>
      <c r="AX554" s="12" t="s">
        <v>76</v>
      </c>
      <c r="AY554" s="202" t="s">
        <v>143</v>
      </c>
    </row>
    <row r="555" spans="2:51" s="13" customFormat="1" ht="12">
      <c r="B555" s="203"/>
      <c r="C555" s="204"/>
      <c r="D555" s="183" t="s">
        <v>164</v>
      </c>
      <c r="E555" s="205" t="s">
        <v>19</v>
      </c>
      <c r="F555" s="206" t="s">
        <v>171</v>
      </c>
      <c r="G555" s="204"/>
      <c r="H555" s="207">
        <v>48.712</v>
      </c>
      <c r="I555" s="208"/>
      <c r="J555" s="204"/>
      <c r="K555" s="204"/>
      <c r="L555" s="209"/>
      <c r="M555" s="210"/>
      <c r="N555" s="211"/>
      <c r="O555" s="211"/>
      <c r="P555" s="211"/>
      <c r="Q555" s="211"/>
      <c r="R555" s="211"/>
      <c r="S555" s="211"/>
      <c r="T555" s="212"/>
      <c r="AT555" s="213" t="s">
        <v>164</v>
      </c>
      <c r="AU555" s="213" t="s">
        <v>83</v>
      </c>
      <c r="AV555" s="13" t="s">
        <v>150</v>
      </c>
      <c r="AW555" s="13" t="s">
        <v>36</v>
      </c>
      <c r="AX555" s="13" t="s">
        <v>81</v>
      </c>
      <c r="AY555" s="213" t="s">
        <v>143</v>
      </c>
    </row>
    <row r="556" spans="2:65" s="1" customFormat="1" ht="16.5" customHeight="1">
      <c r="B556" s="34"/>
      <c r="C556" s="169" t="s">
        <v>985</v>
      </c>
      <c r="D556" s="169" t="s">
        <v>145</v>
      </c>
      <c r="E556" s="170" t="s">
        <v>986</v>
      </c>
      <c r="F556" s="171" t="s">
        <v>987</v>
      </c>
      <c r="G556" s="172" t="s">
        <v>415</v>
      </c>
      <c r="H556" s="173">
        <v>17.42</v>
      </c>
      <c r="I556" s="174"/>
      <c r="J556" s="175">
        <f>ROUND(I556*H556,2)</f>
        <v>0</v>
      </c>
      <c r="K556" s="171" t="s">
        <v>149</v>
      </c>
      <c r="L556" s="38"/>
      <c r="M556" s="176" t="s">
        <v>19</v>
      </c>
      <c r="N556" s="177" t="s">
        <v>47</v>
      </c>
      <c r="O556" s="60"/>
      <c r="P556" s="178">
        <f>O556*H556</f>
        <v>0</v>
      </c>
      <c r="Q556" s="178">
        <v>0.00026</v>
      </c>
      <c r="R556" s="178">
        <f>Q556*H556</f>
        <v>0.0045292</v>
      </c>
      <c r="S556" s="178">
        <v>0</v>
      </c>
      <c r="T556" s="179">
        <f>S556*H556</f>
        <v>0</v>
      </c>
      <c r="AR556" s="17" t="s">
        <v>235</v>
      </c>
      <c r="AT556" s="17" t="s">
        <v>145</v>
      </c>
      <c r="AU556" s="17" t="s">
        <v>83</v>
      </c>
      <c r="AY556" s="17" t="s">
        <v>143</v>
      </c>
      <c r="BE556" s="180">
        <f>IF(N556="základní",J556,0)</f>
        <v>0</v>
      </c>
      <c r="BF556" s="180">
        <f>IF(N556="snížená",J556,0)</f>
        <v>0</v>
      </c>
      <c r="BG556" s="180">
        <f>IF(N556="zákl. přenesená",J556,0)</f>
        <v>0</v>
      </c>
      <c r="BH556" s="180">
        <f>IF(N556="sníž. přenesená",J556,0)</f>
        <v>0</v>
      </c>
      <c r="BI556" s="180">
        <f>IF(N556="nulová",J556,0)</f>
        <v>0</v>
      </c>
      <c r="BJ556" s="17" t="s">
        <v>81</v>
      </c>
      <c r="BK556" s="180">
        <f>ROUND(I556*H556,2)</f>
        <v>0</v>
      </c>
      <c r="BL556" s="17" t="s">
        <v>235</v>
      </c>
      <c r="BM556" s="17" t="s">
        <v>988</v>
      </c>
    </row>
    <row r="557" spans="2:51" s="11" customFormat="1" ht="12">
      <c r="B557" s="181"/>
      <c r="C557" s="182"/>
      <c r="D557" s="183" t="s">
        <v>164</v>
      </c>
      <c r="E557" s="184" t="s">
        <v>19</v>
      </c>
      <c r="F557" s="185" t="s">
        <v>984</v>
      </c>
      <c r="G557" s="182"/>
      <c r="H557" s="184" t="s">
        <v>19</v>
      </c>
      <c r="I557" s="186"/>
      <c r="J557" s="182"/>
      <c r="K557" s="182"/>
      <c r="L557" s="187"/>
      <c r="M557" s="188"/>
      <c r="N557" s="189"/>
      <c r="O557" s="189"/>
      <c r="P557" s="189"/>
      <c r="Q557" s="189"/>
      <c r="R557" s="189"/>
      <c r="S557" s="189"/>
      <c r="T557" s="190"/>
      <c r="AT557" s="191" t="s">
        <v>164</v>
      </c>
      <c r="AU557" s="191" t="s">
        <v>83</v>
      </c>
      <c r="AV557" s="11" t="s">
        <v>81</v>
      </c>
      <c r="AW557" s="11" t="s">
        <v>36</v>
      </c>
      <c r="AX557" s="11" t="s">
        <v>76</v>
      </c>
      <c r="AY557" s="191" t="s">
        <v>143</v>
      </c>
    </row>
    <row r="558" spans="2:51" s="12" customFormat="1" ht="12">
      <c r="B558" s="192"/>
      <c r="C558" s="193"/>
      <c r="D558" s="183" t="s">
        <v>164</v>
      </c>
      <c r="E558" s="194" t="s">
        <v>19</v>
      </c>
      <c r="F558" s="195" t="s">
        <v>989</v>
      </c>
      <c r="G558" s="193"/>
      <c r="H558" s="196">
        <v>5.91</v>
      </c>
      <c r="I558" s="197"/>
      <c r="J558" s="193"/>
      <c r="K558" s="193"/>
      <c r="L558" s="198"/>
      <c r="M558" s="199"/>
      <c r="N558" s="200"/>
      <c r="O558" s="200"/>
      <c r="P558" s="200"/>
      <c r="Q558" s="200"/>
      <c r="R558" s="200"/>
      <c r="S558" s="200"/>
      <c r="T558" s="201"/>
      <c r="AT558" s="202" t="s">
        <v>164</v>
      </c>
      <c r="AU558" s="202" t="s">
        <v>83</v>
      </c>
      <c r="AV558" s="12" t="s">
        <v>83</v>
      </c>
      <c r="AW558" s="12" t="s">
        <v>36</v>
      </c>
      <c r="AX558" s="12" t="s">
        <v>76</v>
      </c>
      <c r="AY558" s="202" t="s">
        <v>143</v>
      </c>
    </row>
    <row r="559" spans="2:51" s="12" customFormat="1" ht="12">
      <c r="B559" s="192"/>
      <c r="C559" s="193"/>
      <c r="D559" s="183" t="s">
        <v>164</v>
      </c>
      <c r="E559" s="194" t="s">
        <v>19</v>
      </c>
      <c r="F559" s="195" t="s">
        <v>990</v>
      </c>
      <c r="G559" s="193"/>
      <c r="H559" s="196">
        <v>5.6</v>
      </c>
      <c r="I559" s="197"/>
      <c r="J559" s="193"/>
      <c r="K559" s="193"/>
      <c r="L559" s="198"/>
      <c r="M559" s="199"/>
      <c r="N559" s="200"/>
      <c r="O559" s="200"/>
      <c r="P559" s="200"/>
      <c r="Q559" s="200"/>
      <c r="R559" s="200"/>
      <c r="S559" s="200"/>
      <c r="T559" s="201"/>
      <c r="AT559" s="202" t="s">
        <v>164</v>
      </c>
      <c r="AU559" s="202" t="s">
        <v>83</v>
      </c>
      <c r="AV559" s="12" t="s">
        <v>83</v>
      </c>
      <c r="AW559" s="12" t="s">
        <v>36</v>
      </c>
      <c r="AX559" s="12" t="s">
        <v>76</v>
      </c>
      <c r="AY559" s="202" t="s">
        <v>143</v>
      </c>
    </row>
    <row r="560" spans="2:51" s="12" customFormat="1" ht="12">
      <c r="B560" s="192"/>
      <c r="C560" s="193"/>
      <c r="D560" s="183" t="s">
        <v>164</v>
      </c>
      <c r="E560" s="194" t="s">
        <v>19</v>
      </c>
      <c r="F560" s="195" t="s">
        <v>991</v>
      </c>
      <c r="G560" s="193"/>
      <c r="H560" s="196">
        <v>5.91</v>
      </c>
      <c r="I560" s="197"/>
      <c r="J560" s="193"/>
      <c r="K560" s="193"/>
      <c r="L560" s="198"/>
      <c r="M560" s="199"/>
      <c r="N560" s="200"/>
      <c r="O560" s="200"/>
      <c r="P560" s="200"/>
      <c r="Q560" s="200"/>
      <c r="R560" s="200"/>
      <c r="S560" s="200"/>
      <c r="T560" s="201"/>
      <c r="AT560" s="202" t="s">
        <v>164</v>
      </c>
      <c r="AU560" s="202" t="s">
        <v>83</v>
      </c>
      <c r="AV560" s="12" t="s">
        <v>83</v>
      </c>
      <c r="AW560" s="12" t="s">
        <v>36</v>
      </c>
      <c r="AX560" s="12" t="s">
        <v>76</v>
      </c>
      <c r="AY560" s="202" t="s">
        <v>143</v>
      </c>
    </row>
    <row r="561" spans="2:51" s="13" customFormat="1" ht="12">
      <c r="B561" s="203"/>
      <c r="C561" s="204"/>
      <c r="D561" s="183" t="s">
        <v>164</v>
      </c>
      <c r="E561" s="205" t="s">
        <v>19</v>
      </c>
      <c r="F561" s="206" t="s">
        <v>171</v>
      </c>
      <c r="G561" s="204"/>
      <c r="H561" s="207">
        <v>17.42</v>
      </c>
      <c r="I561" s="208"/>
      <c r="J561" s="204"/>
      <c r="K561" s="204"/>
      <c r="L561" s="209"/>
      <c r="M561" s="210"/>
      <c r="N561" s="211"/>
      <c r="O561" s="211"/>
      <c r="P561" s="211"/>
      <c r="Q561" s="211"/>
      <c r="R561" s="211"/>
      <c r="S561" s="211"/>
      <c r="T561" s="212"/>
      <c r="AT561" s="213" t="s">
        <v>164</v>
      </c>
      <c r="AU561" s="213" t="s">
        <v>83</v>
      </c>
      <c r="AV561" s="13" t="s">
        <v>150</v>
      </c>
      <c r="AW561" s="13" t="s">
        <v>36</v>
      </c>
      <c r="AX561" s="13" t="s">
        <v>81</v>
      </c>
      <c r="AY561" s="213" t="s">
        <v>143</v>
      </c>
    </row>
    <row r="562" spans="2:65" s="1" customFormat="1" ht="16.5" customHeight="1">
      <c r="B562" s="34"/>
      <c r="C562" s="169" t="s">
        <v>992</v>
      </c>
      <c r="D562" s="169" t="s">
        <v>145</v>
      </c>
      <c r="E562" s="170" t="s">
        <v>993</v>
      </c>
      <c r="F562" s="171" t="s">
        <v>994</v>
      </c>
      <c r="G562" s="172" t="s">
        <v>148</v>
      </c>
      <c r="H562" s="173">
        <v>4.752</v>
      </c>
      <c r="I562" s="174"/>
      <c r="J562" s="175">
        <f>ROUND(I562*H562,2)</f>
        <v>0</v>
      </c>
      <c r="K562" s="171" t="s">
        <v>149</v>
      </c>
      <c r="L562" s="38"/>
      <c r="M562" s="176" t="s">
        <v>19</v>
      </c>
      <c r="N562" s="177" t="s">
        <v>47</v>
      </c>
      <c r="O562" s="60"/>
      <c r="P562" s="178">
        <f>O562*H562</f>
        <v>0</v>
      </c>
      <c r="Q562" s="178">
        <v>0.00458</v>
      </c>
      <c r="R562" s="178">
        <f>Q562*H562</f>
        <v>0.021764159999999998</v>
      </c>
      <c r="S562" s="178">
        <v>0</v>
      </c>
      <c r="T562" s="179">
        <f>S562*H562</f>
        <v>0</v>
      </c>
      <c r="AR562" s="17" t="s">
        <v>235</v>
      </c>
      <c r="AT562" s="17" t="s">
        <v>145</v>
      </c>
      <c r="AU562" s="17" t="s">
        <v>83</v>
      </c>
      <c r="AY562" s="17" t="s">
        <v>143</v>
      </c>
      <c r="BE562" s="180">
        <f>IF(N562="základní",J562,0)</f>
        <v>0</v>
      </c>
      <c r="BF562" s="180">
        <f>IF(N562="snížená",J562,0)</f>
        <v>0</v>
      </c>
      <c r="BG562" s="180">
        <f>IF(N562="zákl. přenesená",J562,0)</f>
        <v>0</v>
      </c>
      <c r="BH562" s="180">
        <f>IF(N562="sníž. přenesená",J562,0)</f>
        <v>0</v>
      </c>
      <c r="BI562" s="180">
        <f>IF(N562="nulová",J562,0)</f>
        <v>0</v>
      </c>
      <c r="BJ562" s="17" t="s">
        <v>81</v>
      </c>
      <c r="BK562" s="180">
        <f>ROUND(I562*H562,2)</f>
        <v>0</v>
      </c>
      <c r="BL562" s="17" t="s">
        <v>235</v>
      </c>
      <c r="BM562" s="17" t="s">
        <v>995</v>
      </c>
    </row>
    <row r="563" spans="2:51" s="11" customFormat="1" ht="12">
      <c r="B563" s="181"/>
      <c r="C563" s="182"/>
      <c r="D563" s="183" t="s">
        <v>164</v>
      </c>
      <c r="E563" s="184" t="s">
        <v>19</v>
      </c>
      <c r="F563" s="185" t="s">
        <v>611</v>
      </c>
      <c r="G563" s="182"/>
      <c r="H563" s="184" t="s">
        <v>19</v>
      </c>
      <c r="I563" s="186"/>
      <c r="J563" s="182"/>
      <c r="K563" s="182"/>
      <c r="L563" s="187"/>
      <c r="M563" s="188"/>
      <c r="N563" s="189"/>
      <c r="O563" s="189"/>
      <c r="P563" s="189"/>
      <c r="Q563" s="189"/>
      <c r="R563" s="189"/>
      <c r="S563" s="189"/>
      <c r="T563" s="190"/>
      <c r="AT563" s="191" t="s">
        <v>164</v>
      </c>
      <c r="AU563" s="191" t="s">
        <v>83</v>
      </c>
      <c r="AV563" s="11" t="s">
        <v>81</v>
      </c>
      <c r="AW563" s="11" t="s">
        <v>36</v>
      </c>
      <c r="AX563" s="11" t="s">
        <v>76</v>
      </c>
      <c r="AY563" s="191" t="s">
        <v>143</v>
      </c>
    </row>
    <row r="564" spans="2:51" s="12" customFormat="1" ht="12">
      <c r="B564" s="192"/>
      <c r="C564" s="193"/>
      <c r="D564" s="183" t="s">
        <v>164</v>
      </c>
      <c r="E564" s="194" t="s">
        <v>19</v>
      </c>
      <c r="F564" s="195" t="s">
        <v>671</v>
      </c>
      <c r="G564" s="193"/>
      <c r="H564" s="196">
        <v>4.752</v>
      </c>
      <c r="I564" s="197"/>
      <c r="J564" s="193"/>
      <c r="K564" s="193"/>
      <c r="L564" s="198"/>
      <c r="M564" s="199"/>
      <c r="N564" s="200"/>
      <c r="O564" s="200"/>
      <c r="P564" s="200"/>
      <c r="Q564" s="200"/>
      <c r="R564" s="200"/>
      <c r="S564" s="200"/>
      <c r="T564" s="201"/>
      <c r="AT564" s="202" t="s">
        <v>164</v>
      </c>
      <c r="AU564" s="202" t="s">
        <v>83</v>
      </c>
      <c r="AV564" s="12" t="s">
        <v>83</v>
      </c>
      <c r="AW564" s="12" t="s">
        <v>36</v>
      </c>
      <c r="AX564" s="12" t="s">
        <v>76</v>
      </c>
      <c r="AY564" s="202" t="s">
        <v>143</v>
      </c>
    </row>
    <row r="565" spans="2:51" s="13" customFormat="1" ht="12">
      <c r="B565" s="203"/>
      <c r="C565" s="204"/>
      <c r="D565" s="183" t="s">
        <v>164</v>
      </c>
      <c r="E565" s="205" t="s">
        <v>19</v>
      </c>
      <c r="F565" s="206" t="s">
        <v>171</v>
      </c>
      <c r="G565" s="204"/>
      <c r="H565" s="207">
        <v>4.752</v>
      </c>
      <c r="I565" s="208"/>
      <c r="J565" s="204"/>
      <c r="K565" s="204"/>
      <c r="L565" s="209"/>
      <c r="M565" s="210"/>
      <c r="N565" s="211"/>
      <c r="O565" s="211"/>
      <c r="P565" s="211"/>
      <c r="Q565" s="211"/>
      <c r="R565" s="211"/>
      <c r="S565" s="211"/>
      <c r="T565" s="212"/>
      <c r="AT565" s="213" t="s">
        <v>164</v>
      </c>
      <c r="AU565" s="213" t="s">
        <v>83</v>
      </c>
      <c r="AV565" s="13" t="s">
        <v>150</v>
      </c>
      <c r="AW565" s="13" t="s">
        <v>36</v>
      </c>
      <c r="AX565" s="13" t="s">
        <v>81</v>
      </c>
      <c r="AY565" s="213" t="s">
        <v>143</v>
      </c>
    </row>
    <row r="566" spans="2:65" s="1" customFormat="1" ht="16.5" customHeight="1">
      <c r="B566" s="34"/>
      <c r="C566" s="169" t="s">
        <v>996</v>
      </c>
      <c r="D566" s="169" t="s">
        <v>145</v>
      </c>
      <c r="E566" s="170" t="s">
        <v>997</v>
      </c>
      <c r="F566" s="171" t="s">
        <v>998</v>
      </c>
      <c r="G566" s="172" t="s">
        <v>148</v>
      </c>
      <c r="H566" s="173">
        <v>1.332</v>
      </c>
      <c r="I566" s="174"/>
      <c r="J566" s="175">
        <f>ROUND(I566*H566,2)</f>
        <v>0</v>
      </c>
      <c r="K566" s="171" t="s">
        <v>149</v>
      </c>
      <c r="L566" s="38"/>
      <c r="M566" s="176" t="s">
        <v>19</v>
      </c>
      <c r="N566" s="177" t="s">
        <v>47</v>
      </c>
      <c r="O566" s="60"/>
      <c r="P566" s="178">
        <f>O566*H566</f>
        <v>0</v>
      </c>
      <c r="Q566" s="178">
        <v>0.00458</v>
      </c>
      <c r="R566" s="178">
        <f>Q566*H566</f>
        <v>0.0061005600000000005</v>
      </c>
      <c r="S566" s="178">
        <v>0</v>
      </c>
      <c r="T566" s="179">
        <f>S566*H566</f>
        <v>0</v>
      </c>
      <c r="AR566" s="17" t="s">
        <v>235</v>
      </c>
      <c r="AT566" s="17" t="s">
        <v>145</v>
      </c>
      <c r="AU566" s="17" t="s">
        <v>83</v>
      </c>
      <c r="AY566" s="17" t="s">
        <v>143</v>
      </c>
      <c r="BE566" s="180">
        <f>IF(N566="základní",J566,0)</f>
        <v>0</v>
      </c>
      <c r="BF566" s="180">
        <f>IF(N566="snížená",J566,0)</f>
        <v>0</v>
      </c>
      <c r="BG566" s="180">
        <f>IF(N566="zákl. přenesená",J566,0)</f>
        <v>0</v>
      </c>
      <c r="BH566" s="180">
        <f>IF(N566="sníž. přenesená",J566,0)</f>
        <v>0</v>
      </c>
      <c r="BI566" s="180">
        <f>IF(N566="nulová",J566,0)</f>
        <v>0</v>
      </c>
      <c r="BJ566" s="17" t="s">
        <v>81</v>
      </c>
      <c r="BK566" s="180">
        <f>ROUND(I566*H566,2)</f>
        <v>0</v>
      </c>
      <c r="BL566" s="17" t="s">
        <v>235</v>
      </c>
      <c r="BM566" s="17" t="s">
        <v>999</v>
      </c>
    </row>
    <row r="567" spans="2:51" s="11" customFormat="1" ht="12">
      <c r="B567" s="181"/>
      <c r="C567" s="182"/>
      <c r="D567" s="183" t="s">
        <v>164</v>
      </c>
      <c r="E567" s="184" t="s">
        <v>19</v>
      </c>
      <c r="F567" s="185" t="s">
        <v>611</v>
      </c>
      <c r="G567" s="182"/>
      <c r="H567" s="184" t="s">
        <v>19</v>
      </c>
      <c r="I567" s="186"/>
      <c r="J567" s="182"/>
      <c r="K567" s="182"/>
      <c r="L567" s="187"/>
      <c r="M567" s="188"/>
      <c r="N567" s="189"/>
      <c r="O567" s="189"/>
      <c r="P567" s="189"/>
      <c r="Q567" s="189"/>
      <c r="R567" s="189"/>
      <c r="S567" s="189"/>
      <c r="T567" s="190"/>
      <c r="AT567" s="191" t="s">
        <v>164</v>
      </c>
      <c r="AU567" s="191" t="s">
        <v>83</v>
      </c>
      <c r="AV567" s="11" t="s">
        <v>81</v>
      </c>
      <c r="AW567" s="11" t="s">
        <v>36</v>
      </c>
      <c r="AX567" s="11" t="s">
        <v>76</v>
      </c>
      <c r="AY567" s="191" t="s">
        <v>143</v>
      </c>
    </row>
    <row r="568" spans="2:51" s="12" customFormat="1" ht="12">
      <c r="B568" s="192"/>
      <c r="C568" s="193"/>
      <c r="D568" s="183" t="s">
        <v>164</v>
      </c>
      <c r="E568" s="194" t="s">
        <v>19</v>
      </c>
      <c r="F568" s="195" t="s">
        <v>1000</v>
      </c>
      <c r="G568" s="193"/>
      <c r="H568" s="196">
        <v>1.332</v>
      </c>
      <c r="I568" s="197"/>
      <c r="J568" s="193"/>
      <c r="K568" s="193"/>
      <c r="L568" s="198"/>
      <c r="M568" s="199"/>
      <c r="N568" s="200"/>
      <c r="O568" s="200"/>
      <c r="P568" s="200"/>
      <c r="Q568" s="200"/>
      <c r="R568" s="200"/>
      <c r="S568" s="200"/>
      <c r="T568" s="201"/>
      <c r="AT568" s="202" t="s">
        <v>164</v>
      </c>
      <c r="AU568" s="202" t="s">
        <v>83</v>
      </c>
      <c r="AV568" s="12" t="s">
        <v>83</v>
      </c>
      <c r="AW568" s="12" t="s">
        <v>36</v>
      </c>
      <c r="AX568" s="12" t="s">
        <v>76</v>
      </c>
      <c r="AY568" s="202" t="s">
        <v>143</v>
      </c>
    </row>
    <row r="569" spans="2:51" s="13" customFormat="1" ht="12">
      <c r="B569" s="203"/>
      <c r="C569" s="204"/>
      <c r="D569" s="183" t="s">
        <v>164</v>
      </c>
      <c r="E569" s="205" t="s">
        <v>19</v>
      </c>
      <c r="F569" s="206" t="s">
        <v>171</v>
      </c>
      <c r="G569" s="204"/>
      <c r="H569" s="207">
        <v>1.332</v>
      </c>
      <c r="I569" s="208"/>
      <c r="J569" s="204"/>
      <c r="K569" s="204"/>
      <c r="L569" s="209"/>
      <c r="M569" s="210"/>
      <c r="N569" s="211"/>
      <c r="O569" s="211"/>
      <c r="P569" s="211"/>
      <c r="Q569" s="211"/>
      <c r="R569" s="211"/>
      <c r="S569" s="211"/>
      <c r="T569" s="212"/>
      <c r="AT569" s="213" t="s">
        <v>164</v>
      </c>
      <c r="AU569" s="213" t="s">
        <v>83</v>
      </c>
      <c r="AV569" s="13" t="s">
        <v>150</v>
      </c>
      <c r="AW569" s="13" t="s">
        <v>36</v>
      </c>
      <c r="AX569" s="13" t="s">
        <v>81</v>
      </c>
      <c r="AY569" s="213" t="s">
        <v>143</v>
      </c>
    </row>
    <row r="570" spans="2:65" s="1" customFormat="1" ht="22.5" customHeight="1">
      <c r="B570" s="34"/>
      <c r="C570" s="169" t="s">
        <v>1001</v>
      </c>
      <c r="D570" s="169" t="s">
        <v>145</v>
      </c>
      <c r="E570" s="170" t="s">
        <v>1002</v>
      </c>
      <c r="F570" s="171" t="s">
        <v>1003</v>
      </c>
      <c r="G570" s="172" t="s">
        <v>176</v>
      </c>
      <c r="H570" s="173">
        <v>0.114</v>
      </c>
      <c r="I570" s="174"/>
      <c r="J570" s="175">
        <f>ROUND(I570*H570,2)</f>
        <v>0</v>
      </c>
      <c r="K570" s="171" t="s">
        <v>149</v>
      </c>
      <c r="L570" s="38"/>
      <c r="M570" s="176" t="s">
        <v>19</v>
      </c>
      <c r="N570" s="177" t="s">
        <v>47</v>
      </c>
      <c r="O570" s="60"/>
      <c r="P570" s="178">
        <f>O570*H570</f>
        <v>0</v>
      </c>
      <c r="Q570" s="178">
        <v>0</v>
      </c>
      <c r="R570" s="178">
        <f>Q570*H570</f>
        <v>0</v>
      </c>
      <c r="S570" s="178">
        <v>0</v>
      </c>
      <c r="T570" s="179">
        <f>S570*H570</f>
        <v>0</v>
      </c>
      <c r="AR570" s="17" t="s">
        <v>235</v>
      </c>
      <c r="AT570" s="17" t="s">
        <v>145</v>
      </c>
      <c r="AU570" s="17" t="s">
        <v>83</v>
      </c>
      <c r="AY570" s="17" t="s">
        <v>143</v>
      </c>
      <c r="BE570" s="180">
        <f>IF(N570="základní",J570,0)</f>
        <v>0</v>
      </c>
      <c r="BF570" s="180">
        <f>IF(N570="snížená",J570,0)</f>
        <v>0</v>
      </c>
      <c r="BG570" s="180">
        <f>IF(N570="zákl. přenesená",J570,0)</f>
        <v>0</v>
      </c>
      <c r="BH570" s="180">
        <f>IF(N570="sníž. přenesená",J570,0)</f>
        <v>0</v>
      </c>
      <c r="BI570" s="180">
        <f>IF(N570="nulová",J570,0)</f>
        <v>0</v>
      </c>
      <c r="BJ570" s="17" t="s">
        <v>81</v>
      </c>
      <c r="BK570" s="180">
        <f>ROUND(I570*H570,2)</f>
        <v>0</v>
      </c>
      <c r="BL570" s="17" t="s">
        <v>235</v>
      </c>
      <c r="BM570" s="17" t="s">
        <v>1004</v>
      </c>
    </row>
    <row r="571" spans="2:63" s="10" customFormat="1" ht="22.9" customHeight="1">
      <c r="B571" s="153"/>
      <c r="C571" s="154"/>
      <c r="D571" s="155" t="s">
        <v>75</v>
      </c>
      <c r="E571" s="167" t="s">
        <v>1005</v>
      </c>
      <c r="F571" s="167" t="s">
        <v>1006</v>
      </c>
      <c r="G571" s="154"/>
      <c r="H571" s="154"/>
      <c r="I571" s="157"/>
      <c r="J571" s="168">
        <f>BK571</f>
        <v>0</v>
      </c>
      <c r="K571" s="154"/>
      <c r="L571" s="159"/>
      <c r="M571" s="160"/>
      <c r="N571" s="161"/>
      <c r="O571" s="161"/>
      <c r="P571" s="162">
        <f>SUM(P572:P577)</f>
        <v>0</v>
      </c>
      <c r="Q571" s="161"/>
      <c r="R571" s="162">
        <f>SUM(R572:R577)</f>
        <v>0.042552</v>
      </c>
      <c r="S571" s="161"/>
      <c r="T571" s="163">
        <f>SUM(T572:T577)</f>
        <v>0</v>
      </c>
      <c r="AR571" s="164" t="s">
        <v>83</v>
      </c>
      <c r="AT571" s="165" t="s">
        <v>75</v>
      </c>
      <c r="AU571" s="165" t="s">
        <v>81</v>
      </c>
      <c r="AY571" s="164" t="s">
        <v>143</v>
      </c>
      <c r="BK571" s="166">
        <f>SUM(BK572:BK577)</f>
        <v>0</v>
      </c>
    </row>
    <row r="572" spans="2:65" s="1" customFormat="1" ht="16.5" customHeight="1">
      <c r="B572" s="34"/>
      <c r="C572" s="169" t="s">
        <v>1007</v>
      </c>
      <c r="D572" s="169" t="s">
        <v>145</v>
      </c>
      <c r="E572" s="170" t="s">
        <v>1008</v>
      </c>
      <c r="F572" s="171" t="s">
        <v>1009</v>
      </c>
      <c r="G572" s="172" t="s">
        <v>148</v>
      </c>
      <c r="H572" s="173">
        <v>35.46</v>
      </c>
      <c r="I572" s="174"/>
      <c r="J572" s="175">
        <f>ROUND(I572*H572,2)</f>
        <v>0</v>
      </c>
      <c r="K572" s="171" t="s">
        <v>19</v>
      </c>
      <c r="L572" s="38"/>
      <c r="M572" s="176" t="s">
        <v>19</v>
      </c>
      <c r="N572" s="177" t="s">
        <v>47</v>
      </c>
      <c r="O572" s="60"/>
      <c r="P572" s="178">
        <f>O572*H572</f>
        <v>0</v>
      </c>
      <c r="Q572" s="178">
        <v>0.0012</v>
      </c>
      <c r="R572" s="178">
        <f>Q572*H572</f>
        <v>0.042552</v>
      </c>
      <c r="S572" s="178">
        <v>0</v>
      </c>
      <c r="T572" s="179">
        <f>S572*H572</f>
        <v>0</v>
      </c>
      <c r="AR572" s="17" t="s">
        <v>235</v>
      </c>
      <c r="AT572" s="17" t="s">
        <v>145</v>
      </c>
      <c r="AU572" s="17" t="s">
        <v>83</v>
      </c>
      <c r="AY572" s="17" t="s">
        <v>143</v>
      </c>
      <c r="BE572" s="180">
        <f>IF(N572="základní",J572,0)</f>
        <v>0</v>
      </c>
      <c r="BF572" s="180">
        <f>IF(N572="snížená",J572,0)</f>
        <v>0</v>
      </c>
      <c r="BG572" s="180">
        <f>IF(N572="zákl. přenesená",J572,0)</f>
        <v>0</v>
      </c>
      <c r="BH572" s="180">
        <f>IF(N572="sníž. přenesená",J572,0)</f>
        <v>0</v>
      </c>
      <c r="BI572" s="180">
        <f>IF(N572="nulová",J572,0)</f>
        <v>0</v>
      </c>
      <c r="BJ572" s="17" t="s">
        <v>81</v>
      </c>
      <c r="BK572" s="180">
        <f>ROUND(I572*H572,2)</f>
        <v>0</v>
      </c>
      <c r="BL572" s="17" t="s">
        <v>235</v>
      </c>
      <c r="BM572" s="17" t="s">
        <v>1010</v>
      </c>
    </row>
    <row r="573" spans="2:47" s="1" customFormat="1" ht="19.5">
      <c r="B573" s="34"/>
      <c r="C573" s="35"/>
      <c r="D573" s="183" t="s">
        <v>279</v>
      </c>
      <c r="E573" s="35"/>
      <c r="F573" s="224" t="s">
        <v>1011</v>
      </c>
      <c r="G573" s="35"/>
      <c r="H573" s="35"/>
      <c r="I573" s="98"/>
      <c r="J573" s="35"/>
      <c r="K573" s="35"/>
      <c r="L573" s="38"/>
      <c r="M573" s="225"/>
      <c r="N573" s="60"/>
      <c r="O573" s="60"/>
      <c r="P573" s="60"/>
      <c r="Q573" s="60"/>
      <c r="R573" s="60"/>
      <c r="S573" s="60"/>
      <c r="T573" s="61"/>
      <c r="AT573" s="17" t="s">
        <v>279</v>
      </c>
      <c r="AU573" s="17" t="s">
        <v>83</v>
      </c>
    </row>
    <row r="574" spans="2:51" s="11" customFormat="1" ht="12">
      <c r="B574" s="181"/>
      <c r="C574" s="182"/>
      <c r="D574" s="183" t="s">
        <v>164</v>
      </c>
      <c r="E574" s="184" t="s">
        <v>19</v>
      </c>
      <c r="F574" s="185" t="s">
        <v>1012</v>
      </c>
      <c r="G574" s="182"/>
      <c r="H574" s="184" t="s">
        <v>19</v>
      </c>
      <c r="I574" s="186"/>
      <c r="J574" s="182"/>
      <c r="K574" s="182"/>
      <c r="L574" s="187"/>
      <c r="M574" s="188"/>
      <c r="N574" s="189"/>
      <c r="O574" s="189"/>
      <c r="P574" s="189"/>
      <c r="Q574" s="189"/>
      <c r="R574" s="189"/>
      <c r="S574" s="189"/>
      <c r="T574" s="190"/>
      <c r="AT574" s="191" t="s">
        <v>164</v>
      </c>
      <c r="AU574" s="191" t="s">
        <v>83</v>
      </c>
      <c r="AV574" s="11" t="s">
        <v>81</v>
      </c>
      <c r="AW574" s="11" t="s">
        <v>36</v>
      </c>
      <c r="AX574" s="11" t="s">
        <v>76</v>
      </c>
      <c r="AY574" s="191" t="s">
        <v>143</v>
      </c>
    </row>
    <row r="575" spans="2:51" s="12" customFormat="1" ht="12">
      <c r="B575" s="192"/>
      <c r="C575" s="193"/>
      <c r="D575" s="183" t="s">
        <v>164</v>
      </c>
      <c r="E575" s="194" t="s">
        <v>19</v>
      </c>
      <c r="F575" s="195" t="s">
        <v>1013</v>
      </c>
      <c r="G575" s="193"/>
      <c r="H575" s="196">
        <v>35.46</v>
      </c>
      <c r="I575" s="197"/>
      <c r="J575" s="193"/>
      <c r="K575" s="193"/>
      <c r="L575" s="198"/>
      <c r="M575" s="199"/>
      <c r="N575" s="200"/>
      <c r="O575" s="200"/>
      <c r="P575" s="200"/>
      <c r="Q575" s="200"/>
      <c r="R575" s="200"/>
      <c r="S575" s="200"/>
      <c r="T575" s="201"/>
      <c r="AT575" s="202" t="s">
        <v>164</v>
      </c>
      <c r="AU575" s="202" t="s">
        <v>83</v>
      </c>
      <c r="AV575" s="12" t="s">
        <v>83</v>
      </c>
      <c r="AW575" s="12" t="s">
        <v>36</v>
      </c>
      <c r="AX575" s="12" t="s">
        <v>76</v>
      </c>
      <c r="AY575" s="202" t="s">
        <v>143</v>
      </c>
    </row>
    <row r="576" spans="2:51" s="13" customFormat="1" ht="12">
      <c r="B576" s="203"/>
      <c r="C576" s="204"/>
      <c r="D576" s="183" t="s">
        <v>164</v>
      </c>
      <c r="E576" s="205" t="s">
        <v>19</v>
      </c>
      <c r="F576" s="206" t="s">
        <v>171</v>
      </c>
      <c r="G576" s="204"/>
      <c r="H576" s="207">
        <v>35.46</v>
      </c>
      <c r="I576" s="208"/>
      <c r="J576" s="204"/>
      <c r="K576" s="204"/>
      <c r="L576" s="209"/>
      <c r="M576" s="210"/>
      <c r="N576" s="211"/>
      <c r="O576" s="211"/>
      <c r="P576" s="211"/>
      <c r="Q576" s="211"/>
      <c r="R576" s="211"/>
      <c r="S576" s="211"/>
      <c r="T576" s="212"/>
      <c r="AT576" s="213" t="s">
        <v>164</v>
      </c>
      <c r="AU576" s="213" t="s">
        <v>83</v>
      </c>
      <c r="AV576" s="13" t="s">
        <v>150</v>
      </c>
      <c r="AW576" s="13" t="s">
        <v>36</v>
      </c>
      <c r="AX576" s="13" t="s">
        <v>81</v>
      </c>
      <c r="AY576" s="213" t="s">
        <v>143</v>
      </c>
    </row>
    <row r="577" spans="2:65" s="1" customFormat="1" ht="22.5" customHeight="1">
      <c r="B577" s="34"/>
      <c r="C577" s="169" t="s">
        <v>1014</v>
      </c>
      <c r="D577" s="169" t="s">
        <v>145</v>
      </c>
      <c r="E577" s="170" t="s">
        <v>1015</v>
      </c>
      <c r="F577" s="171" t="s">
        <v>1016</v>
      </c>
      <c r="G577" s="172" t="s">
        <v>176</v>
      </c>
      <c r="H577" s="173">
        <v>0.043</v>
      </c>
      <c r="I577" s="174"/>
      <c r="J577" s="175">
        <f>ROUND(I577*H577,2)</f>
        <v>0</v>
      </c>
      <c r="K577" s="171" t="s">
        <v>149</v>
      </c>
      <c r="L577" s="38"/>
      <c r="M577" s="176" t="s">
        <v>19</v>
      </c>
      <c r="N577" s="177" t="s">
        <v>47</v>
      </c>
      <c r="O577" s="60"/>
      <c r="P577" s="178">
        <f>O577*H577</f>
        <v>0</v>
      </c>
      <c r="Q577" s="178">
        <v>0</v>
      </c>
      <c r="R577" s="178">
        <f>Q577*H577</f>
        <v>0</v>
      </c>
      <c r="S577" s="178">
        <v>0</v>
      </c>
      <c r="T577" s="179">
        <f>S577*H577</f>
        <v>0</v>
      </c>
      <c r="AR577" s="17" t="s">
        <v>235</v>
      </c>
      <c r="AT577" s="17" t="s">
        <v>145</v>
      </c>
      <c r="AU577" s="17" t="s">
        <v>83</v>
      </c>
      <c r="AY577" s="17" t="s">
        <v>143</v>
      </c>
      <c r="BE577" s="180">
        <f>IF(N577="základní",J577,0)</f>
        <v>0</v>
      </c>
      <c r="BF577" s="180">
        <f>IF(N577="snížená",J577,0)</f>
        <v>0</v>
      </c>
      <c r="BG577" s="180">
        <f>IF(N577="zákl. přenesená",J577,0)</f>
        <v>0</v>
      </c>
      <c r="BH577" s="180">
        <f>IF(N577="sníž. přenesená",J577,0)</f>
        <v>0</v>
      </c>
      <c r="BI577" s="180">
        <f>IF(N577="nulová",J577,0)</f>
        <v>0</v>
      </c>
      <c r="BJ577" s="17" t="s">
        <v>81</v>
      </c>
      <c r="BK577" s="180">
        <f>ROUND(I577*H577,2)</f>
        <v>0</v>
      </c>
      <c r="BL577" s="17" t="s">
        <v>235</v>
      </c>
      <c r="BM577" s="17" t="s">
        <v>1017</v>
      </c>
    </row>
    <row r="578" spans="2:63" s="10" customFormat="1" ht="22.9" customHeight="1">
      <c r="B578" s="153"/>
      <c r="C578" s="154"/>
      <c r="D578" s="155" t="s">
        <v>75</v>
      </c>
      <c r="E578" s="167" t="s">
        <v>1018</v>
      </c>
      <c r="F578" s="167" t="s">
        <v>1019</v>
      </c>
      <c r="G578" s="154"/>
      <c r="H578" s="154"/>
      <c r="I578" s="157"/>
      <c r="J578" s="168">
        <f>BK578</f>
        <v>0</v>
      </c>
      <c r="K578" s="154"/>
      <c r="L578" s="159"/>
      <c r="M578" s="160"/>
      <c r="N578" s="161"/>
      <c r="O578" s="161"/>
      <c r="P578" s="162">
        <f>SUM(P579:P587)</f>
        <v>0</v>
      </c>
      <c r="Q578" s="161"/>
      <c r="R578" s="162">
        <f>SUM(R579:R587)</f>
        <v>0.021811500000000004</v>
      </c>
      <c r="S578" s="161"/>
      <c r="T578" s="163">
        <f>SUM(T579:T587)</f>
        <v>0</v>
      </c>
      <c r="AR578" s="164" t="s">
        <v>83</v>
      </c>
      <c r="AT578" s="165" t="s">
        <v>75</v>
      </c>
      <c r="AU578" s="165" t="s">
        <v>81</v>
      </c>
      <c r="AY578" s="164" t="s">
        <v>143</v>
      </c>
      <c r="BK578" s="166">
        <f>SUM(BK579:BK587)</f>
        <v>0</v>
      </c>
    </row>
    <row r="579" spans="2:65" s="1" customFormat="1" ht="22.5" customHeight="1">
      <c r="B579" s="34"/>
      <c r="C579" s="169" t="s">
        <v>1020</v>
      </c>
      <c r="D579" s="169" t="s">
        <v>145</v>
      </c>
      <c r="E579" s="170" t="s">
        <v>1021</v>
      </c>
      <c r="F579" s="171" t="s">
        <v>1022</v>
      </c>
      <c r="G579" s="172" t="s">
        <v>148</v>
      </c>
      <c r="H579" s="173">
        <v>4.752</v>
      </c>
      <c r="I579" s="174"/>
      <c r="J579" s="175">
        <f>ROUND(I579*H579,2)</f>
        <v>0</v>
      </c>
      <c r="K579" s="171" t="s">
        <v>149</v>
      </c>
      <c r="L579" s="38"/>
      <c r="M579" s="176" t="s">
        <v>19</v>
      </c>
      <c r="N579" s="177" t="s">
        <v>47</v>
      </c>
      <c r="O579" s="60"/>
      <c r="P579" s="178">
        <f>O579*H579</f>
        <v>0</v>
      </c>
      <c r="Q579" s="178">
        <v>0</v>
      </c>
      <c r="R579" s="178">
        <f>Q579*H579</f>
        <v>0</v>
      </c>
      <c r="S579" s="178">
        <v>0</v>
      </c>
      <c r="T579" s="179">
        <f>S579*H579</f>
        <v>0</v>
      </c>
      <c r="AR579" s="17" t="s">
        <v>235</v>
      </c>
      <c r="AT579" s="17" t="s">
        <v>145</v>
      </c>
      <c r="AU579" s="17" t="s">
        <v>83</v>
      </c>
      <c r="AY579" s="17" t="s">
        <v>143</v>
      </c>
      <c r="BE579" s="180">
        <f>IF(N579="základní",J579,0)</f>
        <v>0</v>
      </c>
      <c r="BF579" s="180">
        <f>IF(N579="snížená",J579,0)</f>
        <v>0</v>
      </c>
      <c r="BG579" s="180">
        <f>IF(N579="zákl. přenesená",J579,0)</f>
        <v>0</v>
      </c>
      <c r="BH579" s="180">
        <f>IF(N579="sníž. přenesená",J579,0)</f>
        <v>0</v>
      </c>
      <c r="BI579" s="180">
        <f>IF(N579="nulová",J579,0)</f>
        <v>0</v>
      </c>
      <c r="BJ579" s="17" t="s">
        <v>81</v>
      </c>
      <c r="BK579" s="180">
        <f>ROUND(I579*H579,2)</f>
        <v>0</v>
      </c>
      <c r="BL579" s="17" t="s">
        <v>235</v>
      </c>
      <c r="BM579" s="17" t="s">
        <v>1023</v>
      </c>
    </row>
    <row r="580" spans="2:51" s="11" customFormat="1" ht="12">
      <c r="B580" s="181"/>
      <c r="C580" s="182"/>
      <c r="D580" s="183" t="s">
        <v>164</v>
      </c>
      <c r="E580" s="184" t="s">
        <v>19</v>
      </c>
      <c r="F580" s="185" t="s">
        <v>1024</v>
      </c>
      <c r="G580" s="182"/>
      <c r="H580" s="184" t="s">
        <v>19</v>
      </c>
      <c r="I580" s="186"/>
      <c r="J580" s="182"/>
      <c r="K580" s="182"/>
      <c r="L580" s="187"/>
      <c r="M580" s="188"/>
      <c r="N580" s="189"/>
      <c r="O580" s="189"/>
      <c r="P580" s="189"/>
      <c r="Q580" s="189"/>
      <c r="R580" s="189"/>
      <c r="S580" s="189"/>
      <c r="T580" s="190"/>
      <c r="AT580" s="191" t="s">
        <v>164</v>
      </c>
      <c r="AU580" s="191" t="s">
        <v>83</v>
      </c>
      <c r="AV580" s="11" t="s">
        <v>81</v>
      </c>
      <c r="AW580" s="11" t="s">
        <v>36</v>
      </c>
      <c r="AX580" s="11" t="s">
        <v>76</v>
      </c>
      <c r="AY580" s="191" t="s">
        <v>143</v>
      </c>
    </row>
    <row r="581" spans="2:51" s="12" customFormat="1" ht="12">
      <c r="B581" s="192"/>
      <c r="C581" s="193"/>
      <c r="D581" s="183" t="s">
        <v>164</v>
      </c>
      <c r="E581" s="194" t="s">
        <v>19</v>
      </c>
      <c r="F581" s="195" t="s">
        <v>671</v>
      </c>
      <c r="G581" s="193"/>
      <c r="H581" s="196">
        <v>4.752</v>
      </c>
      <c r="I581" s="197"/>
      <c r="J581" s="193"/>
      <c r="K581" s="193"/>
      <c r="L581" s="198"/>
      <c r="M581" s="199"/>
      <c r="N581" s="200"/>
      <c r="O581" s="200"/>
      <c r="P581" s="200"/>
      <c r="Q581" s="200"/>
      <c r="R581" s="200"/>
      <c r="S581" s="200"/>
      <c r="T581" s="201"/>
      <c r="AT581" s="202" t="s">
        <v>164</v>
      </c>
      <c r="AU581" s="202" t="s">
        <v>83</v>
      </c>
      <c r="AV581" s="12" t="s">
        <v>83</v>
      </c>
      <c r="AW581" s="12" t="s">
        <v>36</v>
      </c>
      <c r="AX581" s="12" t="s">
        <v>76</v>
      </c>
      <c r="AY581" s="202" t="s">
        <v>143</v>
      </c>
    </row>
    <row r="582" spans="2:51" s="13" customFormat="1" ht="12">
      <c r="B582" s="203"/>
      <c r="C582" s="204"/>
      <c r="D582" s="183" t="s">
        <v>164</v>
      </c>
      <c r="E582" s="205" t="s">
        <v>19</v>
      </c>
      <c r="F582" s="206" t="s">
        <v>171</v>
      </c>
      <c r="G582" s="204"/>
      <c r="H582" s="207">
        <v>4.752</v>
      </c>
      <c r="I582" s="208"/>
      <c r="J582" s="204"/>
      <c r="K582" s="204"/>
      <c r="L582" s="209"/>
      <c r="M582" s="210"/>
      <c r="N582" s="211"/>
      <c r="O582" s="211"/>
      <c r="P582" s="211"/>
      <c r="Q582" s="211"/>
      <c r="R582" s="211"/>
      <c r="S582" s="211"/>
      <c r="T582" s="212"/>
      <c r="AT582" s="213" t="s">
        <v>164</v>
      </c>
      <c r="AU582" s="213" t="s">
        <v>83</v>
      </c>
      <c r="AV582" s="13" t="s">
        <v>150</v>
      </c>
      <c r="AW582" s="13" t="s">
        <v>36</v>
      </c>
      <c r="AX582" s="13" t="s">
        <v>81</v>
      </c>
      <c r="AY582" s="213" t="s">
        <v>143</v>
      </c>
    </row>
    <row r="583" spans="2:65" s="1" customFormat="1" ht="16.5" customHeight="1">
      <c r="B583" s="34"/>
      <c r="C583" s="214" t="s">
        <v>1025</v>
      </c>
      <c r="D583" s="214" t="s">
        <v>173</v>
      </c>
      <c r="E583" s="215" t="s">
        <v>1026</v>
      </c>
      <c r="F583" s="216" t="s">
        <v>1027</v>
      </c>
      <c r="G583" s="217" t="s">
        <v>148</v>
      </c>
      <c r="H583" s="218">
        <v>4.847</v>
      </c>
      <c r="I583" s="219"/>
      <c r="J583" s="220">
        <f>ROUND(I583*H583,2)</f>
        <v>0</v>
      </c>
      <c r="K583" s="216" t="s">
        <v>149</v>
      </c>
      <c r="L583" s="221"/>
      <c r="M583" s="222" t="s">
        <v>19</v>
      </c>
      <c r="N583" s="223" t="s">
        <v>47</v>
      </c>
      <c r="O583" s="60"/>
      <c r="P583" s="178">
        <f>O583*H583</f>
        <v>0</v>
      </c>
      <c r="Q583" s="178">
        <v>0.0015</v>
      </c>
      <c r="R583" s="178">
        <f>Q583*H583</f>
        <v>0.007270500000000001</v>
      </c>
      <c r="S583" s="178">
        <v>0</v>
      </c>
      <c r="T583" s="179">
        <f>S583*H583</f>
        <v>0</v>
      </c>
      <c r="AR583" s="17" t="s">
        <v>311</v>
      </c>
      <c r="AT583" s="17" t="s">
        <v>173</v>
      </c>
      <c r="AU583" s="17" t="s">
        <v>83</v>
      </c>
      <c r="AY583" s="17" t="s">
        <v>143</v>
      </c>
      <c r="BE583" s="180">
        <f>IF(N583="základní",J583,0)</f>
        <v>0</v>
      </c>
      <c r="BF583" s="180">
        <f>IF(N583="snížená",J583,0)</f>
        <v>0</v>
      </c>
      <c r="BG583" s="180">
        <f>IF(N583="zákl. přenesená",J583,0)</f>
        <v>0</v>
      </c>
      <c r="BH583" s="180">
        <f>IF(N583="sníž. přenesená",J583,0)</f>
        <v>0</v>
      </c>
      <c r="BI583" s="180">
        <f>IF(N583="nulová",J583,0)</f>
        <v>0</v>
      </c>
      <c r="BJ583" s="17" t="s">
        <v>81</v>
      </c>
      <c r="BK583" s="180">
        <f>ROUND(I583*H583,2)</f>
        <v>0</v>
      </c>
      <c r="BL583" s="17" t="s">
        <v>235</v>
      </c>
      <c r="BM583" s="17" t="s">
        <v>1028</v>
      </c>
    </row>
    <row r="584" spans="2:51" s="12" customFormat="1" ht="12">
      <c r="B584" s="192"/>
      <c r="C584" s="193"/>
      <c r="D584" s="183" t="s">
        <v>164</v>
      </c>
      <c r="E584" s="193"/>
      <c r="F584" s="195" t="s">
        <v>1029</v>
      </c>
      <c r="G584" s="193"/>
      <c r="H584" s="196">
        <v>4.847</v>
      </c>
      <c r="I584" s="197"/>
      <c r="J584" s="193"/>
      <c r="K584" s="193"/>
      <c r="L584" s="198"/>
      <c r="M584" s="199"/>
      <c r="N584" s="200"/>
      <c r="O584" s="200"/>
      <c r="P584" s="200"/>
      <c r="Q584" s="200"/>
      <c r="R584" s="200"/>
      <c r="S584" s="200"/>
      <c r="T584" s="201"/>
      <c r="AT584" s="202" t="s">
        <v>164</v>
      </c>
      <c r="AU584" s="202" t="s">
        <v>83</v>
      </c>
      <c r="AV584" s="12" t="s">
        <v>83</v>
      </c>
      <c r="AW584" s="12" t="s">
        <v>4</v>
      </c>
      <c r="AX584" s="12" t="s">
        <v>81</v>
      </c>
      <c r="AY584" s="202" t="s">
        <v>143</v>
      </c>
    </row>
    <row r="585" spans="2:65" s="1" customFormat="1" ht="16.5" customHeight="1">
      <c r="B585" s="34"/>
      <c r="C585" s="214" t="s">
        <v>1030</v>
      </c>
      <c r="D585" s="214" t="s">
        <v>173</v>
      </c>
      <c r="E585" s="215" t="s">
        <v>1031</v>
      </c>
      <c r="F585" s="216" t="s">
        <v>1032</v>
      </c>
      <c r="G585" s="217" t="s">
        <v>148</v>
      </c>
      <c r="H585" s="218">
        <v>4.847</v>
      </c>
      <c r="I585" s="219"/>
      <c r="J585" s="220">
        <f>ROUND(I585*H585,2)</f>
        <v>0</v>
      </c>
      <c r="K585" s="216" t="s">
        <v>149</v>
      </c>
      <c r="L585" s="221"/>
      <c r="M585" s="222" t="s">
        <v>19</v>
      </c>
      <c r="N585" s="223" t="s">
        <v>47</v>
      </c>
      <c r="O585" s="60"/>
      <c r="P585" s="178">
        <f>O585*H585</f>
        <v>0</v>
      </c>
      <c r="Q585" s="178">
        <v>0.003</v>
      </c>
      <c r="R585" s="178">
        <f>Q585*H585</f>
        <v>0.014541000000000002</v>
      </c>
      <c r="S585" s="178">
        <v>0</v>
      </c>
      <c r="T585" s="179">
        <f>S585*H585</f>
        <v>0</v>
      </c>
      <c r="AR585" s="17" t="s">
        <v>311</v>
      </c>
      <c r="AT585" s="17" t="s">
        <v>173</v>
      </c>
      <c r="AU585" s="17" t="s">
        <v>83</v>
      </c>
      <c r="AY585" s="17" t="s">
        <v>143</v>
      </c>
      <c r="BE585" s="180">
        <f>IF(N585="základní",J585,0)</f>
        <v>0</v>
      </c>
      <c r="BF585" s="180">
        <f>IF(N585="snížená",J585,0)</f>
        <v>0</v>
      </c>
      <c r="BG585" s="180">
        <f>IF(N585="zákl. přenesená",J585,0)</f>
        <v>0</v>
      </c>
      <c r="BH585" s="180">
        <f>IF(N585="sníž. přenesená",J585,0)</f>
        <v>0</v>
      </c>
      <c r="BI585" s="180">
        <f>IF(N585="nulová",J585,0)</f>
        <v>0</v>
      </c>
      <c r="BJ585" s="17" t="s">
        <v>81</v>
      </c>
      <c r="BK585" s="180">
        <f>ROUND(I585*H585,2)</f>
        <v>0</v>
      </c>
      <c r="BL585" s="17" t="s">
        <v>235</v>
      </c>
      <c r="BM585" s="17" t="s">
        <v>1033</v>
      </c>
    </row>
    <row r="586" spans="2:51" s="12" customFormat="1" ht="12">
      <c r="B586" s="192"/>
      <c r="C586" s="193"/>
      <c r="D586" s="183" t="s">
        <v>164</v>
      </c>
      <c r="E586" s="193"/>
      <c r="F586" s="195" t="s">
        <v>1029</v>
      </c>
      <c r="G586" s="193"/>
      <c r="H586" s="196">
        <v>4.847</v>
      </c>
      <c r="I586" s="197"/>
      <c r="J586" s="193"/>
      <c r="K586" s="193"/>
      <c r="L586" s="198"/>
      <c r="M586" s="199"/>
      <c r="N586" s="200"/>
      <c r="O586" s="200"/>
      <c r="P586" s="200"/>
      <c r="Q586" s="200"/>
      <c r="R586" s="200"/>
      <c r="S586" s="200"/>
      <c r="T586" s="201"/>
      <c r="AT586" s="202" t="s">
        <v>164</v>
      </c>
      <c r="AU586" s="202" t="s">
        <v>83</v>
      </c>
      <c r="AV586" s="12" t="s">
        <v>83</v>
      </c>
      <c r="AW586" s="12" t="s">
        <v>4</v>
      </c>
      <c r="AX586" s="12" t="s">
        <v>81</v>
      </c>
      <c r="AY586" s="202" t="s">
        <v>143</v>
      </c>
    </row>
    <row r="587" spans="2:65" s="1" customFormat="1" ht="22.5" customHeight="1">
      <c r="B587" s="34"/>
      <c r="C587" s="169" t="s">
        <v>1034</v>
      </c>
      <c r="D587" s="169" t="s">
        <v>145</v>
      </c>
      <c r="E587" s="170" t="s">
        <v>1035</v>
      </c>
      <c r="F587" s="171" t="s">
        <v>1036</v>
      </c>
      <c r="G587" s="172" t="s">
        <v>176</v>
      </c>
      <c r="H587" s="173">
        <v>0.022</v>
      </c>
      <c r="I587" s="174"/>
      <c r="J587" s="175">
        <f>ROUND(I587*H587,2)</f>
        <v>0</v>
      </c>
      <c r="K587" s="171" t="s">
        <v>149</v>
      </c>
      <c r="L587" s="38"/>
      <c r="M587" s="176" t="s">
        <v>19</v>
      </c>
      <c r="N587" s="177" t="s">
        <v>47</v>
      </c>
      <c r="O587" s="60"/>
      <c r="P587" s="178">
        <f>O587*H587</f>
        <v>0</v>
      </c>
      <c r="Q587" s="178">
        <v>0</v>
      </c>
      <c r="R587" s="178">
        <f>Q587*H587</f>
        <v>0</v>
      </c>
      <c r="S587" s="178">
        <v>0</v>
      </c>
      <c r="T587" s="179">
        <f>S587*H587</f>
        <v>0</v>
      </c>
      <c r="AR587" s="17" t="s">
        <v>235</v>
      </c>
      <c r="AT587" s="17" t="s">
        <v>145</v>
      </c>
      <c r="AU587" s="17" t="s">
        <v>83</v>
      </c>
      <c r="AY587" s="17" t="s">
        <v>143</v>
      </c>
      <c r="BE587" s="180">
        <f>IF(N587="základní",J587,0)</f>
        <v>0</v>
      </c>
      <c r="BF587" s="180">
        <f>IF(N587="snížená",J587,0)</f>
        <v>0</v>
      </c>
      <c r="BG587" s="180">
        <f>IF(N587="zákl. přenesená",J587,0)</f>
        <v>0</v>
      </c>
      <c r="BH587" s="180">
        <f>IF(N587="sníž. přenesená",J587,0)</f>
        <v>0</v>
      </c>
      <c r="BI587" s="180">
        <f>IF(N587="nulová",J587,0)</f>
        <v>0</v>
      </c>
      <c r="BJ587" s="17" t="s">
        <v>81</v>
      </c>
      <c r="BK587" s="180">
        <f>ROUND(I587*H587,2)</f>
        <v>0</v>
      </c>
      <c r="BL587" s="17" t="s">
        <v>235</v>
      </c>
      <c r="BM587" s="17" t="s">
        <v>1037</v>
      </c>
    </row>
    <row r="588" spans="2:63" s="10" customFormat="1" ht="22.9" customHeight="1">
      <c r="B588" s="153"/>
      <c r="C588" s="154"/>
      <c r="D588" s="155" t="s">
        <v>75</v>
      </c>
      <c r="E588" s="167" t="s">
        <v>1038</v>
      </c>
      <c r="F588" s="167" t="s">
        <v>1039</v>
      </c>
      <c r="G588" s="154"/>
      <c r="H588" s="154"/>
      <c r="I588" s="157"/>
      <c r="J588" s="168">
        <f>BK588</f>
        <v>0</v>
      </c>
      <c r="K588" s="154"/>
      <c r="L588" s="159"/>
      <c r="M588" s="160"/>
      <c r="N588" s="161"/>
      <c r="O588" s="161"/>
      <c r="P588" s="162">
        <f>SUM(P589:P594)</f>
        <v>0</v>
      </c>
      <c r="Q588" s="161"/>
      <c r="R588" s="162">
        <f>SUM(R589:R594)</f>
        <v>0.04089</v>
      </c>
      <c r="S588" s="161"/>
      <c r="T588" s="163">
        <f>SUM(T589:T594)</f>
        <v>0</v>
      </c>
      <c r="AR588" s="164" t="s">
        <v>83</v>
      </c>
      <c r="AT588" s="165" t="s">
        <v>75</v>
      </c>
      <c r="AU588" s="165" t="s">
        <v>81</v>
      </c>
      <c r="AY588" s="164" t="s">
        <v>143</v>
      </c>
      <c r="BK588" s="166">
        <f>SUM(BK589:BK594)</f>
        <v>0</v>
      </c>
    </row>
    <row r="589" spans="2:65" s="1" customFormat="1" ht="16.5" customHeight="1">
      <c r="B589" s="34"/>
      <c r="C589" s="169" t="s">
        <v>1040</v>
      </c>
      <c r="D589" s="169" t="s">
        <v>145</v>
      </c>
      <c r="E589" s="170" t="s">
        <v>1041</v>
      </c>
      <c r="F589" s="171" t="s">
        <v>1042</v>
      </c>
      <c r="G589" s="172" t="s">
        <v>415</v>
      </c>
      <c r="H589" s="173">
        <v>2</v>
      </c>
      <c r="I589" s="174"/>
      <c r="J589" s="175">
        <f aca="true" t="shared" si="10" ref="J589:J594">ROUND(I589*H589,2)</f>
        <v>0</v>
      </c>
      <c r="K589" s="171" t="s">
        <v>149</v>
      </c>
      <c r="L589" s="38"/>
      <c r="M589" s="176" t="s">
        <v>19</v>
      </c>
      <c r="N589" s="177" t="s">
        <v>47</v>
      </c>
      <c r="O589" s="60"/>
      <c r="P589" s="178">
        <f aca="true" t="shared" si="11" ref="P589:P594">O589*H589</f>
        <v>0</v>
      </c>
      <c r="Q589" s="178">
        <v>0.00046</v>
      </c>
      <c r="R589" s="178">
        <f aca="true" t="shared" si="12" ref="R589:R594">Q589*H589</f>
        <v>0.00092</v>
      </c>
      <c r="S589" s="178">
        <v>0</v>
      </c>
      <c r="T589" s="179">
        <f aca="true" t="shared" si="13" ref="T589:T594">S589*H589</f>
        <v>0</v>
      </c>
      <c r="AR589" s="17" t="s">
        <v>235</v>
      </c>
      <c r="AT589" s="17" t="s">
        <v>145</v>
      </c>
      <c r="AU589" s="17" t="s">
        <v>83</v>
      </c>
      <c r="AY589" s="17" t="s">
        <v>143</v>
      </c>
      <c r="BE589" s="180">
        <f aca="true" t="shared" si="14" ref="BE589:BE594">IF(N589="základní",J589,0)</f>
        <v>0</v>
      </c>
      <c r="BF589" s="180">
        <f aca="true" t="shared" si="15" ref="BF589:BF594">IF(N589="snížená",J589,0)</f>
        <v>0</v>
      </c>
      <c r="BG589" s="180">
        <f aca="true" t="shared" si="16" ref="BG589:BG594">IF(N589="zákl. přenesená",J589,0)</f>
        <v>0</v>
      </c>
      <c r="BH589" s="180">
        <f aca="true" t="shared" si="17" ref="BH589:BH594">IF(N589="sníž. přenesená",J589,0)</f>
        <v>0</v>
      </c>
      <c r="BI589" s="180">
        <f aca="true" t="shared" si="18" ref="BI589:BI594">IF(N589="nulová",J589,0)</f>
        <v>0</v>
      </c>
      <c r="BJ589" s="17" t="s">
        <v>81</v>
      </c>
      <c r="BK589" s="180">
        <f aca="true" t="shared" si="19" ref="BK589:BK594">ROUND(I589*H589,2)</f>
        <v>0</v>
      </c>
      <c r="BL589" s="17" t="s">
        <v>235</v>
      </c>
      <c r="BM589" s="17" t="s">
        <v>1043</v>
      </c>
    </row>
    <row r="590" spans="2:65" s="1" customFormat="1" ht="16.5" customHeight="1">
      <c r="B590" s="34"/>
      <c r="C590" s="169" t="s">
        <v>1044</v>
      </c>
      <c r="D590" s="169" t="s">
        <v>145</v>
      </c>
      <c r="E590" s="170" t="s">
        <v>1045</v>
      </c>
      <c r="F590" s="171" t="s">
        <v>1046</v>
      </c>
      <c r="G590" s="172" t="s">
        <v>415</v>
      </c>
      <c r="H590" s="173">
        <v>19</v>
      </c>
      <c r="I590" s="174"/>
      <c r="J590" s="175">
        <f t="shared" si="10"/>
        <v>0</v>
      </c>
      <c r="K590" s="171" t="s">
        <v>149</v>
      </c>
      <c r="L590" s="38"/>
      <c r="M590" s="176" t="s">
        <v>19</v>
      </c>
      <c r="N590" s="177" t="s">
        <v>47</v>
      </c>
      <c r="O590" s="60"/>
      <c r="P590" s="178">
        <f t="shared" si="11"/>
        <v>0</v>
      </c>
      <c r="Q590" s="178">
        <v>0.00177</v>
      </c>
      <c r="R590" s="178">
        <f t="shared" si="12"/>
        <v>0.03363</v>
      </c>
      <c r="S590" s="178">
        <v>0</v>
      </c>
      <c r="T590" s="179">
        <f t="shared" si="13"/>
        <v>0</v>
      </c>
      <c r="AR590" s="17" t="s">
        <v>235</v>
      </c>
      <c r="AT590" s="17" t="s">
        <v>145</v>
      </c>
      <c r="AU590" s="17" t="s">
        <v>83</v>
      </c>
      <c r="AY590" s="17" t="s">
        <v>143</v>
      </c>
      <c r="BE590" s="180">
        <f t="shared" si="14"/>
        <v>0</v>
      </c>
      <c r="BF590" s="180">
        <f t="shared" si="15"/>
        <v>0</v>
      </c>
      <c r="BG590" s="180">
        <f t="shared" si="16"/>
        <v>0</v>
      </c>
      <c r="BH590" s="180">
        <f t="shared" si="17"/>
        <v>0</v>
      </c>
      <c r="BI590" s="180">
        <f t="shared" si="18"/>
        <v>0</v>
      </c>
      <c r="BJ590" s="17" t="s">
        <v>81</v>
      </c>
      <c r="BK590" s="180">
        <f t="shared" si="19"/>
        <v>0</v>
      </c>
      <c r="BL590" s="17" t="s">
        <v>235</v>
      </c>
      <c r="BM590" s="17" t="s">
        <v>1047</v>
      </c>
    </row>
    <row r="591" spans="2:65" s="1" customFormat="1" ht="16.5" customHeight="1">
      <c r="B591" s="34"/>
      <c r="C591" s="169" t="s">
        <v>1048</v>
      </c>
      <c r="D591" s="169" t="s">
        <v>145</v>
      </c>
      <c r="E591" s="170" t="s">
        <v>1049</v>
      </c>
      <c r="F591" s="171" t="s">
        <v>1050</v>
      </c>
      <c r="G591" s="172" t="s">
        <v>415</v>
      </c>
      <c r="H591" s="173">
        <v>3</v>
      </c>
      <c r="I591" s="174"/>
      <c r="J591" s="175">
        <f t="shared" si="10"/>
        <v>0</v>
      </c>
      <c r="K591" s="171" t="s">
        <v>149</v>
      </c>
      <c r="L591" s="38"/>
      <c r="M591" s="176" t="s">
        <v>19</v>
      </c>
      <c r="N591" s="177" t="s">
        <v>47</v>
      </c>
      <c r="O591" s="60"/>
      <c r="P591" s="178">
        <f t="shared" si="11"/>
        <v>0</v>
      </c>
      <c r="Q591" s="178">
        <v>0.00162</v>
      </c>
      <c r="R591" s="178">
        <f t="shared" si="12"/>
        <v>0.00486</v>
      </c>
      <c r="S591" s="178">
        <v>0</v>
      </c>
      <c r="T591" s="179">
        <f t="shared" si="13"/>
        <v>0</v>
      </c>
      <c r="AR591" s="17" t="s">
        <v>235</v>
      </c>
      <c r="AT591" s="17" t="s">
        <v>145</v>
      </c>
      <c r="AU591" s="17" t="s">
        <v>83</v>
      </c>
      <c r="AY591" s="17" t="s">
        <v>143</v>
      </c>
      <c r="BE591" s="180">
        <f t="shared" si="14"/>
        <v>0</v>
      </c>
      <c r="BF591" s="180">
        <f t="shared" si="15"/>
        <v>0</v>
      </c>
      <c r="BG591" s="180">
        <f t="shared" si="16"/>
        <v>0</v>
      </c>
      <c r="BH591" s="180">
        <f t="shared" si="17"/>
        <v>0</v>
      </c>
      <c r="BI591" s="180">
        <f t="shared" si="18"/>
        <v>0</v>
      </c>
      <c r="BJ591" s="17" t="s">
        <v>81</v>
      </c>
      <c r="BK591" s="180">
        <f t="shared" si="19"/>
        <v>0</v>
      </c>
      <c r="BL591" s="17" t="s">
        <v>235</v>
      </c>
      <c r="BM591" s="17" t="s">
        <v>1051</v>
      </c>
    </row>
    <row r="592" spans="2:65" s="1" customFormat="1" ht="16.5" customHeight="1">
      <c r="B592" s="34"/>
      <c r="C592" s="169" t="s">
        <v>1052</v>
      </c>
      <c r="D592" s="169" t="s">
        <v>145</v>
      </c>
      <c r="E592" s="170" t="s">
        <v>1053</v>
      </c>
      <c r="F592" s="171" t="s">
        <v>1054</v>
      </c>
      <c r="G592" s="172" t="s">
        <v>154</v>
      </c>
      <c r="H592" s="173">
        <v>1</v>
      </c>
      <c r="I592" s="174"/>
      <c r="J592" s="175">
        <f t="shared" si="10"/>
        <v>0</v>
      </c>
      <c r="K592" s="171" t="s">
        <v>149</v>
      </c>
      <c r="L592" s="38"/>
      <c r="M592" s="176" t="s">
        <v>19</v>
      </c>
      <c r="N592" s="177" t="s">
        <v>47</v>
      </c>
      <c r="O592" s="60"/>
      <c r="P592" s="178">
        <f t="shared" si="11"/>
        <v>0</v>
      </c>
      <c r="Q592" s="178">
        <v>0.00148</v>
      </c>
      <c r="R592" s="178">
        <f t="shared" si="12"/>
        <v>0.00148</v>
      </c>
      <c r="S592" s="178">
        <v>0</v>
      </c>
      <c r="T592" s="179">
        <f t="shared" si="13"/>
        <v>0</v>
      </c>
      <c r="AR592" s="17" t="s">
        <v>235</v>
      </c>
      <c r="AT592" s="17" t="s">
        <v>145</v>
      </c>
      <c r="AU592" s="17" t="s">
        <v>83</v>
      </c>
      <c r="AY592" s="17" t="s">
        <v>143</v>
      </c>
      <c r="BE592" s="180">
        <f t="shared" si="14"/>
        <v>0</v>
      </c>
      <c r="BF592" s="180">
        <f t="shared" si="15"/>
        <v>0</v>
      </c>
      <c r="BG592" s="180">
        <f t="shared" si="16"/>
        <v>0</v>
      </c>
      <c r="BH592" s="180">
        <f t="shared" si="17"/>
        <v>0</v>
      </c>
      <c r="BI592" s="180">
        <f t="shared" si="18"/>
        <v>0</v>
      </c>
      <c r="BJ592" s="17" t="s">
        <v>81</v>
      </c>
      <c r="BK592" s="180">
        <f t="shared" si="19"/>
        <v>0</v>
      </c>
      <c r="BL592" s="17" t="s">
        <v>235</v>
      </c>
      <c r="BM592" s="17" t="s">
        <v>1055</v>
      </c>
    </row>
    <row r="593" spans="2:65" s="1" customFormat="1" ht="16.5" customHeight="1">
      <c r="B593" s="34"/>
      <c r="C593" s="169" t="s">
        <v>1056</v>
      </c>
      <c r="D593" s="169" t="s">
        <v>145</v>
      </c>
      <c r="E593" s="170" t="s">
        <v>1057</v>
      </c>
      <c r="F593" s="171" t="s">
        <v>1058</v>
      </c>
      <c r="G593" s="172" t="s">
        <v>415</v>
      </c>
      <c r="H593" s="173">
        <v>25</v>
      </c>
      <c r="I593" s="174"/>
      <c r="J593" s="175">
        <f t="shared" si="10"/>
        <v>0</v>
      </c>
      <c r="K593" s="171" t="s">
        <v>149</v>
      </c>
      <c r="L593" s="38"/>
      <c r="M593" s="176" t="s">
        <v>19</v>
      </c>
      <c r="N593" s="177" t="s">
        <v>47</v>
      </c>
      <c r="O593" s="60"/>
      <c r="P593" s="178">
        <f t="shared" si="11"/>
        <v>0</v>
      </c>
      <c r="Q593" s="178">
        <v>0</v>
      </c>
      <c r="R593" s="178">
        <f t="shared" si="12"/>
        <v>0</v>
      </c>
      <c r="S593" s="178">
        <v>0</v>
      </c>
      <c r="T593" s="179">
        <f t="shared" si="13"/>
        <v>0</v>
      </c>
      <c r="AR593" s="17" t="s">
        <v>235</v>
      </c>
      <c r="AT593" s="17" t="s">
        <v>145</v>
      </c>
      <c r="AU593" s="17" t="s">
        <v>83</v>
      </c>
      <c r="AY593" s="17" t="s">
        <v>143</v>
      </c>
      <c r="BE593" s="180">
        <f t="shared" si="14"/>
        <v>0</v>
      </c>
      <c r="BF593" s="180">
        <f t="shared" si="15"/>
        <v>0</v>
      </c>
      <c r="BG593" s="180">
        <f t="shared" si="16"/>
        <v>0</v>
      </c>
      <c r="BH593" s="180">
        <f t="shared" si="17"/>
        <v>0</v>
      </c>
      <c r="BI593" s="180">
        <f t="shared" si="18"/>
        <v>0</v>
      </c>
      <c r="BJ593" s="17" t="s">
        <v>81</v>
      </c>
      <c r="BK593" s="180">
        <f t="shared" si="19"/>
        <v>0</v>
      </c>
      <c r="BL593" s="17" t="s">
        <v>235</v>
      </c>
      <c r="BM593" s="17" t="s">
        <v>1059</v>
      </c>
    </row>
    <row r="594" spans="2:65" s="1" customFormat="1" ht="22.5" customHeight="1">
      <c r="B594" s="34"/>
      <c r="C594" s="169" t="s">
        <v>1060</v>
      </c>
      <c r="D594" s="169" t="s">
        <v>145</v>
      </c>
      <c r="E594" s="170" t="s">
        <v>1061</v>
      </c>
      <c r="F594" s="171" t="s">
        <v>1062</v>
      </c>
      <c r="G594" s="172" t="s">
        <v>176</v>
      </c>
      <c r="H594" s="173">
        <v>0.041</v>
      </c>
      <c r="I594" s="174"/>
      <c r="J594" s="175">
        <f t="shared" si="10"/>
        <v>0</v>
      </c>
      <c r="K594" s="171" t="s">
        <v>149</v>
      </c>
      <c r="L594" s="38"/>
      <c r="M594" s="176" t="s">
        <v>19</v>
      </c>
      <c r="N594" s="177" t="s">
        <v>47</v>
      </c>
      <c r="O594" s="60"/>
      <c r="P594" s="178">
        <f t="shared" si="11"/>
        <v>0</v>
      </c>
      <c r="Q594" s="178">
        <v>0</v>
      </c>
      <c r="R594" s="178">
        <f t="shared" si="12"/>
        <v>0</v>
      </c>
      <c r="S594" s="178">
        <v>0</v>
      </c>
      <c r="T594" s="179">
        <f t="shared" si="13"/>
        <v>0</v>
      </c>
      <c r="AR594" s="17" t="s">
        <v>235</v>
      </c>
      <c r="AT594" s="17" t="s">
        <v>145</v>
      </c>
      <c r="AU594" s="17" t="s">
        <v>83</v>
      </c>
      <c r="AY594" s="17" t="s">
        <v>143</v>
      </c>
      <c r="BE594" s="180">
        <f t="shared" si="14"/>
        <v>0</v>
      </c>
      <c r="BF594" s="180">
        <f t="shared" si="15"/>
        <v>0</v>
      </c>
      <c r="BG594" s="180">
        <f t="shared" si="16"/>
        <v>0</v>
      </c>
      <c r="BH594" s="180">
        <f t="shared" si="17"/>
        <v>0</v>
      </c>
      <c r="BI594" s="180">
        <f t="shared" si="18"/>
        <v>0</v>
      </c>
      <c r="BJ594" s="17" t="s">
        <v>81</v>
      </c>
      <c r="BK594" s="180">
        <f t="shared" si="19"/>
        <v>0</v>
      </c>
      <c r="BL594" s="17" t="s">
        <v>235</v>
      </c>
      <c r="BM594" s="17" t="s">
        <v>1063</v>
      </c>
    </row>
    <row r="595" spans="2:63" s="10" customFormat="1" ht="22.9" customHeight="1">
      <c r="B595" s="153"/>
      <c r="C595" s="154"/>
      <c r="D595" s="155" t="s">
        <v>75</v>
      </c>
      <c r="E595" s="167" t="s">
        <v>1064</v>
      </c>
      <c r="F595" s="167" t="s">
        <v>1065</v>
      </c>
      <c r="G595" s="154"/>
      <c r="H595" s="154"/>
      <c r="I595" s="157"/>
      <c r="J595" s="168">
        <f>BK595</f>
        <v>0</v>
      </c>
      <c r="K595" s="154"/>
      <c r="L595" s="159"/>
      <c r="M595" s="160"/>
      <c r="N595" s="161"/>
      <c r="O595" s="161"/>
      <c r="P595" s="162">
        <f>SUM(P596:P604)</f>
        <v>0</v>
      </c>
      <c r="Q595" s="161"/>
      <c r="R595" s="162">
        <f>SUM(R596:R604)</f>
        <v>0.023700000000000002</v>
      </c>
      <c r="S595" s="161"/>
      <c r="T595" s="163">
        <f>SUM(T596:T604)</f>
        <v>0</v>
      </c>
      <c r="AR595" s="164" t="s">
        <v>83</v>
      </c>
      <c r="AT595" s="165" t="s">
        <v>75</v>
      </c>
      <c r="AU595" s="165" t="s">
        <v>81</v>
      </c>
      <c r="AY595" s="164" t="s">
        <v>143</v>
      </c>
      <c r="BK595" s="166">
        <f>SUM(BK596:BK604)</f>
        <v>0</v>
      </c>
    </row>
    <row r="596" spans="2:65" s="1" customFormat="1" ht="16.5" customHeight="1">
      <c r="B596" s="34"/>
      <c r="C596" s="169" t="s">
        <v>1066</v>
      </c>
      <c r="D596" s="169" t="s">
        <v>145</v>
      </c>
      <c r="E596" s="170" t="s">
        <v>1067</v>
      </c>
      <c r="F596" s="171" t="s">
        <v>1068</v>
      </c>
      <c r="G596" s="172" t="s">
        <v>415</v>
      </c>
      <c r="H596" s="173">
        <v>35</v>
      </c>
      <c r="I596" s="174"/>
      <c r="J596" s="175">
        <f aca="true" t="shared" si="20" ref="J596:J604">ROUND(I596*H596,2)</f>
        <v>0</v>
      </c>
      <c r="K596" s="171" t="s">
        <v>149</v>
      </c>
      <c r="L596" s="38"/>
      <c r="M596" s="176" t="s">
        <v>19</v>
      </c>
      <c r="N596" s="177" t="s">
        <v>47</v>
      </c>
      <c r="O596" s="60"/>
      <c r="P596" s="178">
        <f aca="true" t="shared" si="21" ref="P596:P604">O596*H596</f>
        <v>0</v>
      </c>
      <c r="Q596" s="178">
        <v>0.0004</v>
      </c>
      <c r="R596" s="178">
        <f aca="true" t="shared" si="22" ref="R596:R604">Q596*H596</f>
        <v>0.014</v>
      </c>
      <c r="S596" s="178">
        <v>0</v>
      </c>
      <c r="T596" s="179">
        <f aca="true" t="shared" si="23" ref="T596:T604">S596*H596</f>
        <v>0</v>
      </c>
      <c r="AR596" s="17" t="s">
        <v>235</v>
      </c>
      <c r="AT596" s="17" t="s">
        <v>145</v>
      </c>
      <c r="AU596" s="17" t="s">
        <v>83</v>
      </c>
      <c r="AY596" s="17" t="s">
        <v>143</v>
      </c>
      <c r="BE596" s="180">
        <f aca="true" t="shared" si="24" ref="BE596:BE604">IF(N596="základní",J596,0)</f>
        <v>0</v>
      </c>
      <c r="BF596" s="180">
        <f aca="true" t="shared" si="25" ref="BF596:BF604">IF(N596="snížená",J596,0)</f>
        <v>0</v>
      </c>
      <c r="BG596" s="180">
        <f aca="true" t="shared" si="26" ref="BG596:BG604">IF(N596="zákl. přenesená",J596,0)</f>
        <v>0</v>
      </c>
      <c r="BH596" s="180">
        <f aca="true" t="shared" si="27" ref="BH596:BH604">IF(N596="sníž. přenesená",J596,0)</f>
        <v>0</v>
      </c>
      <c r="BI596" s="180">
        <f aca="true" t="shared" si="28" ref="BI596:BI604">IF(N596="nulová",J596,0)</f>
        <v>0</v>
      </c>
      <c r="BJ596" s="17" t="s">
        <v>81</v>
      </c>
      <c r="BK596" s="180">
        <f aca="true" t="shared" si="29" ref="BK596:BK604">ROUND(I596*H596,2)</f>
        <v>0</v>
      </c>
      <c r="BL596" s="17" t="s">
        <v>235</v>
      </c>
      <c r="BM596" s="17" t="s">
        <v>1069</v>
      </c>
    </row>
    <row r="597" spans="2:65" s="1" customFormat="1" ht="22.5" customHeight="1">
      <c r="B597" s="34"/>
      <c r="C597" s="169" t="s">
        <v>1070</v>
      </c>
      <c r="D597" s="169" t="s">
        <v>145</v>
      </c>
      <c r="E597" s="170" t="s">
        <v>1071</v>
      </c>
      <c r="F597" s="171" t="s">
        <v>1072</v>
      </c>
      <c r="G597" s="172" t="s">
        <v>415</v>
      </c>
      <c r="H597" s="173">
        <v>35</v>
      </c>
      <c r="I597" s="174"/>
      <c r="J597" s="175">
        <f t="shared" si="20"/>
        <v>0</v>
      </c>
      <c r="K597" s="171" t="s">
        <v>149</v>
      </c>
      <c r="L597" s="38"/>
      <c r="M597" s="176" t="s">
        <v>19</v>
      </c>
      <c r="N597" s="177" t="s">
        <v>47</v>
      </c>
      <c r="O597" s="60"/>
      <c r="P597" s="178">
        <f t="shared" si="21"/>
        <v>0</v>
      </c>
      <c r="Q597" s="178">
        <v>0.0002</v>
      </c>
      <c r="R597" s="178">
        <f t="shared" si="22"/>
        <v>0.007</v>
      </c>
      <c r="S597" s="178">
        <v>0</v>
      </c>
      <c r="T597" s="179">
        <f t="shared" si="23"/>
        <v>0</v>
      </c>
      <c r="AR597" s="17" t="s">
        <v>235</v>
      </c>
      <c r="AT597" s="17" t="s">
        <v>145</v>
      </c>
      <c r="AU597" s="17" t="s">
        <v>83</v>
      </c>
      <c r="AY597" s="17" t="s">
        <v>143</v>
      </c>
      <c r="BE597" s="180">
        <f t="shared" si="24"/>
        <v>0</v>
      </c>
      <c r="BF597" s="180">
        <f t="shared" si="25"/>
        <v>0</v>
      </c>
      <c r="BG597" s="180">
        <f t="shared" si="26"/>
        <v>0</v>
      </c>
      <c r="BH597" s="180">
        <f t="shared" si="27"/>
        <v>0</v>
      </c>
      <c r="BI597" s="180">
        <f t="shared" si="28"/>
        <v>0</v>
      </c>
      <c r="BJ597" s="17" t="s">
        <v>81</v>
      </c>
      <c r="BK597" s="180">
        <f t="shared" si="29"/>
        <v>0</v>
      </c>
      <c r="BL597" s="17" t="s">
        <v>235</v>
      </c>
      <c r="BM597" s="17" t="s">
        <v>1073</v>
      </c>
    </row>
    <row r="598" spans="2:65" s="1" customFormat="1" ht="16.5" customHeight="1">
      <c r="B598" s="34"/>
      <c r="C598" s="169" t="s">
        <v>1074</v>
      </c>
      <c r="D598" s="169" t="s">
        <v>145</v>
      </c>
      <c r="E598" s="170" t="s">
        <v>1075</v>
      </c>
      <c r="F598" s="171" t="s">
        <v>1076</v>
      </c>
      <c r="G598" s="172" t="s">
        <v>154</v>
      </c>
      <c r="H598" s="173">
        <v>3</v>
      </c>
      <c r="I598" s="174"/>
      <c r="J598" s="175">
        <f t="shared" si="20"/>
        <v>0</v>
      </c>
      <c r="K598" s="171" t="s">
        <v>149</v>
      </c>
      <c r="L598" s="38"/>
      <c r="M598" s="176" t="s">
        <v>19</v>
      </c>
      <c r="N598" s="177" t="s">
        <v>47</v>
      </c>
      <c r="O598" s="60"/>
      <c r="P598" s="178">
        <f t="shared" si="21"/>
        <v>0</v>
      </c>
      <c r="Q598" s="178">
        <v>0</v>
      </c>
      <c r="R598" s="178">
        <f t="shared" si="22"/>
        <v>0</v>
      </c>
      <c r="S598" s="178">
        <v>0</v>
      </c>
      <c r="T598" s="179">
        <f t="shared" si="23"/>
        <v>0</v>
      </c>
      <c r="AR598" s="17" t="s">
        <v>235</v>
      </c>
      <c r="AT598" s="17" t="s">
        <v>145</v>
      </c>
      <c r="AU598" s="17" t="s">
        <v>83</v>
      </c>
      <c r="AY598" s="17" t="s">
        <v>143</v>
      </c>
      <c r="BE598" s="180">
        <f t="shared" si="24"/>
        <v>0</v>
      </c>
      <c r="BF598" s="180">
        <f t="shared" si="25"/>
        <v>0</v>
      </c>
      <c r="BG598" s="180">
        <f t="shared" si="26"/>
        <v>0</v>
      </c>
      <c r="BH598" s="180">
        <f t="shared" si="27"/>
        <v>0</v>
      </c>
      <c r="BI598" s="180">
        <f t="shared" si="28"/>
        <v>0</v>
      </c>
      <c r="BJ598" s="17" t="s">
        <v>81</v>
      </c>
      <c r="BK598" s="180">
        <f t="shared" si="29"/>
        <v>0</v>
      </c>
      <c r="BL598" s="17" t="s">
        <v>235</v>
      </c>
      <c r="BM598" s="17" t="s">
        <v>1077</v>
      </c>
    </row>
    <row r="599" spans="2:65" s="1" customFormat="1" ht="16.5" customHeight="1">
      <c r="B599" s="34"/>
      <c r="C599" s="169" t="s">
        <v>1078</v>
      </c>
      <c r="D599" s="169" t="s">
        <v>145</v>
      </c>
      <c r="E599" s="170" t="s">
        <v>1079</v>
      </c>
      <c r="F599" s="171" t="s">
        <v>1080</v>
      </c>
      <c r="G599" s="172" t="s">
        <v>154</v>
      </c>
      <c r="H599" s="173">
        <v>3</v>
      </c>
      <c r="I599" s="174"/>
      <c r="J599" s="175">
        <f t="shared" si="20"/>
        <v>0</v>
      </c>
      <c r="K599" s="171" t="s">
        <v>149</v>
      </c>
      <c r="L599" s="38"/>
      <c r="M599" s="176" t="s">
        <v>19</v>
      </c>
      <c r="N599" s="177" t="s">
        <v>47</v>
      </c>
      <c r="O599" s="60"/>
      <c r="P599" s="178">
        <f t="shared" si="21"/>
        <v>0</v>
      </c>
      <c r="Q599" s="178">
        <v>0.00017</v>
      </c>
      <c r="R599" s="178">
        <f t="shared" si="22"/>
        <v>0.00051</v>
      </c>
      <c r="S599" s="178">
        <v>0</v>
      </c>
      <c r="T599" s="179">
        <f t="shared" si="23"/>
        <v>0</v>
      </c>
      <c r="AR599" s="17" t="s">
        <v>235</v>
      </c>
      <c r="AT599" s="17" t="s">
        <v>145</v>
      </c>
      <c r="AU599" s="17" t="s">
        <v>83</v>
      </c>
      <c r="AY599" s="17" t="s">
        <v>143</v>
      </c>
      <c r="BE599" s="180">
        <f t="shared" si="24"/>
        <v>0</v>
      </c>
      <c r="BF599" s="180">
        <f t="shared" si="25"/>
        <v>0</v>
      </c>
      <c r="BG599" s="180">
        <f t="shared" si="26"/>
        <v>0</v>
      </c>
      <c r="BH599" s="180">
        <f t="shared" si="27"/>
        <v>0</v>
      </c>
      <c r="BI599" s="180">
        <f t="shared" si="28"/>
        <v>0</v>
      </c>
      <c r="BJ599" s="17" t="s">
        <v>81</v>
      </c>
      <c r="BK599" s="180">
        <f t="shared" si="29"/>
        <v>0</v>
      </c>
      <c r="BL599" s="17" t="s">
        <v>235</v>
      </c>
      <c r="BM599" s="17" t="s">
        <v>1081</v>
      </c>
    </row>
    <row r="600" spans="2:65" s="1" customFormat="1" ht="16.5" customHeight="1">
      <c r="B600" s="34"/>
      <c r="C600" s="169" t="s">
        <v>1082</v>
      </c>
      <c r="D600" s="169" t="s">
        <v>145</v>
      </c>
      <c r="E600" s="170" t="s">
        <v>1083</v>
      </c>
      <c r="F600" s="171" t="s">
        <v>1084</v>
      </c>
      <c r="G600" s="172" t="s">
        <v>1085</v>
      </c>
      <c r="H600" s="173">
        <v>1</v>
      </c>
      <c r="I600" s="174"/>
      <c r="J600" s="175">
        <f t="shared" si="20"/>
        <v>0</v>
      </c>
      <c r="K600" s="171" t="s">
        <v>19</v>
      </c>
      <c r="L600" s="38"/>
      <c r="M600" s="176" t="s">
        <v>19</v>
      </c>
      <c r="N600" s="177" t="s">
        <v>47</v>
      </c>
      <c r="O600" s="60"/>
      <c r="P600" s="178">
        <f t="shared" si="21"/>
        <v>0</v>
      </c>
      <c r="Q600" s="178">
        <v>0.00057</v>
      </c>
      <c r="R600" s="178">
        <f t="shared" si="22"/>
        <v>0.00057</v>
      </c>
      <c r="S600" s="178">
        <v>0</v>
      </c>
      <c r="T600" s="179">
        <f t="shared" si="23"/>
        <v>0</v>
      </c>
      <c r="AR600" s="17" t="s">
        <v>235</v>
      </c>
      <c r="AT600" s="17" t="s">
        <v>145</v>
      </c>
      <c r="AU600" s="17" t="s">
        <v>83</v>
      </c>
      <c r="AY600" s="17" t="s">
        <v>143</v>
      </c>
      <c r="BE600" s="180">
        <f t="shared" si="24"/>
        <v>0</v>
      </c>
      <c r="BF600" s="180">
        <f t="shared" si="25"/>
        <v>0</v>
      </c>
      <c r="BG600" s="180">
        <f t="shared" si="26"/>
        <v>0</v>
      </c>
      <c r="BH600" s="180">
        <f t="shared" si="27"/>
        <v>0</v>
      </c>
      <c r="BI600" s="180">
        <f t="shared" si="28"/>
        <v>0</v>
      </c>
      <c r="BJ600" s="17" t="s">
        <v>81</v>
      </c>
      <c r="BK600" s="180">
        <f t="shared" si="29"/>
        <v>0</v>
      </c>
      <c r="BL600" s="17" t="s">
        <v>235</v>
      </c>
      <c r="BM600" s="17" t="s">
        <v>1086</v>
      </c>
    </row>
    <row r="601" spans="2:65" s="1" customFormat="1" ht="16.5" customHeight="1">
      <c r="B601" s="34"/>
      <c r="C601" s="169" t="s">
        <v>1087</v>
      </c>
      <c r="D601" s="169" t="s">
        <v>145</v>
      </c>
      <c r="E601" s="170" t="s">
        <v>1088</v>
      </c>
      <c r="F601" s="171" t="s">
        <v>1089</v>
      </c>
      <c r="G601" s="172" t="s">
        <v>1085</v>
      </c>
      <c r="H601" s="173">
        <v>1</v>
      </c>
      <c r="I601" s="174"/>
      <c r="J601" s="175">
        <f t="shared" si="20"/>
        <v>0</v>
      </c>
      <c r="K601" s="171" t="s">
        <v>19</v>
      </c>
      <c r="L601" s="38"/>
      <c r="M601" s="176" t="s">
        <v>19</v>
      </c>
      <c r="N601" s="177" t="s">
        <v>47</v>
      </c>
      <c r="O601" s="60"/>
      <c r="P601" s="178">
        <f t="shared" si="21"/>
        <v>0</v>
      </c>
      <c r="Q601" s="178">
        <v>0.00057</v>
      </c>
      <c r="R601" s="178">
        <f t="shared" si="22"/>
        <v>0.00057</v>
      </c>
      <c r="S601" s="178">
        <v>0</v>
      </c>
      <c r="T601" s="179">
        <f t="shared" si="23"/>
        <v>0</v>
      </c>
      <c r="AR601" s="17" t="s">
        <v>235</v>
      </c>
      <c r="AT601" s="17" t="s">
        <v>145</v>
      </c>
      <c r="AU601" s="17" t="s">
        <v>83</v>
      </c>
      <c r="AY601" s="17" t="s">
        <v>143</v>
      </c>
      <c r="BE601" s="180">
        <f t="shared" si="24"/>
        <v>0</v>
      </c>
      <c r="BF601" s="180">
        <f t="shared" si="25"/>
        <v>0</v>
      </c>
      <c r="BG601" s="180">
        <f t="shared" si="26"/>
        <v>0</v>
      </c>
      <c r="BH601" s="180">
        <f t="shared" si="27"/>
        <v>0</v>
      </c>
      <c r="BI601" s="180">
        <f t="shared" si="28"/>
        <v>0</v>
      </c>
      <c r="BJ601" s="17" t="s">
        <v>81</v>
      </c>
      <c r="BK601" s="180">
        <f t="shared" si="29"/>
        <v>0</v>
      </c>
      <c r="BL601" s="17" t="s">
        <v>235</v>
      </c>
      <c r="BM601" s="17" t="s">
        <v>1090</v>
      </c>
    </row>
    <row r="602" spans="2:65" s="1" customFormat="1" ht="16.5" customHeight="1">
      <c r="B602" s="34"/>
      <c r="C602" s="169" t="s">
        <v>1091</v>
      </c>
      <c r="D602" s="169" t="s">
        <v>145</v>
      </c>
      <c r="E602" s="170" t="s">
        <v>1092</v>
      </c>
      <c r="F602" s="171" t="s">
        <v>1093</v>
      </c>
      <c r="G602" s="172" t="s">
        <v>154</v>
      </c>
      <c r="H602" s="173">
        <v>2</v>
      </c>
      <c r="I602" s="174"/>
      <c r="J602" s="175">
        <f t="shared" si="20"/>
        <v>0</v>
      </c>
      <c r="K602" s="171" t="s">
        <v>149</v>
      </c>
      <c r="L602" s="38"/>
      <c r="M602" s="176" t="s">
        <v>19</v>
      </c>
      <c r="N602" s="177" t="s">
        <v>47</v>
      </c>
      <c r="O602" s="60"/>
      <c r="P602" s="178">
        <f t="shared" si="21"/>
        <v>0</v>
      </c>
      <c r="Q602" s="178">
        <v>0.00035</v>
      </c>
      <c r="R602" s="178">
        <f t="shared" si="22"/>
        <v>0.0007</v>
      </c>
      <c r="S602" s="178">
        <v>0</v>
      </c>
      <c r="T602" s="179">
        <f t="shared" si="23"/>
        <v>0</v>
      </c>
      <c r="AR602" s="17" t="s">
        <v>235</v>
      </c>
      <c r="AT602" s="17" t="s">
        <v>145</v>
      </c>
      <c r="AU602" s="17" t="s">
        <v>83</v>
      </c>
      <c r="AY602" s="17" t="s">
        <v>143</v>
      </c>
      <c r="BE602" s="180">
        <f t="shared" si="24"/>
        <v>0</v>
      </c>
      <c r="BF602" s="180">
        <f t="shared" si="25"/>
        <v>0</v>
      </c>
      <c r="BG602" s="180">
        <f t="shared" si="26"/>
        <v>0</v>
      </c>
      <c r="BH602" s="180">
        <f t="shared" si="27"/>
        <v>0</v>
      </c>
      <c r="BI602" s="180">
        <f t="shared" si="28"/>
        <v>0</v>
      </c>
      <c r="BJ602" s="17" t="s">
        <v>81</v>
      </c>
      <c r="BK602" s="180">
        <f t="shared" si="29"/>
        <v>0</v>
      </c>
      <c r="BL602" s="17" t="s">
        <v>235</v>
      </c>
      <c r="BM602" s="17" t="s">
        <v>1094</v>
      </c>
    </row>
    <row r="603" spans="2:65" s="1" customFormat="1" ht="16.5" customHeight="1">
      <c r="B603" s="34"/>
      <c r="C603" s="169" t="s">
        <v>1095</v>
      </c>
      <c r="D603" s="169" t="s">
        <v>145</v>
      </c>
      <c r="E603" s="170" t="s">
        <v>1096</v>
      </c>
      <c r="F603" s="171" t="s">
        <v>1097</v>
      </c>
      <c r="G603" s="172" t="s">
        <v>415</v>
      </c>
      <c r="H603" s="173">
        <v>35</v>
      </c>
      <c r="I603" s="174"/>
      <c r="J603" s="175">
        <f t="shared" si="20"/>
        <v>0</v>
      </c>
      <c r="K603" s="171" t="s">
        <v>149</v>
      </c>
      <c r="L603" s="38"/>
      <c r="M603" s="176" t="s">
        <v>19</v>
      </c>
      <c r="N603" s="177" t="s">
        <v>47</v>
      </c>
      <c r="O603" s="60"/>
      <c r="P603" s="178">
        <f t="shared" si="21"/>
        <v>0</v>
      </c>
      <c r="Q603" s="178">
        <v>1E-05</v>
      </c>
      <c r="R603" s="178">
        <f t="shared" si="22"/>
        <v>0.00035000000000000005</v>
      </c>
      <c r="S603" s="178">
        <v>0</v>
      </c>
      <c r="T603" s="179">
        <f t="shared" si="23"/>
        <v>0</v>
      </c>
      <c r="AR603" s="17" t="s">
        <v>235</v>
      </c>
      <c r="AT603" s="17" t="s">
        <v>145</v>
      </c>
      <c r="AU603" s="17" t="s">
        <v>83</v>
      </c>
      <c r="AY603" s="17" t="s">
        <v>143</v>
      </c>
      <c r="BE603" s="180">
        <f t="shared" si="24"/>
        <v>0</v>
      </c>
      <c r="BF603" s="180">
        <f t="shared" si="25"/>
        <v>0</v>
      </c>
      <c r="BG603" s="180">
        <f t="shared" si="26"/>
        <v>0</v>
      </c>
      <c r="BH603" s="180">
        <f t="shared" si="27"/>
        <v>0</v>
      </c>
      <c r="BI603" s="180">
        <f t="shared" si="28"/>
        <v>0</v>
      </c>
      <c r="BJ603" s="17" t="s">
        <v>81</v>
      </c>
      <c r="BK603" s="180">
        <f t="shared" si="29"/>
        <v>0</v>
      </c>
      <c r="BL603" s="17" t="s">
        <v>235</v>
      </c>
      <c r="BM603" s="17" t="s">
        <v>1098</v>
      </c>
    </row>
    <row r="604" spans="2:65" s="1" customFormat="1" ht="22.5" customHeight="1">
      <c r="B604" s="34"/>
      <c r="C604" s="169" t="s">
        <v>1099</v>
      </c>
      <c r="D604" s="169" t="s">
        <v>145</v>
      </c>
      <c r="E604" s="170" t="s">
        <v>1100</v>
      </c>
      <c r="F604" s="171" t="s">
        <v>1101</v>
      </c>
      <c r="G604" s="172" t="s">
        <v>176</v>
      </c>
      <c r="H604" s="173">
        <v>0.024</v>
      </c>
      <c r="I604" s="174"/>
      <c r="J604" s="175">
        <f t="shared" si="20"/>
        <v>0</v>
      </c>
      <c r="K604" s="171" t="s">
        <v>149</v>
      </c>
      <c r="L604" s="38"/>
      <c r="M604" s="176" t="s">
        <v>19</v>
      </c>
      <c r="N604" s="177" t="s">
        <v>47</v>
      </c>
      <c r="O604" s="60"/>
      <c r="P604" s="178">
        <f t="shared" si="21"/>
        <v>0</v>
      </c>
      <c r="Q604" s="178">
        <v>0</v>
      </c>
      <c r="R604" s="178">
        <f t="shared" si="22"/>
        <v>0</v>
      </c>
      <c r="S604" s="178">
        <v>0</v>
      </c>
      <c r="T604" s="179">
        <f t="shared" si="23"/>
        <v>0</v>
      </c>
      <c r="AR604" s="17" t="s">
        <v>235</v>
      </c>
      <c r="AT604" s="17" t="s">
        <v>145</v>
      </c>
      <c r="AU604" s="17" t="s">
        <v>83</v>
      </c>
      <c r="AY604" s="17" t="s">
        <v>143</v>
      </c>
      <c r="BE604" s="180">
        <f t="shared" si="24"/>
        <v>0</v>
      </c>
      <c r="BF604" s="180">
        <f t="shared" si="25"/>
        <v>0</v>
      </c>
      <c r="BG604" s="180">
        <f t="shared" si="26"/>
        <v>0</v>
      </c>
      <c r="BH604" s="180">
        <f t="shared" si="27"/>
        <v>0</v>
      </c>
      <c r="BI604" s="180">
        <f t="shared" si="28"/>
        <v>0</v>
      </c>
      <c r="BJ604" s="17" t="s">
        <v>81</v>
      </c>
      <c r="BK604" s="180">
        <f t="shared" si="29"/>
        <v>0</v>
      </c>
      <c r="BL604" s="17" t="s">
        <v>235</v>
      </c>
      <c r="BM604" s="17" t="s">
        <v>1102</v>
      </c>
    </row>
    <row r="605" spans="2:63" s="10" customFormat="1" ht="22.9" customHeight="1">
      <c r="B605" s="153"/>
      <c r="C605" s="154"/>
      <c r="D605" s="155" t="s">
        <v>75</v>
      </c>
      <c r="E605" s="167" t="s">
        <v>1103</v>
      </c>
      <c r="F605" s="167" t="s">
        <v>1104</v>
      </c>
      <c r="G605" s="154"/>
      <c r="H605" s="154"/>
      <c r="I605" s="157"/>
      <c r="J605" s="168">
        <f>BK605</f>
        <v>0</v>
      </c>
      <c r="K605" s="154"/>
      <c r="L605" s="159"/>
      <c r="M605" s="160"/>
      <c r="N605" s="161"/>
      <c r="O605" s="161"/>
      <c r="P605" s="162">
        <f>SUM(P606:P608)</f>
        <v>0</v>
      </c>
      <c r="Q605" s="161"/>
      <c r="R605" s="162">
        <f>SUM(R606:R608)</f>
        <v>0.0111</v>
      </c>
      <c r="S605" s="161"/>
      <c r="T605" s="163">
        <f>SUM(T606:T608)</f>
        <v>0</v>
      </c>
      <c r="AR605" s="164" t="s">
        <v>83</v>
      </c>
      <c r="AT605" s="165" t="s">
        <v>75</v>
      </c>
      <c r="AU605" s="165" t="s">
        <v>81</v>
      </c>
      <c r="AY605" s="164" t="s">
        <v>143</v>
      </c>
      <c r="BK605" s="166">
        <f>SUM(BK606:BK608)</f>
        <v>0</v>
      </c>
    </row>
    <row r="606" spans="2:65" s="1" customFormat="1" ht="16.5" customHeight="1">
      <c r="B606" s="34"/>
      <c r="C606" s="169" t="s">
        <v>1105</v>
      </c>
      <c r="D606" s="169" t="s">
        <v>145</v>
      </c>
      <c r="E606" s="170" t="s">
        <v>1106</v>
      </c>
      <c r="F606" s="171" t="s">
        <v>1107</v>
      </c>
      <c r="G606" s="172" t="s">
        <v>1085</v>
      </c>
      <c r="H606" s="173">
        <v>1</v>
      </c>
      <c r="I606" s="174"/>
      <c r="J606" s="175">
        <f>ROUND(I606*H606,2)</f>
        <v>0</v>
      </c>
      <c r="K606" s="171" t="s">
        <v>19</v>
      </c>
      <c r="L606" s="38"/>
      <c r="M606" s="176" t="s">
        <v>19</v>
      </c>
      <c r="N606" s="177" t="s">
        <v>47</v>
      </c>
      <c r="O606" s="60"/>
      <c r="P606" s="178">
        <f>O606*H606</f>
        <v>0</v>
      </c>
      <c r="Q606" s="178">
        <v>0.0111</v>
      </c>
      <c r="R606" s="178">
        <f>Q606*H606</f>
        <v>0.0111</v>
      </c>
      <c r="S606" s="178">
        <v>0</v>
      </c>
      <c r="T606" s="179">
        <f>S606*H606</f>
        <v>0</v>
      </c>
      <c r="AR606" s="17" t="s">
        <v>235</v>
      </c>
      <c r="AT606" s="17" t="s">
        <v>145</v>
      </c>
      <c r="AU606" s="17" t="s">
        <v>83</v>
      </c>
      <c r="AY606" s="17" t="s">
        <v>143</v>
      </c>
      <c r="BE606" s="180">
        <f>IF(N606="základní",J606,0)</f>
        <v>0</v>
      </c>
      <c r="BF606" s="180">
        <f>IF(N606="snížená",J606,0)</f>
        <v>0</v>
      </c>
      <c r="BG606" s="180">
        <f>IF(N606="zákl. přenesená",J606,0)</f>
        <v>0</v>
      </c>
      <c r="BH606" s="180">
        <f>IF(N606="sníž. přenesená",J606,0)</f>
        <v>0</v>
      </c>
      <c r="BI606" s="180">
        <f>IF(N606="nulová",J606,0)</f>
        <v>0</v>
      </c>
      <c r="BJ606" s="17" t="s">
        <v>81</v>
      </c>
      <c r="BK606" s="180">
        <f>ROUND(I606*H606,2)</f>
        <v>0</v>
      </c>
      <c r="BL606" s="17" t="s">
        <v>235</v>
      </c>
      <c r="BM606" s="17" t="s">
        <v>1108</v>
      </c>
    </row>
    <row r="607" spans="2:47" s="1" customFormat="1" ht="48.75">
      <c r="B607" s="34"/>
      <c r="C607" s="35"/>
      <c r="D607" s="183" t="s">
        <v>279</v>
      </c>
      <c r="E607" s="35"/>
      <c r="F607" s="224" t="s">
        <v>1109</v>
      </c>
      <c r="G607" s="35"/>
      <c r="H607" s="35"/>
      <c r="I607" s="98"/>
      <c r="J607" s="35"/>
      <c r="K607" s="35"/>
      <c r="L607" s="38"/>
      <c r="M607" s="225"/>
      <c r="N607" s="60"/>
      <c r="O607" s="60"/>
      <c r="P607" s="60"/>
      <c r="Q607" s="60"/>
      <c r="R607" s="60"/>
      <c r="S607" s="60"/>
      <c r="T607" s="61"/>
      <c r="AT607" s="17" t="s">
        <v>279</v>
      </c>
      <c r="AU607" s="17" t="s">
        <v>83</v>
      </c>
    </row>
    <row r="608" spans="2:65" s="1" customFormat="1" ht="22.5" customHeight="1">
      <c r="B608" s="34"/>
      <c r="C608" s="169" t="s">
        <v>1110</v>
      </c>
      <c r="D608" s="169" t="s">
        <v>145</v>
      </c>
      <c r="E608" s="170" t="s">
        <v>1111</v>
      </c>
      <c r="F608" s="171" t="s">
        <v>1112</v>
      </c>
      <c r="G608" s="172" t="s">
        <v>176</v>
      </c>
      <c r="H608" s="173">
        <v>0.011</v>
      </c>
      <c r="I608" s="174"/>
      <c r="J608" s="175">
        <f>ROUND(I608*H608,2)</f>
        <v>0</v>
      </c>
      <c r="K608" s="171" t="s">
        <v>149</v>
      </c>
      <c r="L608" s="38"/>
      <c r="M608" s="176" t="s">
        <v>19</v>
      </c>
      <c r="N608" s="177" t="s">
        <v>47</v>
      </c>
      <c r="O608" s="60"/>
      <c r="P608" s="178">
        <f>O608*H608</f>
        <v>0</v>
      </c>
      <c r="Q608" s="178">
        <v>0</v>
      </c>
      <c r="R608" s="178">
        <f>Q608*H608</f>
        <v>0</v>
      </c>
      <c r="S608" s="178">
        <v>0</v>
      </c>
      <c r="T608" s="179">
        <f>S608*H608</f>
        <v>0</v>
      </c>
      <c r="AR608" s="17" t="s">
        <v>235</v>
      </c>
      <c r="AT608" s="17" t="s">
        <v>145</v>
      </c>
      <c r="AU608" s="17" t="s">
        <v>83</v>
      </c>
      <c r="AY608" s="17" t="s">
        <v>143</v>
      </c>
      <c r="BE608" s="180">
        <f>IF(N608="základní",J608,0)</f>
        <v>0</v>
      </c>
      <c r="BF608" s="180">
        <f>IF(N608="snížená",J608,0)</f>
        <v>0</v>
      </c>
      <c r="BG608" s="180">
        <f>IF(N608="zákl. přenesená",J608,0)</f>
        <v>0</v>
      </c>
      <c r="BH608" s="180">
        <f>IF(N608="sníž. přenesená",J608,0)</f>
        <v>0</v>
      </c>
      <c r="BI608" s="180">
        <f>IF(N608="nulová",J608,0)</f>
        <v>0</v>
      </c>
      <c r="BJ608" s="17" t="s">
        <v>81</v>
      </c>
      <c r="BK608" s="180">
        <f>ROUND(I608*H608,2)</f>
        <v>0</v>
      </c>
      <c r="BL608" s="17" t="s">
        <v>235</v>
      </c>
      <c r="BM608" s="17" t="s">
        <v>1113</v>
      </c>
    </row>
    <row r="609" spans="2:63" s="10" customFormat="1" ht="22.9" customHeight="1">
      <c r="B609" s="153"/>
      <c r="C609" s="154"/>
      <c r="D609" s="155" t="s">
        <v>75</v>
      </c>
      <c r="E609" s="167" t="s">
        <v>1114</v>
      </c>
      <c r="F609" s="167" t="s">
        <v>1115</v>
      </c>
      <c r="G609" s="154"/>
      <c r="H609" s="154"/>
      <c r="I609" s="157"/>
      <c r="J609" s="168">
        <f>BK609</f>
        <v>0</v>
      </c>
      <c r="K609" s="154"/>
      <c r="L609" s="159"/>
      <c r="M609" s="160"/>
      <c r="N609" s="161"/>
      <c r="O609" s="161"/>
      <c r="P609" s="162">
        <f>SUM(P610:P618)</f>
        <v>0</v>
      </c>
      <c r="Q609" s="161"/>
      <c r="R609" s="162">
        <f>SUM(R610:R618)</f>
        <v>0.05227</v>
      </c>
      <c r="S609" s="161"/>
      <c r="T609" s="163">
        <f>SUM(T610:T618)</f>
        <v>0</v>
      </c>
      <c r="AR609" s="164" t="s">
        <v>83</v>
      </c>
      <c r="AT609" s="165" t="s">
        <v>75</v>
      </c>
      <c r="AU609" s="165" t="s">
        <v>81</v>
      </c>
      <c r="AY609" s="164" t="s">
        <v>143</v>
      </c>
      <c r="BK609" s="166">
        <f>SUM(BK610:BK618)</f>
        <v>0</v>
      </c>
    </row>
    <row r="610" spans="2:65" s="1" customFormat="1" ht="16.5" customHeight="1">
      <c r="B610" s="34"/>
      <c r="C610" s="169" t="s">
        <v>1116</v>
      </c>
      <c r="D610" s="169" t="s">
        <v>145</v>
      </c>
      <c r="E610" s="170" t="s">
        <v>1117</v>
      </c>
      <c r="F610" s="171" t="s">
        <v>1118</v>
      </c>
      <c r="G610" s="172" t="s">
        <v>1085</v>
      </c>
      <c r="H610" s="173">
        <v>1</v>
      </c>
      <c r="I610" s="174"/>
      <c r="J610" s="175">
        <f aca="true" t="shared" si="30" ref="J610:J618">ROUND(I610*H610,2)</f>
        <v>0</v>
      </c>
      <c r="K610" s="171" t="s">
        <v>149</v>
      </c>
      <c r="L610" s="38"/>
      <c r="M610" s="176" t="s">
        <v>19</v>
      </c>
      <c r="N610" s="177" t="s">
        <v>47</v>
      </c>
      <c r="O610" s="60"/>
      <c r="P610" s="178">
        <f aca="true" t="shared" si="31" ref="P610:P618">O610*H610</f>
        <v>0</v>
      </c>
      <c r="Q610" s="178">
        <v>0.0232</v>
      </c>
      <c r="R610" s="178">
        <f aca="true" t="shared" si="32" ref="R610:R618">Q610*H610</f>
        <v>0.0232</v>
      </c>
      <c r="S610" s="178">
        <v>0</v>
      </c>
      <c r="T610" s="179">
        <f aca="true" t="shared" si="33" ref="T610:T618">S610*H610</f>
        <v>0</v>
      </c>
      <c r="AR610" s="17" t="s">
        <v>235</v>
      </c>
      <c r="AT610" s="17" t="s">
        <v>145</v>
      </c>
      <c r="AU610" s="17" t="s">
        <v>83</v>
      </c>
      <c r="AY610" s="17" t="s">
        <v>143</v>
      </c>
      <c r="BE610" s="180">
        <f aca="true" t="shared" si="34" ref="BE610:BE618">IF(N610="základní",J610,0)</f>
        <v>0</v>
      </c>
      <c r="BF610" s="180">
        <f aca="true" t="shared" si="35" ref="BF610:BF618">IF(N610="snížená",J610,0)</f>
        <v>0</v>
      </c>
      <c r="BG610" s="180">
        <f aca="true" t="shared" si="36" ref="BG610:BG618">IF(N610="zákl. přenesená",J610,0)</f>
        <v>0</v>
      </c>
      <c r="BH610" s="180">
        <f aca="true" t="shared" si="37" ref="BH610:BH618">IF(N610="sníž. přenesená",J610,0)</f>
        <v>0</v>
      </c>
      <c r="BI610" s="180">
        <f aca="true" t="shared" si="38" ref="BI610:BI618">IF(N610="nulová",J610,0)</f>
        <v>0</v>
      </c>
      <c r="BJ610" s="17" t="s">
        <v>81</v>
      </c>
      <c r="BK610" s="180">
        <f aca="true" t="shared" si="39" ref="BK610:BK618">ROUND(I610*H610,2)</f>
        <v>0</v>
      </c>
      <c r="BL610" s="17" t="s">
        <v>235</v>
      </c>
      <c r="BM610" s="17" t="s">
        <v>1119</v>
      </c>
    </row>
    <row r="611" spans="2:65" s="1" customFormat="1" ht="22.5" customHeight="1">
      <c r="B611" s="34"/>
      <c r="C611" s="169" t="s">
        <v>1120</v>
      </c>
      <c r="D611" s="169" t="s">
        <v>145</v>
      </c>
      <c r="E611" s="170" t="s">
        <v>1121</v>
      </c>
      <c r="F611" s="171" t="s">
        <v>1122</v>
      </c>
      <c r="G611" s="172" t="s">
        <v>1085</v>
      </c>
      <c r="H611" s="173">
        <v>1</v>
      </c>
      <c r="I611" s="174"/>
      <c r="J611" s="175">
        <f t="shared" si="30"/>
        <v>0</v>
      </c>
      <c r="K611" s="171" t="s">
        <v>149</v>
      </c>
      <c r="L611" s="38"/>
      <c r="M611" s="176" t="s">
        <v>19</v>
      </c>
      <c r="N611" s="177" t="s">
        <v>47</v>
      </c>
      <c r="O611" s="60"/>
      <c r="P611" s="178">
        <f t="shared" si="31"/>
        <v>0</v>
      </c>
      <c r="Q611" s="178">
        <v>0.01375</v>
      </c>
      <c r="R611" s="178">
        <f t="shared" si="32"/>
        <v>0.01375</v>
      </c>
      <c r="S611" s="178">
        <v>0</v>
      </c>
      <c r="T611" s="179">
        <f t="shared" si="33"/>
        <v>0</v>
      </c>
      <c r="AR611" s="17" t="s">
        <v>235</v>
      </c>
      <c r="AT611" s="17" t="s">
        <v>145</v>
      </c>
      <c r="AU611" s="17" t="s">
        <v>83</v>
      </c>
      <c r="AY611" s="17" t="s">
        <v>143</v>
      </c>
      <c r="BE611" s="180">
        <f t="shared" si="34"/>
        <v>0</v>
      </c>
      <c r="BF611" s="180">
        <f t="shared" si="35"/>
        <v>0</v>
      </c>
      <c r="BG611" s="180">
        <f t="shared" si="36"/>
        <v>0</v>
      </c>
      <c r="BH611" s="180">
        <f t="shared" si="37"/>
        <v>0</v>
      </c>
      <c r="BI611" s="180">
        <f t="shared" si="38"/>
        <v>0</v>
      </c>
      <c r="BJ611" s="17" t="s">
        <v>81</v>
      </c>
      <c r="BK611" s="180">
        <f t="shared" si="39"/>
        <v>0</v>
      </c>
      <c r="BL611" s="17" t="s">
        <v>235</v>
      </c>
      <c r="BM611" s="17" t="s">
        <v>1123</v>
      </c>
    </row>
    <row r="612" spans="2:65" s="1" customFormat="1" ht="16.5" customHeight="1">
      <c r="B612" s="34"/>
      <c r="C612" s="169" t="s">
        <v>1124</v>
      </c>
      <c r="D612" s="169" t="s">
        <v>145</v>
      </c>
      <c r="E612" s="170" t="s">
        <v>1125</v>
      </c>
      <c r="F612" s="171" t="s">
        <v>1126</v>
      </c>
      <c r="G612" s="172" t="s">
        <v>1085</v>
      </c>
      <c r="H612" s="173">
        <v>1</v>
      </c>
      <c r="I612" s="174"/>
      <c r="J612" s="175">
        <f t="shared" si="30"/>
        <v>0</v>
      </c>
      <c r="K612" s="171" t="s">
        <v>149</v>
      </c>
      <c r="L612" s="38"/>
      <c r="M612" s="176" t="s">
        <v>19</v>
      </c>
      <c r="N612" s="177" t="s">
        <v>47</v>
      </c>
      <c r="O612" s="60"/>
      <c r="P612" s="178">
        <f t="shared" si="31"/>
        <v>0</v>
      </c>
      <c r="Q612" s="178">
        <v>0.0008</v>
      </c>
      <c r="R612" s="178">
        <f t="shared" si="32"/>
        <v>0.0008</v>
      </c>
      <c r="S612" s="178">
        <v>0</v>
      </c>
      <c r="T612" s="179">
        <f t="shared" si="33"/>
        <v>0</v>
      </c>
      <c r="AR612" s="17" t="s">
        <v>235</v>
      </c>
      <c r="AT612" s="17" t="s">
        <v>145</v>
      </c>
      <c r="AU612" s="17" t="s">
        <v>83</v>
      </c>
      <c r="AY612" s="17" t="s">
        <v>143</v>
      </c>
      <c r="BE612" s="180">
        <f t="shared" si="34"/>
        <v>0</v>
      </c>
      <c r="BF612" s="180">
        <f t="shared" si="35"/>
        <v>0</v>
      </c>
      <c r="BG612" s="180">
        <f t="shared" si="36"/>
        <v>0</v>
      </c>
      <c r="BH612" s="180">
        <f t="shared" si="37"/>
        <v>0</v>
      </c>
      <c r="BI612" s="180">
        <f t="shared" si="38"/>
        <v>0</v>
      </c>
      <c r="BJ612" s="17" t="s">
        <v>81</v>
      </c>
      <c r="BK612" s="180">
        <f t="shared" si="39"/>
        <v>0</v>
      </c>
      <c r="BL612" s="17" t="s">
        <v>235</v>
      </c>
      <c r="BM612" s="17" t="s">
        <v>1127</v>
      </c>
    </row>
    <row r="613" spans="2:65" s="1" customFormat="1" ht="16.5" customHeight="1">
      <c r="B613" s="34"/>
      <c r="C613" s="169" t="s">
        <v>1128</v>
      </c>
      <c r="D613" s="169" t="s">
        <v>145</v>
      </c>
      <c r="E613" s="170" t="s">
        <v>1129</v>
      </c>
      <c r="F613" s="171" t="s">
        <v>1130</v>
      </c>
      <c r="G613" s="172" t="s">
        <v>1085</v>
      </c>
      <c r="H613" s="173">
        <v>1</v>
      </c>
      <c r="I613" s="174"/>
      <c r="J613" s="175">
        <f t="shared" si="30"/>
        <v>0</v>
      </c>
      <c r="K613" s="171" t="s">
        <v>149</v>
      </c>
      <c r="L613" s="38"/>
      <c r="M613" s="176" t="s">
        <v>19</v>
      </c>
      <c r="N613" s="177" t="s">
        <v>47</v>
      </c>
      <c r="O613" s="60"/>
      <c r="P613" s="178">
        <f t="shared" si="31"/>
        <v>0</v>
      </c>
      <c r="Q613" s="178">
        <v>0.00075</v>
      </c>
      <c r="R613" s="178">
        <f t="shared" si="32"/>
        <v>0.00075</v>
      </c>
      <c r="S613" s="178">
        <v>0</v>
      </c>
      <c r="T613" s="179">
        <f t="shared" si="33"/>
        <v>0</v>
      </c>
      <c r="AR613" s="17" t="s">
        <v>235</v>
      </c>
      <c r="AT613" s="17" t="s">
        <v>145</v>
      </c>
      <c r="AU613" s="17" t="s">
        <v>83</v>
      </c>
      <c r="AY613" s="17" t="s">
        <v>143</v>
      </c>
      <c r="BE613" s="180">
        <f t="shared" si="34"/>
        <v>0</v>
      </c>
      <c r="BF613" s="180">
        <f t="shared" si="35"/>
        <v>0</v>
      </c>
      <c r="BG613" s="180">
        <f t="shared" si="36"/>
        <v>0</v>
      </c>
      <c r="BH613" s="180">
        <f t="shared" si="37"/>
        <v>0</v>
      </c>
      <c r="BI613" s="180">
        <f t="shared" si="38"/>
        <v>0</v>
      </c>
      <c r="BJ613" s="17" t="s">
        <v>81</v>
      </c>
      <c r="BK613" s="180">
        <f t="shared" si="39"/>
        <v>0</v>
      </c>
      <c r="BL613" s="17" t="s">
        <v>235</v>
      </c>
      <c r="BM613" s="17" t="s">
        <v>1131</v>
      </c>
    </row>
    <row r="614" spans="2:65" s="1" customFormat="1" ht="16.5" customHeight="1">
      <c r="B614" s="34"/>
      <c r="C614" s="169" t="s">
        <v>1132</v>
      </c>
      <c r="D614" s="169" t="s">
        <v>145</v>
      </c>
      <c r="E614" s="170" t="s">
        <v>1133</v>
      </c>
      <c r="F614" s="171" t="s">
        <v>1134</v>
      </c>
      <c r="G614" s="172" t="s">
        <v>1085</v>
      </c>
      <c r="H614" s="173">
        <v>1</v>
      </c>
      <c r="I614" s="174"/>
      <c r="J614" s="175">
        <f t="shared" si="30"/>
        <v>0</v>
      </c>
      <c r="K614" s="171" t="s">
        <v>149</v>
      </c>
      <c r="L614" s="38"/>
      <c r="M614" s="176" t="s">
        <v>19</v>
      </c>
      <c r="N614" s="177" t="s">
        <v>47</v>
      </c>
      <c r="O614" s="60"/>
      <c r="P614" s="178">
        <f t="shared" si="31"/>
        <v>0</v>
      </c>
      <c r="Q614" s="178">
        <v>0.00075</v>
      </c>
      <c r="R614" s="178">
        <f t="shared" si="32"/>
        <v>0.00075</v>
      </c>
      <c r="S614" s="178">
        <v>0</v>
      </c>
      <c r="T614" s="179">
        <f t="shared" si="33"/>
        <v>0</v>
      </c>
      <c r="AR614" s="17" t="s">
        <v>235</v>
      </c>
      <c r="AT614" s="17" t="s">
        <v>145</v>
      </c>
      <c r="AU614" s="17" t="s">
        <v>83</v>
      </c>
      <c r="AY614" s="17" t="s">
        <v>143</v>
      </c>
      <c r="BE614" s="180">
        <f t="shared" si="34"/>
        <v>0</v>
      </c>
      <c r="BF614" s="180">
        <f t="shared" si="35"/>
        <v>0</v>
      </c>
      <c r="BG614" s="180">
        <f t="shared" si="36"/>
        <v>0</v>
      </c>
      <c r="BH614" s="180">
        <f t="shared" si="37"/>
        <v>0</v>
      </c>
      <c r="BI614" s="180">
        <f t="shared" si="38"/>
        <v>0</v>
      </c>
      <c r="BJ614" s="17" t="s">
        <v>81</v>
      </c>
      <c r="BK614" s="180">
        <f t="shared" si="39"/>
        <v>0</v>
      </c>
      <c r="BL614" s="17" t="s">
        <v>235</v>
      </c>
      <c r="BM614" s="17" t="s">
        <v>1135</v>
      </c>
    </row>
    <row r="615" spans="2:65" s="1" customFormat="1" ht="16.5" customHeight="1">
      <c r="B615" s="34"/>
      <c r="C615" s="169" t="s">
        <v>1136</v>
      </c>
      <c r="D615" s="169" t="s">
        <v>145</v>
      </c>
      <c r="E615" s="170" t="s">
        <v>1137</v>
      </c>
      <c r="F615" s="171" t="s">
        <v>1138</v>
      </c>
      <c r="G615" s="172" t="s">
        <v>1085</v>
      </c>
      <c r="H615" s="173">
        <v>1</v>
      </c>
      <c r="I615" s="174"/>
      <c r="J615" s="175">
        <f t="shared" si="30"/>
        <v>0</v>
      </c>
      <c r="K615" s="171" t="s">
        <v>149</v>
      </c>
      <c r="L615" s="38"/>
      <c r="M615" s="176" t="s">
        <v>19</v>
      </c>
      <c r="N615" s="177" t="s">
        <v>47</v>
      </c>
      <c r="O615" s="60"/>
      <c r="P615" s="178">
        <f t="shared" si="31"/>
        <v>0</v>
      </c>
      <c r="Q615" s="178">
        <v>0.01066</v>
      </c>
      <c r="R615" s="178">
        <f t="shared" si="32"/>
        <v>0.01066</v>
      </c>
      <c r="S615" s="178">
        <v>0</v>
      </c>
      <c r="T615" s="179">
        <f t="shared" si="33"/>
        <v>0</v>
      </c>
      <c r="AR615" s="17" t="s">
        <v>235</v>
      </c>
      <c r="AT615" s="17" t="s">
        <v>145</v>
      </c>
      <c r="AU615" s="17" t="s">
        <v>83</v>
      </c>
      <c r="AY615" s="17" t="s">
        <v>143</v>
      </c>
      <c r="BE615" s="180">
        <f t="shared" si="34"/>
        <v>0</v>
      </c>
      <c r="BF615" s="180">
        <f t="shared" si="35"/>
        <v>0</v>
      </c>
      <c r="BG615" s="180">
        <f t="shared" si="36"/>
        <v>0</v>
      </c>
      <c r="BH615" s="180">
        <f t="shared" si="37"/>
        <v>0</v>
      </c>
      <c r="BI615" s="180">
        <f t="shared" si="38"/>
        <v>0</v>
      </c>
      <c r="BJ615" s="17" t="s">
        <v>81</v>
      </c>
      <c r="BK615" s="180">
        <f t="shared" si="39"/>
        <v>0</v>
      </c>
      <c r="BL615" s="17" t="s">
        <v>235</v>
      </c>
      <c r="BM615" s="17" t="s">
        <v>1139</v>
      </c>
    </row>
    <row r="616" spans="2:65" s="1" customFormat="1" ht="16.5" customHeight="1">
      <c r="B616" s="34"/>
      <c r="C616" s="169" t="s">
        <v>1140</v>
      </c>
      <c r="D616" s="169" t="s">
        <v>145</v>
      </c>
      <c r="E616" s="170" t="s">
        <v>1141</v>
      </c>
      <c r="F616" s="171" t="s">
        <v>1142</v>
      </c>
      <c r="G616" s="172" t="s">
        <v>1085</v>
      </c>
      <c r="H616" s="173">
        <v>1</v>
      </c>
      <c r="I616" s="174"/>
      <c r="J616" s="175">
        <f t="shared" si="30"/>
        <v>0</v>
      </c>
      <c r="K616" s="171" t="s">
        <v>149</v>
      </c>
      <c r="L616" s="38"/>
      <c r="M616" s="176" t="s">
        <v>19</v>
      </c>
      <c r="N616" s="177" t="s">
        <v>47</v>
      </c>
      <c r="O616" s="60"/>
      <c r="P616" s="178">
        <f t="shared" si="31"/>
        <v>0</v>
      </c>
      <c r="Q616" s="178">
        <v>0.00184</v>
      </c>
      <c r="R616" s="178">
        <f t="shared" si="32"/>
        <v>0.00184</v>
      </c>
      <c r="S616" s="178">
        <v>0</v>
      </c>
      <c r="T616" s="179">
        <f t="shared" si="33"/>
        <v>0</v>
      </c>
      <c r="AR616" s="17" t="s">
        <v>235</v>
      </c>
      <c r="AT616" s="17" t="s">
        <v>145</v>
      </c>
      <c r="AU616" s="17" t="s">
        <v>83</v>
      </c>
      <c r="AY616" s="17" t="s">
        <v>143</v>
      </c>
      <c r="BE616" s="180">
        <f t="shared" si="34"/>
        <v>0</v>
      </c>
      <c r="BF616" s="180">
        <f t="shared" si="35"/>
        <v>0</v>
      </c>
      <c r="BG616" s="180">
        <f t="shared" si="36"/>
        <v>0</v>
      </c>
      <c r="BH616" s="180">
        <f t="shared" si="37"/>
        <v>0</v>
      </c>
      <c r="BI616" s="180">
        <f t="shared" si="38"/>
        <v>0</v>
      </c>
      <c r="BJ616" s="17" t="s">
        <v>81</v>
      </c>
      <c r="BK616" s="180">
        <f t="shared" si="39"/>
        <v>0</v>
      </c>
      <c r="BL616" s="17" t="s">
        <v>235</v>
      </c>
      <c r="BM616" s="17" t="s">
        <v>1143</v>
      </c>
    </row>
    <row r="617" spans="2:65" s="1" customFormat="1" ht="16.5" customHeight="1">
      <c r="B617" s="34"/>
      <c r="C617" s="169" t="s">
        <v>1144</v>
      </c>
      <c r="D617" s="169" t="s">
        <v>145</v>
      </c>
      <c r="E617" s="170" t="s">
        <v>1145</v>
      </c>
      <c r="F617" s="171" t="s">
        <v>1146</v>
      </c>
      <c r="G617" s="172" t="s">
        <v>154</v>
      </c>
      <c r="H617" s="173">
        <v>1</v>
      </c>
      <c r="I617" s="174"/>
      <c r="J617" s="175">
        <f t="shared" si="30"/>
        <v>0</v>
      </c>
      <c r="K617" s="171" t="s">
        <v>149</v>
      </c>
      <c r="L617" s="38"/>
      <c r="M617" s="176" t="s">
        <v>19</v>
      </c>
      <c r="N617" s="177" t="s">
        <v>47</v>
      </c>
      <c r="O617" s="60"/>
      <c r="P617" s="178">
        <f t="shared" si="31"/>
        <v>0</v>
      </c>
      <c r="Q617" s="178">
        <v>0.00052</v>
      </c>
      <c r="R617" s="178">
        <f t="shared" si="32"/>
        <v>0.00052</v>
      </c>
      <c r="S617" s="178">
        <v>0</v>
      </c>
      <c r="T617" s="179">
        <f t="shared" si="33"/>
        <v>0</v>
      </c>
      <c r="AR617" s="17" t="s">
        <v>235</v>
      </c>
      <c r="AT617" s="17" t="s">
        <v>145</v>
      </c>
      <c r="AU617" s="17" t="s">
        <v>83</v>
      </c>
      <c r="AY617" s="17" t="s">
        <v>143</v>
      </c>
      <c r="BE617" s="180">
        <f t="shared" si="34"/>
        <v>0</v>
      </c>
      <c r="BF617" s="180">
        <f t="shared" si="35"/>
        <v>0</v>
      </c>
      <c r="BG617" s="180">
        <f t="shared" si="36"/>
        <v>0</v>
      </c>
      <c r="BH617" s="180">
        <f t="shared" si="37"/>
        <v>0</v>
      </c>
      <c r="BI617" s="180">
        <f t="shared" si="38"/>
        <v>0</v>
      </c>
      <c r="BJ617" s="17" t="s">
        <v>81</v>
      </c>
      <c r="BK617" s="180">
        <f t="shared" si="39"/>
        <v>0</v>
      </c>
      <c r="BL617" s="17" t="s">
        <v>235</v>
      </c>
      <c r="BM617" s="17" t="s">
        <v>1147</v>
      </c>
    </row>
    <row r="618" spans="2:65" s="1" customFormat="1" ht="22.5" customHeight="1">
      <c r="B618" s="34"/>
      <c r="C618" s="169" t="s">
        <v>1148</v>
      </c>
      <c r="D618" s="169" t="s">
        <v>145</v>
      </c>
      <c r="E618" s="170" t="s">
        <v>1149</v>
      </c>
      <c r="F618" s="171" t="s">
        <v>1150</v>
      </c>
      <c r="G618" s="172" t="s">
        <v>176</v>
      </c>
      <c r="H618" s="173">
        <v>0.052</v>
      </c>
      <c r="I618" s="174"/>
      <c r="J618" s="175">
        <f t="shared" si="30"/>
        <v>0</v>
      </c>
      <c r="K618" s="171" t="s">
        <v>149</v>
      </c>
      <c r="L618" s="38"/>
      <c r="M618" s="176" t="s">
        <v>19</v>
      </c>
      <c r="N618" s="177" t="s">
        <v>47</v>
      </c>
      <c r="O618" s="60"/>
      <c r="P618" s="178">
        <f t="shared" si="31"/>
        <v>0</v>
      </c>
      <c r="Q618" s="178">
        <v>0</v>
      </c>
      <c r="R618" s="178">
        <f t="shared" si="32"/>
        <v>0</v>
      </c>
      <c r="S618" s="178">
        <v>0</v>
      </c>
      <c r="T618" s="179">
        <f t="shared" si="33"/>
        <v>0</v>
      </c>
      <c r="AR618" s="17" t="s">
        <v>235</v>
      </c>
      <c r="AT618" s="17" t="s">
        <v>145</v>
      </c>
      <c r="AU618" s="17" t="s">
        <v>83</v>
      </c>
      <c r="AY618" s="17" t="s">
        <v>143</v>
      </c>
      <c r="BE618" s="180">
        <f t="shared" si="34"/>
        <v>0</v>
      </c>
      <c r="BF618" s="180">
        <f t="shared" si="35"/>
        <v>0</v>
      </c>
      <c r="BG618" s="180">
        <f t="shared" si="36"/>
        <v>0</v>
      </c>
      <c r="BH618" s="180">
        <f t="shared" si="37"/>
        <v>0</v>
      </c>
      <c r="BI618" s="180">
        <f t="shared" si="38"/>
        <v>0</v>
      </c>
      <c r="BJ618" s="17" t="s">
        <v>81</v>
      </c>
      <c r="BK618" s="180">
        <f t="shared" si="39"/>
        <v>0</v>
      </c>
      <c r="BL618" s="17" t="s">
        <v>235</v>
      </c>
      <c r="BM618" s="17" t="s">
        <v>1151</v>
      </c>
    </row>
    <row r="619" spans="2:63" s="10" customFormat="1" ht="22.9" customHeight="1">
      <c r="B619" s="153"/>
      <c r="C619" s="154"/>
      <c r="D619" s="155" t="s">
        <v>75</v>
      </c>
      <c r="E619" s="167" t="s">
        <v>1152</v>
      </c>
      <c r="F619" s="167" t="s">
        <v>1153</v>
      </c>
      <c r="G619" s="154"/>
      <c r="H619" s="154"/>
      <c r="I619" s="157"/>
      <c r="J619" s="168">
        <f>BK619</f>
        <v>0</v>
      </c>
      <c r="K619" s="154"/>
      <c r="L619" s="159"/>
      <c r="M619" s="160"/>
      <c r="N619" s="161"/>
      <c r="O619" s="161"/>
      <c r="P619" s="162">
        <f>SUM(P620:P622)</f>
        <v>0</v>
      </c>
      <c r="Q619" s="161"/>
      <c r="R619" s="162">
        <f>SUM(R620:R622)</f>
        <v>0.0097</v>
      </c>
      <c r="S619" s="161"/>
      <c r="T619" s="163">
        <f>SUM(T620:T622)</f>
        <v>0</v>
      </c>
      <c r="AR619" s="164" t="s">
        <v>83</v>
      </c>
      <c r="AT619" s="165" t="s">
        <v>75</v>
      </c>
      <c r="AU619" s="165" t="s">
        <v>81</v>
      </c>
      <c r="AY619" s="164" t="s">
        <v>143</v>
      </c>
      <c r="BK619" s="166">
        <f>SUM(BK620:BK622)</f>
        <v>0</v>
      </c>
    </row>
    <row r="620" spans="2:65" s="1" customFormat="1" ht="22.5" customHeight="1">
      <c r="B620" s="34"/>
      <c r="C620" s="169" t="s">
        <v>1154</v>
      </c>
      <c r="D620" s="169" t="s">
        <v>145</v>
      </c>
      <c r="E620" s="170" t="s">
        <v>1155</v>
      </c>
      <c r="F620" s="171" t="s">
        <v>1156</v>
      </c>
      <c r="G620" s="172" t="s">
        <v>1085</v>
      </c>
      <c r="H620" s="173">
        <v>1</v>
      </c>
      <c r="I620" s="174"/>
      <c r="J620" s="175">
        <f>ROUND(I620*H620,2)</f>
        <v>0</v>
      </c>
      <c r="K620" s="171" t="s">
        <v>149</v>
      </c>
      <c r="L620" s="38"/>
      <c r="M620" s="176" t="s">
        <v>19</v>
      </c>
      <c r="N620" s="177" t="s">
        <v>47</v>
      </c>
      <c r="O620" s="60"/>
      <c r="P620" s="178">
        <f>O620*H620</f>
        <v>0</v>
      </c>
      <c r="Q620" s="178">
        <v>0.0092</v>
      </c>
      <c r="R620" s="178">
        <f>Q620*H620</f>
        <v>0.0092</v>
      </c>
      <c r="S620" s="178">
        <v>0</v>
      </c>
      <c r="T620" s="179">
        <f>S620*H620</f>
        <v>0</v>
      </c>
      <c r="AR620" s="17" t="s">
        <v>235</v>
      </c>
      <c r="AT620" s="17" t="s">
        <v>145</v>
      </c>
      <c r="AU620" s="17" t="s">
        <v>83</v>
      </c>
      <c r="AY620" s="17" t="s">
        <v>143</v>
      </c>
      <c r="BE620" s="180">
        <f>IF(N620="základní",J620,0)</f>
        <v>0</v>
      </c>
      <c r="BF620" s="180">
        <f>IF(N620="snížená",J620,0)</f>
        <v>0</v>
      </c>
      <c r="BG620" s="180">
        <f>IF(N620="zákl. přenesená",J620,0)</f>
        <v>0</v>
      </c>
      <c r="BH620" s="180">
        <f>IF(N620="sníž. přenesená",J620,0)</f>
        <v>0</v>
      </c>
      <c r="BI620" s="180">
        <f>IF(N620="nulová",J620,0)</f>
        <v>0</v>
      </c>
      <c r="BJ620" s="17" t="s">
        <v>81</v>
      </c>
      <c r="BK620" s="180">
        <f>ROUND(I620*H620,2)</f>
        <v>0</v>
      </c>
      <c r="BL620" s="17" t="s">
        <v>235</v>
      </c>
      <c r="BM620" s="17" t="s">
        <v>1157</v>
      </c>
    </row>
    <row r="621" spans="2:65" s="1" customFormat="1" ht="16.5" customHeight="1">
      <c r="B621" s="34"/>
      <c r="C621" s="169" t="s">
        <v>1158</v>
      </c>
      <c r="D621" s="169" t="s">
        <v>145</v>
      </c>
      <c r="E621" s="170" t="s">
        <v>1159</v>
      </c>
      <c r="F621" s="171" t="s">
        <v>1160</v>
      </c>
      <c r="G621" s="172" t="s">
        <v>1085</v>
      </c>
      <c r="H621" s="173">
        <v>1</v>
      </c>
      <c r="I621" s="174"/>
      <c r="J621" s="175">
        <f>ROUND(I621*H621,2)</f>
        <v>0</v>
      </c>
      <c r="K621" s="171" t="s">
        <v>149</v>
      </c>
      <c r="L621" s="38"/>
      <c r="M621" s="176" t="s">
        <v>19</v>
      </c>
      <c r="N621" s="177" t="s">
        <v>47</v>
      </c>
      <c r="O621" s="60"/>
      <c r="P621" s="178">
        <f>O621*H621</f>
        <v>0</v>
      </c>
      <c r="Q621" s="178">
        <v>0.0005</v>
      </c>
      <c r="R621" s="178">
        <f>Q621*H621</f>
        <v>0.0005</v>
      </c>
      <c r="S621" s="178">
        <v>0</v>
      </c>
      <c r="T621" s="179">
        <f>S621*H621</f>
        <v>0</v>
      </c>
      <c r="AR621" s="17" t="s">
        <v>235</v>
      </c>
      <c r="AT621" s="17" t="s">
        <v>145</v>
      </c>
      <c r="AU621" s="17" t="s">
        <v>83</v>
      </c>
      <c r="AY621" s="17" t="s">
        <v>143</v>
      </c>
      <c r="BE621" s="180">
        <f>IF(N621="základní",J621,0)</f>
        <v>0</v>
      </c>
      <c r="BF621" s="180">
        <f>IF(N621="snížená",J621,0)</f>
        <v>0</v>
      </c>
      <c r="BG621" s="180">
        <f>IF(N621="zákl. přenesená",J621,0)</f>
        <v>0</v>
      </c>
      <c r="BH621" s="180">
        <f>IF(N621="sníž. přenesená",J621,0)</f>
        <v>0</v>
      </c>
      <c r="BI621" s="180">
        <f>IF(N621="nulová",J621,0)</f>
        <v>0</v>
      </c>
      <c r="BJ621" s="17" t="s">
        <v>81</v>
      </c>
      <c r="BK621" s="180">
        <f>ROUND(I621*H621,2)</f>
        <v>0</v>
      </c>
      <c r="BL621" s="17" t="s">
        <v>235</v>
      </c>
      <c r="BM621" s="17" t="s">
        <v>1161</v>
      </c>
    </row>
    <row r="622" spans="2:65" s="1" customFormat="1" ht="22.5" customHeight="1">
      <c r="B622" s="34"/>
      <c r="C622" s="169" t="s">
        <v>1162</v>
      </c>
      <c r="D622" s="169" t="s">
        <v>145</v>
      </c>
      <c r="E622" s="170" t="s">
        <v>1163</v>
      </c>
      <c r="F622" s="171" t="s">
        <v>1164</v>
      </c>
      <c r="G622" s="172" t="s">
        <v>176</v>
      </c>
      <c r="H622" s="173">
        <v>0.01</v>
      </c>
      <c r="I622" s="174"/>
      <c r="J622" s="175">
        <f>ROUND(I622*H622,2)</f>
        <v>0</v>
      </c>
      <c r="K622" s="171" t="s">
        <v>149</v>
      </c>
      <c r="L622" s="38"/>
      <c r="M622" s="176" t="s">
        <v>19</v>
      </c>
      <c r="N622" s="177" t="s">
        <v>47</v>
      </c>
      <c r="O622" s="60"/>
      <c r="P622" s="178">
        <f>O622*H622</f>
        <v>0</v>
      </c>
      <c r="Q622" s="178">
        <v>0</v>
      </c>
      <c r="R622" s="178">
        <f>Q622*H622</f>
        <v>0</v>
      </c>
      <c r="S622" s="178">
        <v>0</v>
      </c>
      <c r="T622" s="179">
        <f>S622*H622</f>
        <v>0</v>
      </c>
      <c r="AR622" s="17" t="s">
        <v>235</v>
      </c>
      <c r="AT622" s="17" t="s">
        <v>145</v>
      </c>
      <c r="AU622" s="17" t="s">
        <v>83</v>
      </c>
      <c r="AY622" s="17" t="s">
        <v>143</v>
      </c>
      <c r="BE622" s="180">
        <f>IF(N622="základní",J622,0)</f>
        <v>0</v>
      </c>
      <c r="BF622" s="180">
        <f>IF(N622="snížená",J622,0)</f>
        <v>0</v>
      </c>
      <c r="BG622" s="180">
        <f>IF(N622="zákl. přenesená",J622,0)</f>
        <v>0</v>
      </c>
      <c r="BH622" s="180">
        <f>IF(N622="sníž. přenesená",J622,0)</f>
        <v>0</v>
      </c>
      <c r="BI622" s="180">
        <f>IF(N622="nulová",J622,0)</f>
        <v>0</v>
      </c>
      <c r="BJ622" s="17" t="s">
        <v>81</v>
      </c>
      <c r="BK622" s="180">
        <f>ROUND(I622*H622,2)</f>
        <v>0</v>
      </c>
      <c r="BL622" s="17" t="s">
        <v>235</v>
      </c>
      <c r="BM622" s="17" t="s">
        <v>1165</v>
      </c>
    </row>
    <row r="623" spans="2:63" s="10" customFormat="1" ht="22.9" customHeight="1">
      <c r="B623" s="153"/>
      <c r="C623" s="154"/>
      <c r="D623" s="155" t="s">
        <v>75</v>
      </c>
      <c r="E623" s="167" t="s">
        <v>1166</v>
      </c>
      <c r="F623" s="167" t="s">
        <v>1167</v>
      </c>
      <c r="G623" s="154"/>
      <c r="H623" s="154"/>
      <c r="I623" s="157"/>
      <c r="J623" s="168">
        <f>BK623</f>
        <v>0</v>
      </c>
      <c r="K623" s="154"/>
      <c r="L623" s="159"/>
      <c r="M623" s="160"/>
      <c r="N623" s="161"/>
      <c r="O623" s="161"/>
      <c r="P623" s="162">
        <f>SUM(P624:P634)</f>
        <v>0</v>
      </c>
      <c r="Q623" s="161"/>
      <c r="R623" s="162">
        <f>SUM(R624:R634)</f>
        <v>0.15339999999999998</v>
      </c>
      <c r="S623" s="161"/>
      <c r="T623" s="163">
        <f>SUM(T624:T634)</f>
        <v>0</v>
      </c>
      <c r="AR623" s="164" t="s">
        <v>83</v>
      </c>
      <c r="AT623" s="165" t="s">
        <v>75</v>
      </c>
      <c r="AU623" s="165" t="s">
        <v>81</v>
      </c>
      <c r="AY623" s="164" t="s">
        <v>143</v>
      </c>
      <c r="BK623" s="166">
        <f>SUM(BK624:BK634)</f>
        <v>0</v>
      </c>
    </row>
    <row r="624" spans="2:65" s="1" customFormat="1" ht="16.5" customHeight="1">
      <c r="B624" s="34"/>
      <c r="C624" s="169" t="s">
        <v>1168</v>
      </c>
      <c r="D624" s="169" t="s">
        <v>145</v>
      </c>
      <c r="E624" s="170" t="s">
        <v>1169</v>
      </c>
      <c r="F624" s="171" t="s">
        <v>1170</v>
      </c>
      <c r="G624" s="172" t="s">
        <v>554</v>
      </c>
      <c r="H624" s="173">
        <v>1</v>
      </c>
      <c r="I624" s="174"/>
      <c r="J624" s="175">
        <f aca="true" t="shared" si="40" ref="J624:J630">ROUND(I624*H624,2)</f>
        <v>0</v>
      </c>
      <c r="K624" s="171" t="s">
        <v>19</v>
      </c>
      <c r="L624" s="38"/>
      <c r="M624" s="176" t="s">
        <v>19</v>
      </c>
      <c r="N624" s="177" t="s">
        <v>47</v>
      </c>
      <c r="O624" s="60"/>
      <c r="P624" s="178">
        <f aca="true" t="shared" si="41" ref="P624:P630">O624*H624</f>
        <v>0</v>
      </c>
      <c r="Q624" s="178">
        <v>0</v>
      </c>
      <c r="R624" s="178">
        <f aca="true" t="shared" si="42" ref="R624:R630">Q624*H624</f>
        <v>0</v>
      </c>
      <c r="S624" s="178">
        <v>0</v>
      </c>
      <c r="T624" s="179">
        <f aca="true" t="shared" si="43" ref="T624:T630">S624*H624</f>
        <v>0</v>
      </c>
      <c r="AR624" s="17" t="s">
        <v>235</v>
      </c>
      <c r="AT624" s="17" t="s">
        <v>145</v>
      </c>
      <c r="AU624" s="17" t="s">
        <v>83</v>
      </c>
      <c r="AY624" s="17" t="s">
        <v>143</v>
      </c>
      <c r="BE624" s="180">
        <f aca="true" t="shared" si="44" ref="BE624:BE630">IF(N624="základní",J624,0)</f>
        <v>0</v>
      </c>
      <c r="BF624" s="180">
        <f aca="true" t="shared" si="45" ref="BF624:BF630">IF(N624="snížená",J624,0)</f>
        <v>0</v>
      </c>
      <c r="BG624" s="180">
        <f aca="true" t="shared" si="46" ref="BG624:BG630">IF(N624="zákl. přenesená",J624,0)</f>
        <v>0</v>
      </c>
      <c r="BH624" s="180">
        <f aca="true" t="shared" si="47" ref="BH624:BH630">IF(N624="sníž. přenesená",J624,0)</f>
        <v>0</v>
      </c>
      <c r="BI624" s="180">
        <f aca="true" t="shared" si="48" ref="BI624:BI630">IF(N624="nulová",J624,0)</f>
        <v>0</v>
      </c>
      <c r="BJ624" s="17" t="s">
        <v>81</v>
      </c>
      <c r="BK624" s="180">
        <f aca="true" t="shared" si="49" ref="BK624:BK630">ROUND(I624*H624,2)</f>
        <v>0</v>
      </c>
      <c r="BL624" s="17" t="s">
        <v>235</v>
      </c>
      <c r="BM624" s="17" t="s">
        <v>1171</v>
      </c>
    </row>
    <row r="625" spans="2:65" s="1" customFormat="1" ht="16.5" customHeight="1">
      <c r="B625" s="34"/>
      <c r="C625" s="169" t="s">
        <v>1172</v>
      </c>
      <c r="D625" s="169" t="s">
        <v>145</v>
      </c>
      <c r="E625" s="170" t="s">
        <v>1173</v>
      </c>
      <c r="F625" s="171" t="s">
        <v>1174</v>
      </c>
      <c r="G625" s="172" t="s">
        <v>554</v>
      </c>
      <c r="H625" s="173">
        <v>1</v>
      </c>
      <c r="I625" s="174"/>
      <c r="J625" s="175">
        <f t="shared" si="40"/>
        <v>0</v>
      </c>
      <c r="K625" s="171" t="s">
        <v>19</v>
      </c>
      <c r="L625" s="38"/>
      <c r="M625" s="176" t="s">
        <v>19</v>
      </c>
      <c r="N625" s="177" t="s">
        <v>47</v>
      </c>
      <c r="O625" s="60"/>
      <c r="P625" s="178">
        <f t="shared" si="41"/>
        <v>0</v>
      </c>
      <c r="Q625" s="178">
        <v>0</v>
      </c>
      <c r="R625" s="178">
        <f t="shared" si="42"/>
        <v>0</v>
      </c>
      <c r="S625" s="178">
        <v>0</v>
      </c>
      <c r="T625" s="179">
        <f t="shared" si="43"/>
        <v>0</v>
      </c>
      <c r="AR625" s="17" t="s">
        <v>235</v>
      </c>
      <c r="AT625" s="17" t="s">
        <v>145</v>
      </c>
      <c r="AU625" s="17" t="s">
        <v>83</v>
      </c>
      <c r="AY625" s="17" t="s">
        <v>143</v>
      </c>
      <c r="BE625" s="180">
        <f t="shared" si="44"/>
        <v>0</v>
      </c>
      <c r="BF625" s="180">
        <f t="shared" si="45"/>
        <v>0</v>
      </c>
      <c r="BG625" s="180">
        <f t="shared" si="46"/>
        <v>0</v>
      </c>
      <c r="BH625" s="180">
        <f t="shared" si="47"/>
        <v>0</v>
      </c>
      <c r="BI625" s="180">
        <f t="shared" si="48"/>
        <v>0</v>
      </c>
      <c r="BJ625" s="17" t="s">
        <v>81</v>
      </c>
      <c r="BK625" s="180">
        <f t="shared" si="49"/>
        <v>0</v>
      </c>
      <c r="BL625" s="17" t="s">
        <v>235</v>
      </c>
      <c r="BM625" s="17" t="s">
        <v>1175</v>
      </c>
    </row>
    <row r="626" spans="2:65" s="1" customFormat="1" ht="16.5" customHeight="1">
      <c r="B626" s="34"/>
      <c r="C626" s="169" t="s">
        <v>1176</v>
      </c>
      <c r="D626" s="169" t="s">
        <v>145</v>
      </c>
      <c r="E626" s="170" t="s">
        <v>1177</v>
      </c>
      <c r="F626" s="171" t="s">
        <v>1178</v>
      </c>
      <c r="G626" s="172" t="s">
        <v>554</v>
      </c>
      <c r="H626" s="173">
        <v>1</v>
      </c>
      <c r="I626" s="174"/>
      <c r="J626" s="175">
        <f t="shared" si="40"/>
        <v>0</v>
      </c>
      <c r="K626" s="171" t="s">
        <v>19</v>
      </c>
      <c r="L626" s="38"/>
      <c r="M626" s="176" t="s">
        <v>19</v>
      </c>
      <c r="N626" s="177" t="s">
        <v>47</v>
      </c>
      <c r="O626" s="60"/>
      <c r="P626" s="178">
        <f t="shared" si="41"/>
        <v>0</v>
      </c>
      <c r="Q626" s="178">
        <v>0</v>
      </c>
      <c r="R626" s="178">
        <f t="shared" si="42"/>
        <v>0</v>
      </c>
      <c r="S626" s="178">
        <v>0</v>
      </c>
      <c r="T626" s="179">
        <f t="shared" si="43"/>
        <v>0</v>
      </c>
      <c r="AR626" s="17" t="s">
        <v>235</v>
      </c>
      <c r="AT626" s="17" t="s">
        <v>145</v>
      </c>
      <c r="AU626" s="17" t="s">
        <v>83</v>
      </c>
      <c r="AY626" s="17" t="s">
        <v>143</v>
      </c>
      <c r="BE626" s="180">
        <f t="shared" si="44"/>
        <v>0</v>
      </c>
      <c r="BF626" s="180">
        <f t="shared" si="45"/>
        <v>0</v>
      </c>
      <c r="BG626" s="180">
        <f t="shared" si="46"/>
        <v>0</v>
      </c>
      <c r="BH626" s="180">
        <f t="shared" si="47"/>
        <v>0</v>
      </c>
      <c r="BI626" s="180">
        <f t="shared" si="48"/>
        <v>0</v>
      </c>
      <c r="BJ626" s="17" t="s">
        <v>81</v>
      </c>
      <c r="BK626" s="180">
        <f t="shared" si="49"/>
        <v>0</v>
      </c>
      <c r="BL626" s="17" t="s">
        <v>235</v>
      </c>
      <c r="BM626" s="17" t="s">
        <v>1179</v>
      </c>
    </row>
    <row r="627" spans="2:65" s="1" customFormat="1" ht="16.5" customHeight="1">
      <c r="B627" s="34"/>
      <c r="C627" s="169" t="s">
        <v>1180</v>
      </c>
      <c r="D627" s="169" t="s">
        <v>145</v>
      </c>
      <c r="E627" s="170" t="s">
        <v>1181</v>
      </c>
      <c r="F627" s="171" t="s">
        <v>1182</v>
      </c>
      <c r="G627" s="172" t="s">
        <v>154</v>
      </c>
      <c r="H627" s="173">
        <v>13</v>
      </c>
      <c r="I627" s="174"/>
      <c r="J627" s="175">
        <f t="shared" si="40"/>
        <v>0</v>
      </c>
      <c r="K627" s="171" t="s">
        <v>19</v>
      </c>
      <c r="L627" s="38"/>
      <c r="M627" s="176" t="s">
        <v>19</v>
      </c>
      <c r="N627" s="177" t="s">
        <v>47</v>
      </c>
      <c r="O627" s="60"/>
      <c r="P627" s="178">
        <f t="shared" si="41"/>
        <v>0</v>
      </c>
      <c r="Q627" s="178">
        <v>0</v>
      </c>
      <c r="R627" s="178">
        <f t="shared" si="42"/>
        <v>0</v>
      </c>
      <c r="S627" s="178">
        <v>0</v>
      </c>
      <c r="T627" s="179">
        <f t="shared" si="43"/>
        <v>0</v>
      </c>
      <c r="AR627" s="17" t="s">
        <v>235</v>
      </c>
      <c r="AT627" s="17" t="s">
        <v>145</v>
      </c>
      <c r="AU627" s="17" t="s">
        <v>83</v>
      </c>
      <c r="AY627" s="17" t="s">
        <v>143</v>
      </c>
      <c r="BE627" s="180">
        <f t="shared" si="44"/>
        <v>0</v>
      </c>
      <c r="BF627" s="180">
        <f t="shared" si="45"/>
        <v>0</v>
      </c>
      <c r="BG627" s="180">
        <f t="shared" si="46"/>
        <v>0</v>
      </c>
      <c r="BH627" s="180">
        <f t="shared" si="47"/>
        <v>0</v>
      </c>
      <c r="BI627" s="180">
        <f t="shared" si="48"/>
        <v>0</v>
      </c>
      <c r="BJ627" s="17" t="s">
        <v>81</v>
      </c>
      <c r="BK627" s="180">
        <f t="shared" si="49"/>
        <v>0</v>
      </c>
      <c r="BL627" s="17" t="s">
        <v>235</v>
      </c>
      <c r="BM627" s="17" t="s">
        <v>1183</v>
      </c>
    </row>
    <row r="628" spans="2:65" s="1" customFormat="1" ht="16.5" customHeight="1">
      <c r="B628" s="34"/>
      <c r="C628" s="169" t="s">
        <v>1184</v>
      </c>
      <c r="D628" s="169" t="s">
        <v>145</v>
      </c>
      <c r="E628" s="170" t="s">
        <v>1185</v>
      </c>
      <c r="F628" s="171" t="s">
        <v>1186</v>
      </c>
      <c r="G628" s="172" t="s">
        <v>154</v>
      </c>
      <c r="H628" s="173">
        <v>1</v>
      </c>
      <c r="I628" s="174"/>
      <c r="J628" s="175">
        <f t="shared" si="40"/>
        <v>0</v>
      </c>
      <c r="K628" s="171" t="s">
        <v>19</v>
      </c>
      <c r="L628" s="38"/>
      <c r="M628" s="176" t="s">
        <v>19</v>
      </c>
      <c r="N628" s="177" t="s">
        <v>47</v>
      </c>
      <c r="O628" s="60"/>
      <c r="P628" s="178">
        <f t="shared" si="41"/>
        <v>0</v>
      </c>
      <c r="Q628" s="178">
        <v>0</v>
      </c>
      <c r="R628" s="178">
        <f t="shared" si="42"/>
        <v>0</v>
      </c>
      <c r="S628" s="178">
        <v>0</v>
      </c>
      <c r="T628" s="179">
        <f t="shared" si="43"/>
        <v>0</v>
      </c>
      <c r="AR628" s="17" t="s">
        <v>235</v>
      </c>
      <c r="AT628" s="17" t="s">
        <v>145</v>
      </c>
      <c r="AU628" s="17" t="s">
        <v>83</v>
      </c>
      <c r="AY628" s="17" t="s">
        <v>143</v>
      </c>
      <c r="BE628" s="180">
        <f t="shared" si="44"/>
        <v>0</v>
      </c>
      <c r="BF628" s="180">
        <f t="shared" si="45"/>
        <v>0</v>
      </c>
      <c r="BG628" s="180">
        <f t="shared" si="46"/>
        <v>0</v>
      </c>
      <c r="BH628" s="180">
        <f t="shared" si="47"/>
        <v>0</v>
      </c>
      <c r="BI628" s="180">
        <f t="shared" si="48"/>
        <v>0</v>
      </c>
      <c r="BJ628" s="17" t="s">
        <v>81</v>
      </c>
      <c r="BK628" s="180">
        <f t="shared" si="49"/>
        <v>0</v>
      </c>
      <c r="BL628" s="17" t="s">
        <v>235</v>
      </c>
      <c r="BM628" s="17" t="s">
        <v>1187</v>
      </c>
    </row>
    <row r="629" spans="2:65" s="1" customFormat="1" ht="16.5" customHeight="1">
      <c r="B629" s="34"/>
      <c r="C629" s="169" t="s">
        <v>1188</v>
      </c>
      <c r="D629" s="169" t="s">
        <v>145</v>
      </c>
      <c r="E629" s="170" t="s">
        <v>1189</v>
      </c>
      <c r="F629" s="171" t="s">
        <v>1190</v>
      </c>
      <c r="G629" s="172" t="s">
        <v>415</v>
      </c>
      <c r="H629" s="173">
        <v>32</v>
      </c>
      <c r="I629" s="174"/>
      <c r="J629" s="175">
        <f t="shared" si="40"/>
        <v>0</v>
      </c>
      <c r="K629" s="171" t="s">
        <v>149</v>
      </c>
      <c r="L629" s="38"/>
      <c r="M629" s="176" t="s">
        <v>19</v>
      </c>
      <c r="N629" s="177" t="s">
        <v>47</v>
      </c>
      <c r="O629" s="60"/>
      <c r="P629" s="178">
        <f t="shared" si="41"/>
        <v>0</v>
      </c>
      <c r="Q629" s="178">
        <v>0</v>
      </c>
      <c r="R629" s="178">
        <f t="shared" si="42"/>
        <v>0</v>
      </c>
      <c r="S629" s="178">
        <v>0</v>
      </c>
      <c r="T629" s="179">
        <f t="shared" si="43"/>
        <v>0</v>
      </c>
      <c r="AR629" s="17" t="s">
        <v>235</v>
      </c>
      <c r="AT629" s="17" t="s">
        <v>145</v>
      </c>
      <c r="AU629" s="17" t="s">
        <v>83</v>
      </c>
      <c r="AY629" s="17" t="s">
        <v>143</v>
      </c>
      <c r="BE629" s="180">
        <f t="shared" si="44"/>
        <v>0</v>
      </c>
      <c r="BF629" s="180">
        <f t="shared" si="45"/>
        <v>0</v>
      </c>
      <c r="BG629" s="180">
        <f t="shared" si="46"/>
        <v>0</v>
      </c>
      <c r="BH629" s="180">
        <f t="shared" si="47"/>
        <v>0</v>
      </c>
      <c r="BI629" s="180">
        <f t="shared" si="48"/>
        <v>0</v>
      </c>
      <c r="BJ629" s="17" t="s">
        <v>81</v>
      </c>
      <c r="BK629" s="180">
        <f t="shared" si="49"/>
        <v>0</v>
      </c>
      <c r="BL629" s="17" t="s">
        <v>235</v>
      </c>
      <c r="BM629" s="17" t="s">
        <v>1191</v>
      </c>
    </row>
    <row r="630" spans="2:65" s="1" customFormat="1" ht="16.5" customHeight="1">
      <c r="B630" s="34"/>
      <c r="C630" s="214" t="s">
        <v>1192</v>
      </c>
      <c r="D630" s="214" t="s">
        <v>173</v>
      </c>
      <c r="E630" s="215" t="s">
        <v>1193</v>
      </c>
      <c r="F630" s="216" t="s">
        <v>1194</v>
      </c>
      <c r="G630" s="217" t="s">
        <v>415</v>
      </c>
      <c r="H630" s="218">
        <v>32</v>
      </c>
      <c r="I630" s="219"/>
      <c r="J630" s="220">
        <f t="shared" si="40"/>
        <v>0</v>
      </c>
      <c r="K630" s="216" t="s">
        <v>19</v>
      </c>
      <c r="L630" s="221"/>
      <c r="M630" s="222" t="s">
        <v>19</v>
      </c>
      <c r="N630" s="223" t="s">
        <v>47</v>
      </c>
      <c r="O630" s="60"/>
      <c r="P630" s="178">
        <f t="shared" si="41"/>
        <v>0</v>
      </c>
      <c r="Q630" s="178">
        <v>0.0002</v>
      </c>
      <c r="R630" s="178">
        <f t="shared" si="42"/>
        <v>0.0064</v>
      </c>
      <c r="S630" s="178">
        <v>0</v>
      </c>
      <c r="T630" s="179">
        <f t="shared" si="43"/>
        <v>0</v>
      </c>
      <c r="AR630" s="17" t="s">
        <v>311</v>
      </c>
      <c r="AT630" s="17" t="s">
        <v>173</v>
      </c>
      <c r="AU630" s="17" t="s">
        <v>83</v>
      </c>
      <c r="AY630" s="17" t="s">
        <v>143</v>
      </c>
      <c r="BE630" s="180">
        <f t="shared" si="44"/>
        <v>0</v>
      </c>
      <c r="BF630" s="180">
        <f t="shared" si="45"/>
        <v>0</v>
      </c>
      <c r="BG630" s="180">
        <f t="shared" si="46"/>
        <v>0</v>
      </c>
      <c r="BH630" s="180">
        <f t="shared" si="47"/>
        <v>0</v>
      </c>
      <c r="BI630" s="180">
        <f t="shared" si="48"/>
        <v>0</v>
      </c>
      <c r="BJ630" s="17" t="s">
        <v>81</v>
      </c>
      <c r="BK630" s="180">
        <f t="shared" si="49"/>
        <v>0</v>
      </c>
      <c r="BL630" s="17" t="s">
        <v>235</v>
      </c>
      <c r="BM630" s="17" t="s">
        <v>1195</v>
      </c>
    </row>
    <row r="631" spans="2:47" s="1" customFormat="1" ht="19.5">
      <c r="B631" s="34"/>
      <c r="C631" s="35"/>
      <c r="D631" s="183" t="s">
        <v>279</v>
      </c>
      <c r="E631" s="35"/>
      <c r="F631" s="224" t="s">
        <v>1196</v>
      </c>
      <c r="G631" s="35"/>
      <c r="H631" s="35"/>
      <c r="I631" s="98"/>
      <c r="J631" s="35"/>
      <c r="K631" s="35"/>
      <c r="L631" s="38"/>
      <c r="M631" s="225"/>
      <c r="N631" s="60"/>
      <c r="O631" s="60"/>
      <c r="P631" s="60"/>
      <c r="Q631" s="60"/>
      <c r="R631" s="60"/>
      <c r="S631" s="60"/>
      <c r="T631" s="61"/>
      <c r="AT631" s="17" t="s">
        <v>279</v>
      </c>
      <c r="AU631" s="17" t="s">
        <v>83</v>
      </c>
    </row>
    <row r="632" spans="2:65" s="1" customFormat="1" ht="22.5" customHeight="1">
      <c r="B632" s="34"/>
      <c r="C632" s="169" t="s">
        <v>1197</v>
      </c>
      <c r="D632" s="169" t="s">
        <v>145</v>
      </c>
      <c r="E632" s="170" t="s">
        <v>1198</v>
      </c>
      <c r="F632" s="171" t="s">
        <v>1199</v>
      </c>
      <c r="G632" s="172" t="s">
        <v>154</v>
      </c>
      <c r="H632" s="173">
        <v>21</v>
      </c>
      <c r="I632" s="174"/>
      <c r="J632" s="175">
        <f>ROUND(I632*H632,2)</f>
        <v>0</v>
      </c>
      <c r="K632" s="171" t="s">
        <v>149</v>
      </c>
      <c r="L632" s="38"/>
      <c r="M632" s="176" t="s">
        <v>19</v>
      </c>
      <c r="N632" s="177" t="s">
        <v>47</v>
      </c>
      <c r="O632" s="60"/>
      <c r="P632" s="178">
        <f>O632*H632</f>
        <v>0</v>
      </c>
      <c r="Q632" s="178">
        <v>0</v>
      </c>
      <c r="R632" s="178">
        <f>Q632*H632</f>
        <v>0</v>
      </c>
      <c r="S632" s="178">
        <v>0</v>
      </c>
      <c r="T632" s="179">
        <f>S632*H632</f>
        <v>0</v>
      </c>
      <c r="AR632" s="17" t="s">
        <v>235</v>
      </c>
      <c r="AT632" s="17" t="s">
        <v>145</v>
      </c>
      <c r="AU632" s="17" t="s">
        <v>83</v>
      </c>
      <c r="AY632" s="17" t="s">
        <v>143</v>
      </c>
      <c r="BE632" s="180">
        <f>IF(N632="základní",J632,0)</f>
        <v>0</v>
      </c>
      <c r="BF632" s="180">
        <f>IF(N632="snížená",J632,0)</f>
        <v>0</v>
      </c>
      <c r="BG632" s="180">
        <f>IF(N632="zákl. přenesená",J632,0)</f>
        <v>0</v>
      </c>
      <c r="BH632" s="180">
        <f>IF(N632="sníž. přenesená",J632,0)</f>
        <v>0</v>
      </c>
      <c r="BI632" s="180">
        <f>IF(N632="nulová",J632,0)</f>
        <v>0</v>
      </c>
      <c r="BJ632" s="17" t="s">
        <v>81</v>
      </c>
      <c r="BK632" s="180">
        <f>ROUND(I632*H632,2)</f>
        <v>0</v>
      </c>
      <c r="BL632" s="17" t="s">
        <v>235</v>
      </c>
      <c r="BM632" s="17" t="s">
        <v>1200</v>
      </c>
    </row>
    <row r="633" spans="2:65" s="1" customFormat="1" ht="16.5" customHeight="1">
      <c r="B633" s="34"/>
      <c r="C633" s="214" t="s">
        <v>1201</v>
      </c>
      <c r="D633" s="214" t="s">
        <v>173</v>
      </c>
      <c r="E633" s="215" t="s">
        <v>1202</v>
      </c>
      <c r="F633" s="216" t="s">
        <v>1203</v>
      </c>
      <c r="G633" s="217" t="s">
        <v>154</v>
      </c>
      <c r="H633" s="218">
        <v>21</v>
      </c>
      <c r="I633" s="219"/>
      <c r="J633" s="220">
        <f>ROUND(I633*H633,2)</f>
        <v>0</v>
      </c>
      <c r="K633" s="216" t="s">
        <v>19</v>
      </c>
      <c r="L633" s="221"/>
      <c r="M633" s="222" t="s">
        <v>19</v>
      </c>
      <c r="N633" s="223" t="s">
        <v>47</v>
      </c>
      <c r="O633" s="60"/>
      <c r="P633" s="178">
        <f>O633*H633</f>
        <v>0</v>
      </c>
      <c r="Q633" s="178">
        <v>0.007</v>
      </c>
      <c r="R633" s="178">
        <f>Q633*H633</f>
        <v>0.147</v>
      </c>
      <c r="S633" s="178">
        <v>0</v>
      </c>
      <c r="T633" s="179">
        <f>S633*H633</f>
        <v>0</v>
      </c>
      <c r="AR633" s="17" t="s">
        <v>311</v>
      </c>
      <c r="AT633" s="17" t="s">
        <v>173</v>
      </c>
      <c r="AU633" s="17" t="s">
        <v>83</v>
      </c>
      <c r="AY633" s="17" t="s">
        <v>143</v>
      </c>
      <c r="BE633" s="180">
        <f>IF(N633="základní",J633,0)</f>
        <v>0</v>
      </c>
      <c r="BF633" s="180">
        <f>IF(N633="snížená",J633,0)</f>
        <v>0</v>
      </c>
      <c r="BG633" s="180">
        <f>IF(N633="zákl. přenesená",J633,0)</f>
        <v>0</v>
      </c>
      <c r="BH633" s="180">
        <f>IF(N633="sníž. přenesená",J633,0)</f>
        <v>0</v>
      </c>
      <c r="BI633" s="180">
        <f>IF(N633="nulová",J633,0)</f>
        <v>0</v>
      </c>
      <c r="BJ633" s="17" t="s">
        <v>81</v>
      </c>
      <c r="BK633" s="180">
        <f>ROUND(I633*H633,2)</f>
        <v>0</v>
      </c>
      <c r="BL633" s="17" t="s">
        <v>235</v>
      </c>
      <c r="BM633" s="17" t="s">
        <v>1204</v>
      </c>
    </row>
    <row r="634" spans="2:65" s="1" customFormat="1" ht="22.5" customHeight="1">
      <c r="B634" s="34"/>
      <c r="C634" s="169" t="s">
        <v>1205</v>
      </c>
      <c r="D634" s="169" t="s">
        <v>145</v>
      </c>
      <c r="E634" s="170" t="s">
        <v>1206</v>
      </c>
      <c r="F634" s="171" t="s">
        <v>1207</v>
      </c>
      <c r="G634" s="172" t="s">
        <v>154</v>
      </c>
      <c r="H634" s="173">
        <v>1</v>
      </c>
      <c r="I634" s="174"/>
      <c r="J634" s="175">
        <f>ROUND(I634*H634,2)</f>
        <v>0</v>
      </c>
      <c r="K634" s="171" t="s">
        <v>149</v>
      </c>
      <c r="L634" s="38"/>
      <c r="M634" s="176" t="s">
        <v>19</v>
      </c>
      <c r="N634" s="177" t="s">
        <v>47</v>
      </c>
      <c r="O634" s="60"/>
      <c r="P634" s="178">
        <f>O634*H634</f>
        <v>0</v>
      </c>
      <c r="Q634" s="178">
        <v>0</v>
      </c>
      <c r="R634" s="178">
        <f>Q634*H634</f>
        <v>0</v>
      </c>
      <c r="S634" s="178">
        <v>0</v>
      </c>
      <c r="T634" s="179">
        <f>S634*H634</f>
        <v>0</v>
      </c>
      <c r="AR634" s="17" t="s">
        <v>235</v>
      </c>
      <c r="AT634" s="17" t="s">
        <v>145</v>
      </c>
      <c r="AU634" s="17" t="s">
        <v>83</v>
      </c>
      <c r="AY634" s="17" t="s">
        <v>143</v>
      </c>
      <c r="BE634" s="180">
        <f>IF(N634="základní",J634,0)</f>
        <v>0</v>
      </c>
      <c r="BF634" s="180">
        <f>IF(N634="snížená",J634,0)</f>
        <v>0</v>
      </c>
      <c r="BG634" s="180">
        <f>IF(N634="zákl. přenesená",J634,0)</f>
        <v>0</v>
      </c>
      <c r="BH634" s="180">
        <f>IF(N634="sníž. přenesená",J634,0)</f>
        <v>0</v>
      </c>
      <c r="BI634" s="180">
        <f>IF(N634="nulová",J634,0)</f>
        <v>0</v>
      </c>
      <c r="BJ634" s="17" t="s">
        <v>81</v>
      </c>
      <c r="BK634" s="180">
        <f>ROUND(I634*H634,2)</f>
        <v>0</v>
      </c>
      <c r="BL634" s="17" t="s">
        <v>235</v>
      </c>
      <c r="BM634" s="17" t="s">
        <v>1208</v>
      </c>
    </row>
    <row r="635" spans="2:63" s="10" customFormat="1" ht="22.9" customHeight="1">
      <c r="B635" s="153"/>
      <c r="C635" s="154"/>
      <c r="D635" s="155" t="s">
        <v>75</v>
      </c>
      <c r="E635" s="167" t="s">
        <v>1209</v>
      </c>
      <c r="F635" s="167" t="s">
        <v>1210</v>
      </c>
      <c r="G635" s="154"/>
      <c r="H635" s="154"/>
      <c r="I635" s="157"/>
      <c r="J635" s="168">
        <f>BK635</f>
        <v>0</v>
      </c>
      <c r="K635" s="154"/>
      <c r="L635" s="159"/>
      <c r="M635" s="160"/>
      <c r="N635" s="161"/>
      <c r="O635" s="161"/>
      <c r="P635" s="162">
        <f>SUM(P636:P640)</f>
        <v>0</v>
      </c>
      <c r="Q635" s="161"/>
      <c r="R635" s="162">
        <f>SUM(R636:R640)</f>
        <v>0.00064</v>
      </c>
      <c r="S635" s="161"/>
      <c r="T635" s="163">
        <f>SUM(T636:T640)</f>
        <v>0</v>
      </c>
      <c r="AR635" s="164" t="s">
        <v>83</v>
      </c>
      <c r="AT635" s="165" t="s">
        <v>75</v>
      </c>
      <c r="AU635" s="165" t="s">
        <v>81</v>
      </c>
      <c r="AY635" s="164" t="s">
        <v>143</v>
      </c>
      <c r="BK635" s="166">
        <f>SUM(BK636:BK640)</f>
        <v>0</v>
      </c>
    </row>
    <row r="636" spans="2:65" s="1" customFormat="1" ht="16.5" customHeight="1">
      <c r="B636" s="34"/>
      <c r="C636" s="169" t="s">
        <v>1211</v>
      </c>
      <c r="D636" s="169" t="s">
        <v>145</v>
      </c>
      <c r="E636" s="170" t="s">
        <v>1212</v>
      </c>
      <c r="F636" s="171" t="s">
        <v>1213</v>
      </c>
      <c r="G636" s="172" t="s">
        <v>154</v>
      </c>
      <c r="H636" s="173">
        <v>1</v>
      </c>
      <c r="I636" s="174"/>
      <c r="J636" s="175">
        <f>ROUND(I636*H636,2)</f>
        <v>0</v>
      </c>
      <c r="K636" s="171" t="s">
        <v>149</v>
      </c>
      <c r="L636" s="38"/>
      <c r="M636" s="176" t="s">
        <v>19</v>
      </c>
      <c r="N636" s="177" t="s">
        <v>47</v>
      </c>
      <c r="O636" s="60"/>
      <c r="P636" s="178">
        <f>O636*H636</f>
        <v>0</v>
      </c>
      <c r="Q636" s="178">
        <v>0</v>
      </c>
      <c r="R636" s="178">
        <f>Q636*H636</f>
        <v>0</v>
      </c>
      <c r="S636" s="178">
        <v>0</v>
      </c>
      <c r="T636" s="179">
        <f>S636*H636</f>
        <v>0</v>
      </c>
      <c r="AR636" s="17" t="s">
        <v>235</v>
      </c>
      <c r="AT636" s="17" t="s">
        <v>145</v>
      </c>
      <c r="AU636" s="17" t="s">
        <v>83</v>
      </c>
      <c r="AY636" s="17" t="s">
        <v>143</v>
      </c>
      <c r="BE636" s="180">
        <f>IF(N636="základní",J636,0)</f>
        <v>0</v>
      </c>
      <c r="BF636" s="180">
        <f>IF(N636="snížená",J636,0)</f>
        <v>0</v>
      </c>
      <c r="BG636" s="180">
        <f>IF(N636="zákl. přenesená",J636,0)</f>
        <v>0</v>
      </c>
      <c r="BH636" s="180">
        <f>IF(N636="sníž. přenesená",J636,0)</f>
        <v>0</v>
      </c>
      <c r="BI636" s="180">
        <f>IF(N636="nulová",J636,0)</f>
        <v>0</v>
      </c>
      <c r="BJ636" s="17" t="s">
        <v>81</v>
      </c>
      <c r="BK636" s="180">
        <f>ROUND(I636*H636,2)</f>
        <v>0</v>
      </c>
      <c r="BL636" s="17" t="s">
        <v>235</v>
      </c>
      <c r="BM636" s="17" t="s">
        <v>1214</v>
      </c>
    </row>
    <row r="637" spans="2:65" s="1" customFormat="1" ht="22.5" customHeight="1">
      <c r="B637" s="34"/>
      <c r="C637" s="214" t="s">
        <v>1215</v>
      </c>
      <c r="D637" s="214" t="s">
        <v>173</v>
      </c>
      <c r="E637" s="215" t="s">
        <v>1216</v>
      </c>
      <c r="F637" s="216" t="s">
        <v>1217</v>
      </c>
      <c r="G637" s="217" t="s">
        <v>154</v>
      </c>
      <c r="H637" s="218">
        <v>1</v>
      </c>
      <c r="I637" s="219"/>
      <c r="J637" s="220">
        <f>ROUND(I637*H637,2)</f>
        <v>0</v>
      </c>
      <c r="K637" s="216" t="s">
        <v>149</v>
      </c>
      <c r="L637" s="221"/>
      <c r="M637" s="222" t="s">
        <v>19</v>
      </c>
      <c r="N637" s="223" t="s">
        <v>47</v>
      </c>
      <c r="O637" s="60"/>
      <c r="P637" s="178">
        <f>O637*H637</f>
        <v>0</v>
      </c>
      <c r="Q637" s="178">
        <v>0.00044</v>
      </c>
      <c r="R637" s="178">
        <f>Q637*H637</f>
        <v>0.00044</v>
      </c>
      <c r="S637" s="178">
        <v>0</v>
      </c>
      <c r="T637" s="179">
        <f>S637*H637</f>
        <v>0</v>
      </c>
      <c r="AR637" s="17" t="s">
        <v>311</v>
      </c>
      <c r="AT637" s="17" t="s">
        <v>173</v>
      </c>
      <c r="AU637" s="17" t="s">
        <v>83</v>
      </c>
      <c r="AY637" s="17" t="s">
        <v>143</v>
      </c>
      <c r="BE637" s="180">
        <f>IF(N637="základní",J637,0)</f>
        <v>0</v>
      </c>
      <c r="BF637" s="180">
        <f>IF(N637="snížená",J637,0)</f>
        <v>0</v>
      </c>
      <c r="BG637" s="180">
        <f>IF(N637="zákl. přenesená",J637,0)</f>
        <v>0</v>
      </c>
      <c r="BH637" s="180">
        <f>IF(N637="sníž. přenesená",J637,0)</f>
        <v>0</v>
      </c>
      <c r="BI637" s="180">
        <f>IF(N637="nulová",J637,0)</f>
        <v>0</v>
      </c>
      <c r="BJ637" s="17" t="s">
        <v>81</v>
      </c>
      <c r="BK637" s="180">
        <f>ROUND(I637*H637,2)</f>
        <v>0</v>
      </c>
      <c r="BL637" s="17" t="s">
        <v>235</v>
      </c>
      <c r="BM637" s="17" t="s">
        <v>1218</v>
      </c>
    </row>
    <row r="638" spans="2:65" s="1" customFormat="1" ht="16.5" customHeight="1">
      <c r="B638" s="34"/>
      <c r="C638" s="169" t="s">
        <v>1219</v>
      </c>
      <c r="D638" s="169" t="s">
        <v>145</v>
      </c>
      <c r="E638" s="170" t="s">
        <v>1220</v>
      </c>
      <c r="F638" s="171" t="s">
        <v>1221</v>
      </c>
      <c r="G638" s="172" t="s">
        <v>154</v>
      </c>
      <c r="H638" s="173">
        <v>1</v>
      </c>
      <c r="I638" s="174"/>
      <c r="J638" s="175">
        <f>ROUND(I638*H638,2)</f>
        <v>0</v>
      </c>
      <c r="K638" s="171" t="s">
        <v>149</v>
      </c>
      <c r="L638" s="38"/>
      <c r="M638" s="176" t="s">
        <v>19</v>
      </c>
      <c r="N638" s="177" t="s">
        <v>47</v>
      </c>
      <c r="O638" s="60"/>
      <c r="P638" s="178">
        <f>O638*H638</f>
        <v>0</v>
      </c>
      <c r="Q638" s="178">
        <v>0</v>
      </c>
      <c r="R638" s="178">
        <f>Q638*H638</f>
        <v>0</v>
      </c>
      <c r="S638" s="178">
        <v>0</v>
      </c>
      <c r="T638" s="179">
        <f>S638*H638</f>
        <v>0</v>
      </c>
      <c r="AR638" s="17" t="s">
        <v>235</v>
      </c>
      <c r="AT638" s="17" t="s">
        <v>145</v>
      </c>
      <c r="AU638" s="17" t="s">
        <v>83</v>
      </c>
      <c r="AY638" s="17" t="s">
        <v>143</v>
      </c>
      <c r="BE638" s="180">
        <f>IF(N638="základní",J638,0)</f>
        <v>0</v>
      </c>
      <c r="BF638" s="180">
        <f>IF(N638="snížená",J638,0)</f>
        <v>0</v>
      </c>
      <c r="BG638" s="180">
        <f>IF(N638="zákl. přenesená",J638,0)</f>
        <v>0</v>
      </c>
      <c r="BH638" s="180">
        <f>IF(N638="sníž. přenesená",J638,0)</f>
        <v>0</v>
      </c>
      <c r="BI638" s="180">
        <f>IF(N638="nulová",J638,0)</f>
        <v>0</v>
      </c>
      <c r="BJ638" s="17" t="s">
        <v>81</v>
      </c>
      <c r="BK638" s="180">
        <f>ROUND(I638*H638,2)</f>
        <v>0</v>
      </c>
      <c r="BL638" s="17" t="s">
        <v>235</v>
      </c>
      <c r="BM638" s="17" t="s">
        <v>1222</v>
      </c>
    </row>
    <row r="639" spans="2:65" s="1" customFormat="1" ht="16.5" customHeight="1">
      <c r="B639" s="34"/>
      <c r="C639" s="214" t="s">
        <v>1223</v>
      </c>
      <c r="D639" s="214" t="s">
        <v>173</v>
      </c>
      <c r="E639" s="215" t="s">
        <v>1224</v>
      </c>
      <c r="F639" s="216" t="s">
        <v>1225</v>
      </c>
      <c r="G639" s="217" t="s">
        <v>154</v>
      </c>
      <c r="H639" s="218">
        <v>1</v>
      </c>
      <c r="I639" s="219"/>
      <c r="J639" s="220">
        <f>ROUND(I639*H639,2)</f>
        <v>0</v>
      </c>
      <c r="K639" s="216" t="s">
        <v>149</v>
      </c>
      <c r="L639" s="221"/>
      <c r="M639" s="222" t="s">
        <v>19</v>
      </c>
      <c r="N639" s="223" t="s">
        <v>47</v>
      </c>
      <c r="O639" s="60"/>
      <c r="P639" s="178">
        <f>O639*H639</f>
        <v>0</v>
      </c>
      <c r="Q639" s="178">
        <v>0.0002</v>
      </c>
      <c r="R639" s="178">
        <f>Q639*H639</f>
        <v>0.0002</v>
      </c>
      <c r="S639" s="178">
        <v>0</v>
      </c>
      <c r="T639" s="179">
        <f>S639*H639</f>
        <v>0</v>
      </c>
      <c r="AR639" s="17" t="s">
        <v>311</v>
      </c>
      <c r="AT639" s="17" t="s">
        <v>173</v>
      </c>
      <c r="AU639" s="17" t="s">
        <v>83</v>
      </c>
      <c r="AY639" s="17" t="s">
        <v>143</v>
      </c>
      <c r="BE639" s="180">
        <f>IF(N639="základní",J639,0)</f>
        <v>0</v>
      </c>
      <c r="BF639" s="180">
        <f>IF(N639="snížená",J639,0)</f>
        <v>0</v>
      </c>
      <c r="BG639" s="180">
        <f>IF(N639="zákl. přenesená",J639,0)</f>
        <v>0</v>
      </c>
      <c r="BH639" s="180">
        <f>IF(N639="sníž. přenesená",J639,0)</f>
        <v>0</v>
      </c>
      <c r="BI639" s="180">
        <f>IF(N639="nulová",J639,0)</f>
        <v>0</v>
      </c>
      <c r="BJ639" s="17" t="s">
        <v>81</v>
      </c>
      <c r="BK639" s="180">
        <f>ROUND(I639*H639,2)</f>
        <v>0</v>
      </c>
      <c r="BL639" s="17" t="s">
        <v>235</v>
      </c>
      <c r="BM639" s="17" t="s">
        <v>1226</v>
      </c>
    </row>
    <row r="640" spans="2:65" s="1" customFormat="1" ht="22.5" customHeight="1">
      <c r="B640" s="34"/>
      <c r="C640" s="169" t="s">
        <v>1227</v>
      </c>
      <c r="D640" s="169" t="s">
        <v>145</v>
      </c>
      <c r="E640" s="170" t="s">
        <v>1228</v>
      </c>
      <c r="F640" s="171" t="s">
        <v>1229</v>
      </c>
      <c r="G640" s="172" t="s">
        <v>176</v>
      </c>
      <c r="H640" s="173">
        <v>0.001</v>
      </c>
      <c r="I640" s="174"/>
      <c r="J640" s="175">
        <f>ROUND(I640*H640,2)</f>
        <v>0</v>
      </c>
      <c r="K640" s="171" t="s">
        <v>149</v>
      </c>
      <c r="L640" s="38"/>
      <c r="M640" s="176" t="s">
        <v>19</v>
      </c>
      <c r="N640" s="177" t="s">
        <v>47</v>
      </c>
      <c r="O640" s="60"/>
      <c r="P640" s="178">
        <f>O640*H640</f>
        <v>0</v>
      </c>
      <c r="Q640" s="178">
        <v>0</v>
      </c>
      <c r="R640" s="178">
        <f>Q640*H640</f>
        <v>0</v>
      </c>
      <c r="S640" s="178">
        <v>0</v>
      </c>
      <c r="T640" s="179">
        <f>S640*H640</f>
        <v>0</v>
      </c>
      <c r="AR640" s="17" t="s">
        <v>235</v>
      </c>
      <c r="AT640" s="17" t="s">
        <v>145</v>
      </c>
      <c r="AU640" s="17" t="s">
        <v>83</v>
      </c>
      <c r="AY640" s="17" t="s">
        <v>143</v>
      </c>
      <c r="BE640" s="180">
        <f>IF(N640="základní",J640,0)</f>
        <v>0</v>
      </c>
      <c r="BF640" s="180">
        <f>IF(N640="snížená",J640,0)</f>
        <v>0</v>
      </c>
      <c r="BG640" s="180">
        <f>IF(N640="zákl. přenesená",J640,0)</f>
        <v>0</v>
      </c>
      <c r="BH640" s="180">
        <f>IF(N640="sníž. přenesená",J640,0)</f>
        <v>0</v>
      </c>
      <c r="BI640" s="180">
        <f>IF(N640="nulová",J640,0)</f>
        <v>0</v>
      </c>
      <c r="BJ640" s="17" t="s">
        <v>81</v>
      </c>
      <c r="BK640" s="180">
        <f>ROUND(I640*H640,2)</f>
        <v>0</v>
      </c>
      <c r="BL640" s="17" t="s">
        <v>235</v>
      </c>
      <c r="BM640" s="17" t="s">
        <v>1230</v>
      </c>
    </row>
    <row r="641" spans="2:63" s="10" customFormat="1" ht="22.9" customHeight="1">
      <c r="B641" s="153"/>
      <c r="C641" s="154"/>
      <c r="D641" s="155" t="s">
        <v>75</v>
      </c>
      <c r="E641" s="167" t="s">
        <v>1231</v>
      </c>
      <c r="F641" s="167" t="s">
        <v>1232</v>
      </c>
      <c r="G641" s="154"/>
      <c r="H641" s="154"/>
      <c r="I641" s="157"/>
      <c r="J641" s="168">
        <f>BK641</f>
        <v>0</v>
      </c>
      <c r="K641" s="154"/>
      <c r="L641" s="159"/>
      <c r="M641" s="160"/>
      <c r="N641" s="161"/>
      <c r="O641" s="161"/>
      <c r="P641" s="162">
        <f>SUM(P642:P647)</f>
        <v>0</v>
      </c>
      <c r="Q641" s="161"/>
      <c r="R641" s="162">
        <f>SUM(R642:R647)</f>
        <v>0.7606610100000001</v>
      </c>
      <c r="S641" s="161"/>
      <c r="T641" s="163">
        <f>SUM(T642:T647)</f>
        <v>0</v>
      </c>
      <c r="AR641" s="164" t="s">
        <v>83</v>
      </c>
      <c r="AT641" s="165" t="s">
        <v>75</v>
      </c>
      <c r="AU641" s="165" t="s">
        <v>81</v>
      </c>
      <c r="AY641" s="164" t="s">
        <v>143</v>
      </c>
      <c r="BK641" s="166">
        <f>SUM(BK642:BK647)</f>
        <v>0</v>
      </c>
    </row>
    <row r="642" spans="2:65" s="1" customFormat="1" ht="22.5" customHeight="1">
      <c r="B642" s="34"/>
      <c r="C642" s="169" t="s">
        <v>1233</v>
      </c>
      <c r="D642" s="169" t="s">
        <v>145</v>
      </c>
      <c r="E642" s="170" t="s">
        <v>1234</v>
      </c>
      <c r="F642" s="171" t="s">
        <v>1235</v>
      </c>
      <c r="G642" s="172" t="s">
        <v>162</v>
      </c>
      <c r="H642" s="173">
        <v>15.609</v>
      </c>
      <c r="I642" s="174"/>
      <c r="J642" s="175">
        <f>ROUND(I642*H642,2)</f>
        <v>0</v>
      </c>
      <c r="K642" s="171" t="s">
        <v>149</v>
      </c>
      <c r="L642" s="38"/>
      <c r="M642" s="176" t="s">
        <v>19</v>
      </c>
      <c r="N642" s="177" t="s">
        <v>47</v>
      </c>
      <c r="O642" s="60"/>
      <c r="P642" s="178">
        <f>O642*H642</f>
        <v>0</v>
      </c>
      <c r="Q642" s="178">
        <v>0.00189</v>
      </c>
      <c r="R642" s="178">
        <f>Q642*H642</f>
        <v>0.02950101</v>
      </c>
      <c r="S642" s="178">
        <v>0</v>
      </c>
      <c r="T642" s="179">
        <f>S642*H642</f>
        <v>0</v>
      </c>
      <c r="AR642" s="17" t="s">
        <v>235</v>
      </c>
      <c r="AT642" s="17" t="s">
        <v>145</v>
      </c>
      <c r="AU642" s="17" t="s">
        <v>83</v>
      </c>
      <c r="AY642" s="17" t="s">
        <v>143</v>
      </c>
      <c r="BE642" s="180">
        <f>IF(N642="základní",J642,0)</f>
        <v>0</v>
      </c>
      <c r="BF642" s="180">
        <f>IF(N642="snížená",J642,0)</f>
        <v>0</v>
      </c>
      <c r="BG642" s="180">
        <f>IF(N642="zákl. přenesená",J642,0)</f>
        <v>0</v>
      </c>
      <c r="BH642" s="180">
        <f>IF(N642="sníž. přenesená",J642,0)</f>
        <v>0</v>
      </c>
      <c r="BI642" s="180">
        <f>IF(N642="nulová",J642,0)</f>
        <v>0</v>
      </c>
      <c r="BJ642" s="17" t="s">
        <v>81</v>
      </c>
      <c r="BK642" s="180">
        <f>ROUND(I642*H642,2)</f>
        <v>0</v>
      </c>
      <c r="BL642" s="17" t="s">
        <v>235</v>
      </c>
      <c r="BM642" s="17" t="s">
        <v>1236</v>
      </c>
    </row>
    <row r="643" spans="2:51" s="12" customFormat="1" ht="12">
      <c r="B643" s="192"/>
      <c r="C643" s="193"/>
      <c r="D643" s="183" t="s">
        <v>164</v>
      </c>
      <c r="E643" s="194" t="s">
        <v>19</v>
      </c>
      <c r="F643" s="195" t="s">
        <v>1237</v>
      </c>
      <c r="G643" s="193"/>
      <c r="H643" s="196">
        <v>15.609</v>
      </c>
      <c r="I643" s="197"/>
      <c r="J643" s="193"/>
      <c r="K643" s="193"/>
      <c r="L643" s="198"/>
      <c r="M643" s="199"/>
      <c r="N643" s="200"/>
      <c r="O643" s="200"/>
      <c r="P643" s="200"/>
      <c r="Q643" s="200"/>
      <c r="R643" s="200"/>
      <c r="S643" s="200"/>
      <c r="T643" s="201"/>
      <c r="AT643" s="202" t="s">
        <v>164</v>
      </c>
      <c r="AU643" s="202" t="s">
        <v>83</v>
      </c>
      <c r="AV643" s="12" t="s">
        <v>83</v>
      </c>
      <c r="AW643" s="12" t="s">
        <v>36</v>
      </c>
      <c r="AX643" s="12" t="s">
        <v>76</v>
      </c>
      <c r="AY643" s="202" t="s">
        <v>143</v>
      </c>
    </row>
    <row r="644" spans="2:51" s="13" customFormat="1" ht="12">
      <c r="B644" s="203"/>
      <c r="C644" s="204"/>
      <c r="D644" s="183" t="s">
        <v>164</v>
      </c>
      <c r="E644" s="205" t="s">
        <v>19</v>
      </c>
      <c r="F644" s="206" t="s">
        <v>171</v>
      </c>
      <c r="G644" s="204"/>
      <c r="H644" s="207">
        <v>15.609</v>
      </c>
      <c r="I644" s="208"/>
      <c r="J644" s="204"/>
      <c r="K644" s="204"/>
      <c r="L644" s="209"/>
      <c r="M644" s="210"/>
      <c r="N644" s="211"/>
      <c r="O644" s="211"/>
      <c r="P644" s="211"/>
      <c r="Q644" s="211"/>
      <c r="R644" s="211"/>
      <c r="S644" s="211"/>
      <c r="T644" s="212"/>
      <c r="AT644" s="213" t="s">
        <v>164</v>
      </c>
      <c r="AU644" s="213" t="s">
        <v>83</v>
      </c>
      <c r="AV644" s="13" t="s">
        <v>150</v>
      </c>
      <c r="AW644" s="13" t="s">
        <v>36</v>
      </c>
      <c r="AX644" s="13" t="s">
        <v>81</v>
      </c>
      <c r="AY644" s="213" t="s">
        <v>143</v>
      </c>
    </row>
    <row r="645" spans="2:65" s="1" customFormat="1" ht="16.5" customHeight="1">
      <c r="B645" s="34"/>
      <c r="C645" s="169" t="s">
        <v>1238</v>
      </c>
      <c r="D645" s="169" t="s">
        <v>145</v>
      </c>
      <c r="E645" s="170" t="s">
        <v>1239</v>
      </c>
      <c r="F645" s="171" t="s">
        <v>1240</v>
      </c>
      <c r="G645" s="172" t="s">
        <v>148</v>
      </c>
      <c r="H645" s="173">
        <v>36</v>
      </c>
      <c r="I645" s="174"/>
      <c r="J645" s="175">
        <f>ROUND(I645*H645,2)</f>
        <v>0</v>
      </c>
      <c r="K645" s="171" t="s">
        <v>149</v>
      </c>
      <c r="L645" s="38"/>
      <c r="M645" s="176" t="s">
        <v>19</v>
      </c>
      <c r="N645" s="177" t="s">
        <v>47</v>
      </c>
      <c r="O645" s="60"/>
      <c r="P645" s="178">
        <f>O645*H645</f>
        <v>0</v>
      </c>
      <c r="Q645" s="178">
        <v>0</v>
      </c>
      <c r="R645" s="178">
        <f>Q645*H645</f>
        <v>0</v>
      </c>
      <c r="S645" s="178">
        <v>0</v>
      </c>
      <c r="T645" s="179">
        <f>S645*H645</f>
        <v>0</v>
      </c>
      <c r="AR645" s="17" t="s">
        <v>235</v>
      </c>
      <c r="AT645" s="17" t="s">
        <v>145</v>
      </c>
      <c r="AU645" s="17" t="s">
        <v>83</v>
      </c>
      <c r="AY645" s="17" t="s">
        <v>143</v>
      </c>
      <c r="BE645" s="180">
        <f>IF(N645="základní",J645,0)</f>
        <v>0</v>
      </c>
      <c r="BF645" s="180">
        <f>IF(N645="snížená",J645,0)</f>
        <v>0</v>
      </c>
      <c r="BG645" s="180">
        <f>IF(N645="zákl. přenesená",J645,0)</f>
        <v>0</v>
      </c>
      <c r="BH645" s="180">
        <f>IF(N645="sníž. přenesená",J645,0)</f>
        <v>0</v>
      </c>
      <c r="BI645" s="180">
        <f>IF(N645="nulová",J645,0)</f>
        <v>0</v>
      </c>
      <c r="BJ645" s="17" t="s">
        <v>81</v>
      </c>
      <c r="BK645" s="180">
        <f>ROUND(I645*H645,2)</f>
        <v>0</v>
      </c>
      <c r="BL645" s="17" t="s">
        <v>235</v>
      </c>
      <c r="BM645" s="17" t="s">
        <v>1241</v>
      </c>
    </row>
    <row r="646" spans="2:65" s="1" customFormat="1" ht="16.5" customHeight="1">
      <c r="B646" s="34"/>
      <c r="C646" s="214" t="s">
        <v>1242</v>
      </c>
      <c r="D646" s="214" t="s">
        <v>173</v>
      </c>
      <c r="E646" s="215" t="s">
        <v>1243</v>
      </c>
      <c r="F646" s="216" t="s">
        <v>1244</v>
      </c>
      <c r="G646" s="217" t="s">
        <v>148</v>
      </c>
      <c r="H646" s="218">
        <v>36</v>
      </c>
      <c r="I646" s="219"/>
      <c r="J646" s="220">
        <f>ROUND(I646*H646,2)</f>
        <v>0</v>
      </c>
      <c r="K646" s="216" t="s">
        <v>19</v>
      </c>
      <c r="L646" s="221"/>
      <c r="M646" s="222" t="s">
        <v>19</v>
      </c>
      <c r="N646" s="223" t="s">
        <v>47</v>
      </c>
      <c r="O646" s="60"/>
      <c r="P646" s="178">
        <f>O646*H646</f>
        <v>0</v>
      </c>
      <c r="Q646" s="178">
        <v>0.02031</v>
      </c>
      <c r="R646" s="178">
        <f>Q646*H646</f>
        <v>0.73116</v>
      </c>
      <c r="S646" s="178">
        <v>0</v>
      </c>
      <c r="T646" s="179">
        <f>S646*H646</f>
        <v>0</v>
      </c>
      <c r="AR646" s="17" t="s">
        <v>311</v>
      </c>
      <c r="AT646" s="17" t="s">
        <v>173</v>
      </c>
      <c r="AU646" s="17" t="s">
        <v>83</v>
      </c>
      <c r="AY646" s="17" t="s">
        <v>143</v>
      </c>
      <c r="BE646" s="180">
        <f>IF(N646="základní",J646,0)</f>
        <v>0</v>
      </c>
      <c r="BF646" s="180">
        <f>IF(N646="snížená",J646,0)</f>
        <v>0</v>
      </c>
      <c r="BG646" s="180">
        <f>IF(N646="zákl. přenesená",J646,0)</f>
        <v>0</v>
      </c>
      <c r="BH646" s="180">
        <f>IF(N646="sníž. přenesená",J646,0)</f>
        <v>0</v>
      </c>
      <c r="BI646" s="180">
        <f>IF(N646="nulová",J646,0)</f>
        <v>0</v>
      </c>
      <c r="BJ646" s="17" t="s">
        <v>81</v>
      </c>
      <c r="BK646" s="180">
        <f>ROUND(I646*H646,2)</f>
        <v>0</v>
      </c>
      <c r="BL646" s="17" t="s">
        <v>235</v>
      </c>
      <c r="BM646" s="17" t="s">
        <v>1245</v>
      </c>
    </row>
    <row r="647" spans="2:65" s="1" customFormat="1" ht="22.5" customHeight="1">
      <c r="B647" s="34"/>
      <c r="C647" s="169" t="s">
        <v>1246</v>
      </c>
      <c r="D647" s="169" t="s">
        <v>145</v>
      </c>
      <c r="E647" s="170" t="s">
        <v>1247</v>
      </c>
      <c r="F647" s="171" t="s">
        <v>1248</v>
      </c>
      <c r="G647" s="172" t="s">
        <v>176</v>
      </c>
      <c r="H647" s="173">
        <v>0.761</v>
      </c>
      <c r="I647" s="174"/>
      <c r="J647" s="175">
        <f>ROUND(I647*H647,2)</f>
        <v>0</v>
      </c>
      <c r="K647" s="171" t="s">
        <v>149</v>
      </c>
      <c r="L647" s="38"/>
      <c r="M647" s="176" t="s">
        <v>19</v>
      </c>
      <c r="N647" s="177" t="s">
        <v>47</v>
      </c>
      <c r="O647" s="60"/>
      <c r="P647" s="178">
        <f>O647*H647</f>
        <v>0</v>
      </c>
      <c r="Q647" s="178">
        <v>0</v>
      </c>
      <c r="R647" s="178">
        <f>Q647*H647</f>
        <v>0</v>
      </c>
      <c r="S647" s="178">
        <v>0</v>
      </c>
      <c r="T647" s="179">
        <f>S647*H647</f>
        <v>0</v>
      </c>
      <c r="AR647" s="17" t="s">
        <v>235</v>
      </c>
      <c r="AT647" s="17" t="s">
        <v>145</v>
      </c>
      <c r="AU647" s="17" t="s">
        <v>83</v>
      </c>
      <c r="AY647" s="17" t="s">
        <v>143</v>
      </c>
      <c r="BE647" s="180">
        <f>IF(N647="základní",J647,0)</f>
        <v>0</v>
      </c>
      <c r="BF647" s="180">
        <f>IF(N647="snížená",J647,0)</f>
        <v>0</v>
      </c>
      <c r="BG647" s="180">
        <f>IF(N647="zákl. přenesená",J647,0)</f>
        <v>0</v>
      </c>
      <c r="BH647" s="180">
        <f>IF(N647="sníž. přenesená",J647,0)</f>
        <v>0</v>
      </c>
      <c r="BI647" s="180">
        <f>IF(N647="nulová",J647,0)</f>
        <v>0</v>
      </c>
      <c r="BJ647" s="17" t="s">
        <v>81</v>
      </c>
      <c r="BK647" s="180">
        <f>ROUND(I647*H647,2)</f>
        <v>0</v>
      </c>
      <c r="BL647" s="17" t="s">
        <v>235</v>
      </c>
      <c r="BM647" s="17" t="s">
        <v>1249</v>
      </c>
    </row>
    <row r="648" spans="2:63" s="10" customFormat="1" ht="22.9" customHeight="1">
      <c r="B648" s="153"/>
      <c r="C648" s="154"/>
      <c r="D648" s="155" t="s">
        <v>75</v>
      </c>
      <c r="E648" s="167" t="s">
        <v>1250</v>
      </c>
      <c r="F648" s="167" t="s">
        <v>1251</v>
      </c>
      <c r="G648" s="154"/>
      <c r="H648" s="154"/>
      <c r="I648" s="157"/>
      <c r="J648" s="168">
        <f>BK648</f>
        <v>0</v>
      </c>
      <c r="K648" s="154"/>
      <c r="L648" s="159"/>
      <c r="M648" s="160"/>
      <c r="N648" s="161"/>
      <c r="O648" s="161"/>
      <c r="P648" s="162">
        <f>SUM(P649:P710)</f>
        <v>0</v>
      </c>
      <c r="Q648" s="161"/>
      <c r="R648" s="162">
        <f>SUM(R649:R710)</f>
        <v>8.647799280000001</v>
      </c>
      <c r="S648" s="161"/>
      <c r="T648" s="163">
        <f>SUM(T649:T710)</f>
        <v>0</v>
      </c>
      <c r="AR648" s="164" t="s">
        <v>83</v>
      </c>
      <c r="AT648" s="165" t="s">
        <v>75</v>
      </c>
      <c r="AU648" s="165" t="s">
        <v>81</v>
      </c>
      <c r="AY648" s="164" t="s">
        <v>143</v>
      </c>
      <c r="BK648" s="166">
        <f>SUM(BK649:BK710)</f>
        <v>0</v>
      </c>
    </row>
    <row r="649" spans="2:65" s="1" customFormat="1" ht="22.5" customHeight="1">
      <c r="B649" s="34"/>
      <c r="C649" s="169" t="s">
        <v>1252</v>
      </c>
      <c r="D649" s="169" t="s">
        <v>145</v>
      </c>
      <c r="E649" s="170" t="s">
        <v>1253</v>
      </c>
      <c r="F649" s="171" t="s">
        <v>1254</v>
      </c>
      <c r="G649" s="172" t="s">
        <v>148</v>
      </c>
      <c r="H649" s="173">
        <v>4.752</v>
      </c>
      <c r="I649" s="174"/>
      <c r="J649" s="175">
        <f>ROUND(I649*H649,2)</f>
        <v>0</v>
      </c>
      <c r="K649" s="171" t="s">
        <v>149</v>
      </c>
      <c r="L649" s="38"/>
      <c r="M649" s="176" t="s">
        <v>19</v>
      </c>
      <c r="N649" s="177" t="s">
        <v>47</v>
      </c>
      <c r="O649" s="60"/>
      <c r="P649" s="178">
        <f>O649*H649</f>
        <v>0</v>
      </c>
      <c r="Q649" s="178">
        <v>0.01254</v>
      </c>
      <c r="R649" s="178">
        <f>Q649*H649</f>
        <v>0.059590080000000004</v>
      </c>
      <c r="S649" s="178">
        <v>0</v>
      </c>
      <c r="T649" s="179">
        <f>S649*H649</f>
        <v>0</v>
      </c>
      <c r="AR649" s="17" t="s">
        <v>235</v>
      </c>
      <c r="AT649" s="17" t="s">
        <v>145</v>
      </c>
      <c r="AU649" s="17" t="s">
        <v>83</v>
      </c>
      <c r="AY649" s="17" t="s">
        <v>143</v>
      </c>
      <c r="BE649" s="180">
        <f>IF(N649="základní",J649,0)</f>
        <v>0</v>
      </c>
      <c r="BF649" s="180">
        <f>IF(N649="snížená",J649,0)</f>
        <v>0</v>
      </c>
      <c r="BG649" s="180">
        <f>IF(N649="zákl. přenesená",J649,0)</f>
        <v>0</v>
      </c>
      <c r="BH649" s="180">
        <f>IF(N649="sníž. přenesená",J649,0)</f>
        <v>0</v>
      </c>
      <c r="BI649" s="180">
        <f>IF(N649="nulová",J649,0)</f>
        <v>0</v>
      </c>
      <c r="BJ649" s="17" t="s">
        <v>81</v>
      </c>
      <c r="BK649" s="180">
        <f>ROUND(I649*H649,2)</f>
        <v>0</v>
      </c>
      <c r="BL649" s="17" t="s">
        <v>235</v>
      </c>
      <c r="BM649" s="17" t="s">
        <v>1255</v>
      </c>
    </row>
    <row r="650" spans="2:51" s="11" customFormat="1" ht="12">
      <c r="B650" s="181"/>
      <c r="C650" s="182"/>
      <c r="D650" s="183" t="s">
        <v>164</v>
      </c>
      <c r="E650" s="184" t="s">
        <v>19</v>
      </c>
      <c r="F650" s="185" t="s">
        <v>611</v>
      </c>
      <c r="G650" s="182"/>
      <c r="H650" s="184" t="s">
        <v>19</v>
      </c>
      <c r="I650" s="186"/>
      <c r="J650" s="182"/>
      <c r="K650" s="182"/>
      <c r="L650" s="187"/>
      <c r="M650" s="188"/>
      <c r="N650" s="189"/>
      <c r="O650" s="189"/>
      <c r="P650" s="189"/>
      <c r="Q650" s="189"/>
      <c r="R650" s="189"/>
      <c r="S650" s="189"/>
      <c r="T650" s="190"/>
      <c r="AT650" s="191" t="s">
        <v>164</v>
      </c>
      <c r="AU650" s="191" t="s">
        <v>83</v>
      </c>
      <c r="AV650" s="11" t="s">
        <v>81</v>
      </c>
      <c r="AW650" s="11" t="s">
        <v>36</v>
      </c>
      <c r="AX650" s="11" t="s">
        <v>76</v>
      </c>
      <c r="AY650" s="191" t="s">
        <v>143</v>
      </c>
    </row>
    <row r="651" spans="2:51" s="12" customFormat="1" ht="12">
      <c r="B651" s="192"/>
      <c r="C651" s="193"/>
      <c r="D651" s="183" t="s">
        <v>164</v>
      </c>
      <c r="E651" s="194" t="s">
        <v>19</v>
      </c>
      <c r="F651" s="195" t="s">
        <v>671</v>
      </c>
      <c r="G651" s="193"/>
      <c r="H651" s="196">
        <v>4.752</v>
      </c>
      <c r="I651" s="197"/>
      <c r="J651" s="193"/>
      <c r="K651" s="193"/>
      <c r="L651" s="198"/>
      <c r="M651" s="199"/>
      <c r="N651" s="200"/>
      <c r="O651" s="200"/>
      <c r="P651" s="200"/>
      <c r="Q651" s="200"/>
      <c r="R651" s="200"/>
      <c r="S651" s="200"/>
      <c r="T651" s="201"/>
      <c r="AT651" s="202" t="s">
        <v>164</v>
      </c>
      <c r="AU651" s="202" t="s">
        <v>83</v>
      </c>
      <c r="AV651" s="12" t="s">
        <v>83</v>
      </c>
      <c r="AW651" s="12" t="s">
        <v>36</v>
      </c>
      <c r="AX651" s="12" t="s">
        <v>76</v>
      </c>
      <c r="AY651" s="202" t="s">
        <v>143</v>
      </c>
    </row>
    <row r="652" spans="2:51" s="13" customFormat="1" ht="12">
      <c r="B652" s="203"/>
      <c r="C652" s="204"/>
      <c r="D652" s="183" t="s">
        <v>164</v>
      </c>
      <c r="E652" s="205" t="s">
        <v>19</v>
      </c>
      <c r="F652" s="206" t="s">
        <v>171</v>
      </c>
      <c r="G652" s="204"/>
      <c r="H652" s="207">
        <v>4.752</v>
      </c>
      <c r="I652" s="208"/>
      <c r="J652" s="204"/>
      <c r="K652" s="204"/>
      <c r="L652" s="209"/>
      <c r="M652" s="210"/>
      <c r="N652" s="211"/>
      <c r="O652" s="211"/>
      <c r="P652" s="211"/>
      <c r="Q652" s="211"/>
      <c r="R652" s="211"/>
      <c r="S652" s="211"/>
      <c r="T652" s="212"/>
      <c r="AT652" s="213" t="s">
        <v>164</v>
      </c>
      <c r="AU652" s="213" t="s">
        <v>83</v>
      </c>
      <c r="AV652" s="13" t="s">
        <v>150</v>
      </c>
      <c r="AW652" s="13" t="s">
        <v>36</v>
      </c>
      <c r="AX652" s="13" t="s">
        <v>81</v>
      </c>
      <c r="AY652" s="213" t="s">
        <v>143</v>
      </c>
    </row>
    <row r="653" spans="2:65" s="1" customFormat="1" ht="22.5" customHeight="1">
      <c r="B653" s="34"/>
      <c r="C653" s="169" t="s">
        <v>1256</v>
      </c>
      <c r="D653" s="169" t="s">
        <v>145</v>
      </c>
      <c r="E653" s="170" t="s">
        <v>1257</v>
      </c>
      <c r="F653" s="171" t="s">
        <v>1258</v>
      </c>
      <c r="G653" s="172" t="s">
        <v>415</v>
      </c>
      <c r="H653" s="173">
        <v>8.88</v>
      </c>
      <c r="I653" s="174"/>
      <c r="J653" s="175">
        <f>ROUND(I653*H653,2)</f>
        <v>0</v>
      </c>
      <c r="K653" s="171" t="s">
        <v>149</v>
      </c>
      <c r="L653" s="38"/>
      <c r="M653" s="176" t="s">
        <v>19</v>
      </c>
      <c r="N653" s="177" t="s">
        <v>47</v>
      </c>
      <c r="O653" s="60"/>
      <c r="P653" s="178">
        <f>O653*H653</f>
        <v>0</v>
      </c>
      <c r="Q653" s="178">
        <v>0.00026</v>
      </c>
      <c r="R653" s="178">
        <f>Q653*H653</f>
        <v>0.0023088</v>
      </c>
      <c r="S653" s="178">
        <v>0</v>
      </c>
      <c r="T653" s="179">
        <f>S653*H653</f>
        <v>0</v>
      </c>
      <c r="AR653" s="17" t="s">
        <v>235</v>
      </c>
      <c r="AT653" s="17" t="s">
        <v>145</v>
      </c>
      <c r="AU653" s="17" t="s">
        <v>83</v>
      </c>
      <c r="AY653" s="17" t="s">
        <v>143</v>
      </c>
      <c r="BE653" s="180">
        <f>IF(N653="základní",J653,0)</f>
        <v>0</v>
      </c>
      <c r="BF653" s="180">
        <f>IF(N653="snížená",J653,0)</f>
        <v>0</v>
      </c>
      <c r="BG653" s="180">
        <f>IF(N653="zákl. přenesená",J653,0)</f>
        <v>0</v>
      </c>
      <c r="BH653" s="180">
        <f>IF(N653="sníž. přenesená",J653,0)</f>
        <v>0</v>
      </c>
      <c r="BI653" s="180">
        <f>IF(N653="nulová",J653,0)</f>
        <v>0</v>
      </c>
      <c r="BJ653" s="17" t="s">
        <v>81</v>
      </c>
      <c r="BK653" s="180">
        <f>ROUND(I653*H653,2)</f>
        <v>0</v>
      </c>
      <c r="BL653" s="17" t="s">
        <v>235</v>
      </c>
      <c r="BM653" s="17" t="s">
        <v>1259</v>
      </c>
    </row>
    <row r="654" spans="2:51" s="11" customFormat="1" ht="12">
      <c r="B654" s="181"/>
      <c r="C654" s="182"/>
      <c r="D654" s="183" t="s">
        <v>164</v>
      </c>
      <c r="E654" s="184" t="s">
        <v>19</v>
      </c>
      <c r="F654" s="185" t="s">
        <v>611</v>
      </c>
      <c r="G654" s="182"/>
      <c r="H654" s="184" t="s">
        <v>19</v>
      </c>
      <c r="I654" s="186"/>
      <c r="J654" s="182"/>
      <c r="K654" s="182"/>
      <c r="L654" s="187"/>
      <c r="M654" s="188"/>
      <c r="N654" s="189"/>
      <c r="O654" s="189"/>
      <c r="P654" s="189"/>
      <c r="Q654" s="189"/>
      <c r="R654" s="189"/>
      <c r="S654" s="189"/>
      <c r="T654" s="190"/>
      <c r="AT654" s="191" t="s">
        <v>164</v>
      </c>
      <c r="AU654" s="191" t="s">
        <v>83</v>
      </c>
      <c r="AV654" s="11" t="s">
        <v>81</v>
      </c>
      <c r="AW654" s="11" t="s">
        <v>36</v>
      </c>
      <c r="AX654" s="11" t="s">
        <v>76</v>
      </c>
      <c r="AY654" s="191" t="s">
        <v>143</v>
      </c>
    </row>
    <row r="655" spans="2:51" s="12" customFormat="1" ht="12">
      <c r="B655" s="192"/>
      <c r="C655" s="193"/>
      <c r="D655" s="183" t="s">
        <v>164</v>
      </c>
      <c r="E655" s="194" t="s">
        <v>19</v>
      </c>
      <c r="F655" s="195" t="s">
        <v>676</v>
      </c>
      <c r="G655" s="193"/>
      <c r="H655" s="196">
        <v>8.88</v>
      </c>
      <c r="I655" s="197"/>
      <c r="J655" s="193"/>
      <c r="K655" s="193"/>
      <c r="L655" s="198"/>
      <c r="M655" s="199"/>
      <c r="N655" s="200"/>
      <c r="O655" s="200"/>
      <c r="P655" s="200"/>
      <c r="Q655" s="200"/>
      <c r="R655" s="200"/>
      <c r="S655" s="200"/>
      <c r="T655" s="201"/>
      <c r="AT655" s="202" t="s">
        <v>164</v>
      </c>
      <c r="AU655" s="202" t="s">
        <v>83</v>
      </c>
      <c r="AV655" s="12" t="s">
        <v>83</v>
      </c>
      <c r="AW655" s="12" t="s">
        <v>36</v>
      </c>
      <c r="AX655" s="12" t="s">
        <v>76</v>
      </c>
      <c r="AY655" s="202" t="s">
        <v>143</v>
      </c>
    </row>
    <row r="656" spans="2:51" s="13" customFormat="1" ht="12">
      <c r="B656" s="203"/>
      <c r="C656" s="204"/>
      <c r="D656" s="183" t="s">
        <v>164</v>
      </c>
      <c r="E656" s="205" t="s">
        <v>19</v>
      </c>
      <c r="F656" s="206" t="s">
        <v>171</v>
      </c>
      <c r="G656" s="204"/>
      <c r="H656" s="207">
        <v>8.88</v>
      </c>
      <c r="I656" s="208"/>
      <c r="J656" s="204"/>
      <c r="K656" s="204"/>
      <c r="L656" s="209"/>
      <c r="M656" s="210"/>
      <c r="N656" s="211"/>
      <c r="O656" s="211"/>
      <c r="P656" s="211"/>
      <c r="Q656" s="211"/>
      <c r="R656" s="211"/>
      <c r="S656" s="211"/>
      <c r="T656" s="212"/>
      <c r="AT656" s="213" t="s">
        <v>164</v>
      </c>
      <c r="AU656" s="213" t="s">
        <v>83</v>
      </c>
      <c r="AV656" s="13" t="s">
        <v>150</v>
      </c>
      <c r="AW656" s="13" t="s">
        <v>36</v>
      </c>
      <c r="AX656" s="13" t="s">
        <v>81</v>
      </c>
      <c r="AY656" s="213" t="s">
        <v>143</v>
      </c>
    </row>
    <row r="657" spans="2:65" s="1" customFormat="1" ht="22.5" customHeight="1">
      <c r="B657" s="34"/>
      <c r="C657" s="169" t="s">
        <v>1260</v>
      </c>
      <c r="D657" s="169" t="s">
        <v>145</v>
      </c>
      <c r="E657" s="170" t="s">
        <v>1261</v>
      </c>
      <c r="F657" s="171" t="s">
        <v>1262</v>
      </c>
      <c r="G657" s="172" t="s">
        <v>148</v>
      </c>
      <c r="H657" s="173">
        <v>4.752</v>
      </c>
      <c r="I657" s="174"/>
      <c r="J657" s="175">
        <f>ROUND(I657*H657,2)</f>
        <v>0</v>
      </c>
      <c r="K657" s="171" t="s">
        <v>149</v>
      </c>
      <c r="L657" s="38"/>
      <c r="M657" s="176" t="s">
        <v>19</v>
      </c>
      <c r="N657" s="177" t="s">
        <v>47</v>
      </c>
      <c r="O657" s="60"/>
      <c r="P657" s="178">
        <f>O657*H657</f>
        <v>0</v>
      </c>
      <c r="Q657" s="178">
        <v>0.0001</v>
      </c>
      <c r="R657" s="178">
        <f>Q657*H657</f>
        <v>0.0004752</v>
      </c>
      <c r="S657" s="178">
        <v>0</v>
      </c>
      <c r="T657" s="179">
        <f>S657*H657</f>
        <v>0</v>
      </c>
      <c r="AR657" s="17" t="s">
        <v>235</v>
      </c>
      <c r="AT657" s="17" t="s">
        <v>145</v>
      </c>
      <c r="AU657" s="17" t="s">
        <v>83</v>
      </c>
      <c r="AY657" s="17" t="s">
        <v>143</v>
      </c>
      <c r="BE657" s="180">
        <f>IF(N657="základní",J657,0)</f>
        <v>0</v>
      </c>
      <c r="BF657" s="180">
        <f>IF(N657="snížená",J657,0)</f>
        <v>0</v>
      </c>
      <c r="BG657" s="180">
        <f>IF(N657="zákl. přenesená",J657,0)</f>
        <v>0</v>
      </c>
      <c r="BH657" s="180">
        <f>IF(N657="sníž. přenesená",J657,0)</f>
        <v>0</v>
      </c>
      <c r="BI657" s="180">
        <f>IF(N657="nulová",J657,0)</f>
        <v>0</v>
      </c>
      <c r="BJ657" s="17" t="s">
        <v>81</v>
      </c>
      <c r="BK657" s="180">
        <f>ROUND(I657*H657,2)</f>
        <v>0</v>
      </c>
      <c r="BL657" s="17" t="s">
        <v>235</v>
      </c>
      <c r="BM657" s="17" t="s">
        <v>1263</v>
      </c>
    </row>
    <row r="658" spans="2:65" s="1" customFormat="1" ht="16.5" customHeight="1">
      <c r="B658" s="34"/>
      <c r="C658" s="169" t="s">
        <v>1264</v>
      </c>
      <c r="D658" s="169" t="s">
        <v>145</v>
      </c>
      <c r="E658" s="170" t="s">
        <v>1265</v>
      </c>
      <c r="F658" s="171" t="s">
        <v>1266</v>
      </c>
      <c r="G658" s="172" t="s">
        <v>148</v>
      </c>
      <c r="H658" s="173">
        <v>4.752</v>
      </c>
      <c r="I658" s="174"/>
      <c r="J658" s="175">
        <f>ROUND(I658*H658,2)</f>
        <v>0</v>
      </c>
      <c r="K658" s="171" t="s">
        <v>149</v>
      </c>
      <c r="L658" s="38"/>
      <c r="M658" s="176" t="s">
        <v>19</v>
      </c>
      <c r="N658" s="177" t="s">
        <v>47</v>
      </c>
      <c r="O658" s="60"/>
      <c r="P658" s="178">
        <f>O658*H658</f>
        <v>0</v>
      </c>
      <c r="Q658" s="178">
        <v>0.0001</v>
      </c>
      <c r="R658" s="178">
        <f>Q658*H658</f>
        <v>0.0004752</v>
      </c>
      <c r="S658" s="178">
        <v>0</v>
      </c>
      <c r="T658" s="179">
        <f>S658*H658</f>
        <v>0</v>
      </c>
      <c r="AR658" s="17" t="s">
        <v>235</v>
      </c>
      <c r="AT658" s="17" t="s">
        <v>145</v>
      </c>
      <c r="AU658" s="17" t="s">
        <v>83</v>
      </c>
      <c r="AY658" s="17" t="s">
        <v>143</v>
      </c>
      <c r="BE658" s="180">
        <f>IF(N658="základní",J658,0)</f>
        <v>0</v>
      </c>
      <c r="BF658" s="180">
        <f>IF(N658="snížená",J658,0)</f>
        <v>0</v>
      </c>
      <c r="BG658" s="180">
        <f>IF(N658="zákl. přenesená",J658,0)</f>
        <v>0</v>
      </c>
      <c r="BH658" s="180">
        <f>IF(N658="sníž. přenesená",J658,0)</f>
        <v>0</v>
      </c>
      <c r="BI658" s="180">
        <f>IF(N658="nulová",J658,0)</f>
        <v>0</v>
      </c>
      <c r="BJ658" s="17" t="s">
        <v>81</v>
      </c>
      <c r="BK658" s="180">
        <f>ROUND(I658*H658,2)</f>
        <v>0</v>
      </c>
      <c r="BL658" s="17" t="s">
        <v>235</v>
      </c>
      <c r="BM658" s="17" t="s">
        <v>1267</v>
      </c>
    </row>
    <row r="659" spans="2:65" s="1" customFormat="1" ht="22.5" customHeight="1">
      <c r="B659" s="34"/>
      <c r="C659" s="169" t="s">
        <v>1268</v>
      </c>
      <c r="D659" s="169" t="s">
        <v>145</v>
      </c>
      <c r="E659" s="170" t="s">
        <v>1269</v>
      </c>
      <c r="F659" s="171" t="s">
        <v>1270</v>
      </c>
      <c r="G659" s="172" t="s">
        <v>415</v>
      </c>
      <c r="H659" s="173">
        <v>484.8</v>
      </c>
      <c r="I659" s="174"/>
      <c r="J659" s="175">
        <f>ROUND(I659*H659,2)</f>
        <v>0</v>
      </c>
      <c r="K659" s="171" t="s">
        <v>149</v>
      </c>
      <c r="L659" s="38"/>
      <c r="M659" s="176" t="s">
        <v>19</v>
      </c>
      <c r="N659" s="177" t="s">
        <v>47</v>
      </c>
      <c r="O659" s="60"/>
      <c r="P659" s="178">
        <f>O659*H659</f>
        <v>0</v>
      </c>
      <c r="Q659" s="178">
        <v>0</v>
      </c>
      <c r="R659" s="178">
        <f>Q659*H659</f>
        <v>0</v>
      </c>
      <c r="S659" s="178">
        <v>0</v>
      </c>
      <c r="T659" s="179">
        <f>S659*H659</f>
        <v>0</v>
      </c>
      <c r="AR659" s="17" t="s">
        <v>235</v>
      </c>
      <c r="AT659" s="17" t="s">
        <v>145</v>
      </c>
      <c r="AU659" s="17" t="s">
        <v>83</v>
      </c>
      <c r="AY659" s="17" t="s">
        <v>143</v>
      </c>
      <c r="BE659" s="180">
        <f>IF(N659="základní",J659,0)</f>
        <v>0</v>
      </c>
      <c r="BF659" s="180">
        <f>IF(N659="snížená",J659,0)</f>
        <v>0</v>
      </c>
      <c r="BG659" s="180">
        <f>IF(N659="zákl. přenesená",J659,0)</f>
        <v>0</v>
      </c>
      <c r="BH659" s="180">
        <f>IF(N659="sníž. přenesená",J659,0)</f>
        <v>0</v>
      </c>
      <c r="BI659" s="180">
        <f>IF(N659="nulová",J659,0)</f>
        <v>0</v>
      </c>
      <c r="BJ659" s="17" t="s">
        <v>81</v>
      </c>
      <c r="BK659" s="180">
        <f>ROUND(I659*H659,2)</f>
        <v>0</v>
      </c>
      <c r="BL659" s="17" t="s">
        <v>235</v>
      </c>
      <c r="BM659" s="17" t="s">
        <v>1271</v>
      </c>
    </row>
    <row r="660" spans="2:47" s="1" customFormat="1" ht="19.5">
      <c r="B660" s="34"/>
      <c r="C660" s="35"/>
      <c r="D660" s="183" t="s">
        <v>279</v>
      </c>
      <c r="E660" s="35"/>
      <c r="F660" s="224" t="s">
        <v>1272</v>
      </c>
      <c r="G660" s="35"/>
      <c r="H660" s="35"/>
      <c r="I660" s="98"/>
      <c r="J660" s="35"/>
      <c r="K660" s="35"/>
      <c r="L660" s="38"/>
      <c r="M660" s="225"/>
      <c r="N660" s="60"/>
      <c r="O660" s="60"/>
      <c r="P660" s="60"/>
      <c r="Q660" s="60"/>
      <c r="R660" s="60"/>
      <c r="S660" s="60"/>
      <c r="T660" s="61"/>
      <c r="AT660" s="17" t="s">
        <v>279</v>
      </c>
      <c r="AU660" s="17" t="s">
        <v>83</v>
      </c>
    </row>
    <row r="661" spans="2:51" s="11" customFormat="1" ht="12">
      <c r="B661" s="181"/>
      <c r="C661" s="182"/>
      <c r="D661" s="183" t="s">
        <v>164</v>
      </c>
      <c r="E661" s="184" t="s">
        <v>19</v>
      </c>
      <c r="F661" s="185" t="s">
        <v>1273</v>
      </c>
      <c r="G661" s="182"/>
      <c r="H661" s="184" t="s">
        <v>19</v>
      </c>
      <c r="I661" s="186"/>
      <c r="J661" s="182"/>
      <c r="K661" s="182"/>
      <c r="L661" s="187"/>
      <c r="M661" s="188"/>
      <c r="N661" s="189"/>
      <c r="O661" s="189"/>
      <c r="P661" s="189"/>
      <c r="Q661" s="189"/>
      <c r="R661" s="189"/>
      <c r="S661" s="189"/>
      <c r="T661" s="190"/>
      <c r="AT661" s="191" t="s">
        <v>164</v>
      </c>
      <c r="AU661" s="191" t="s">
        <v>83</v>
      </c>
      <c r="AV661" s="11" t="s">
        <v>81</v>
      </c>
      <c r="AW661" s="11" t="s">
        <v>36</v>
      </c>
      <c r="AX661" s="11" t="s">
        <v>76</v>
      </c>
      <c r="AY661" s="191" t="s">
        <v>143</v>
      </c>
    </row>
    <row r="662" spans="2:51" s="12" customFormat="1" ht="12">
      <c r="B662" s="192"/>
      <c r="C662" s="193"/>
      <c r="D662" s="183" t="s">
        <v>164</v>
      </c>
      <c r="E662" s="194" t="s">
        <v>19</v>
      </c>
      <c r="F662" s="195" t="s">
        <v>1274</v>
      </c>
      <c r="G662" s="193"/>
      <c r="H662" s="196">
        <v>242.4</v>
      </c>
      <c r="I662" s="197"/>
      <c r="J662" s="193"/>
      <c r="K662" s="193"/>
      <c r="L662" s="198"/>
      <c r="M662" s="199"/>
      <c r="N662" s="200"/>
      <c r="O662" s="200"/>
      <c r="P662" s="200"/>
      <c r="Q662" s="200"/>
      <c r="R662" s="200"/>
      <c r="S662" s="200"/>
      <c r="T662" s="201"/>
      <c r="AT662" s="202" t="s">
        <v>164</v>
      </c>
      <c r="AU662" s="202" t="s">
        <v>83</v>
      </c>
      <c r="AV662" s="12" t="s">
        <v>83</v>
      </c>
      <c r="AW662" s="12" t="s">
        <v>36</v>
      </c>
      <c r="AX662" s="12" t="s">
        <v>76</v>
      </c>
      <c r="AY662" s="202" t="s">
        <v>143</v>
      </c>
    </row>
    <row r="663" spans="2:51" s="11" customFormat="1" ht="12">
      <c r="B663" s="181"/>
      <c r="C663" s="182"/>
      <c r="D663" s="183" t="s">
        <v>164</v>
      </c>
      <c r="E663" s="184" t="s">
        <v>19</v>
      </c>
      <c r="F663" s="185" t="s">
        <v>1275</v>
      </c>
      <c r="G663" s="182"/>
      <c r="H663" s="184" t="s">
        <v>19</v>
      </c>
      <c r="I663" s="186"/>
      <c r="J663" s="182"/>
      <c r="K663" s="182"/>
      <c r="L663" s="187"/>
      <c r="M663" s="188"/>
      <c r="N663" s="189"/>
      <c r="O663" s="189"/>
      <c r="P663" s="189"/>
      <c r="Q663" s="189"/>
      <c r="R663" s="189"/>
      <c r="S663" s="189"/>
      <c r="T663" s="190"/>
      <c r="AT663" s="191" t="s">
        <v>164</v>
      </c>
      <c r="AU663" s="191" t="s">
        <v>83</v>
      </c>
      <c r="AV663" s="11" t="s">
        <v>81</v>
      </c>
      <c r="AW663" s="11" t="s">
        <v>36</v>
      </c>
      <c r="AX663" s="11" t="s">
        <v>76</v>
      </c>
      <c r="AY663" s="191" t="s">
        <v>143</v>
      </c>
    </row>
    <row r="664" spans="2:51" s="12" customFormat="1" ht="12">
      <c r="B664" s="192"/>
      <c r="C664" s="193"/>
      <c r="D664" s="183" t="s">
        <v>164</v>
      </c>
      <c r="E664" s="194" t="s">
        <v>19</v>
      </c>
      <c r="F664" s="195" t="s">
        <v>1274</v>
      </c>
      <c r="G664" s="193"/>
      <c r="H664" s="196">
        <v>242.4</v>
      </c>
      <c r="I664" s="197"/>
      <c r="J664" s="193"/>
      <c r="K664" s="193"/>
      <c r="L664" s="198"/>
      <c r="M664" s="199"/>
      <c r="N664" s="200"/>
      <c r="O664" s="200"/>
      <c r="P664" s="200"/>
      <c r="Q664" s="200"/>
      <c r="R664" s="200"/>
      <c r="S664" s="200"/>
      <c r="T664" s="201"/>
      <c r="AT664" s="202" t="s">
        <v>164</v>
      </c>
      <c r="AU664" s="202" t="s">
        <v>83</v>
      </c>
      <c r="AV664" s="12" t="s">
        <v>83</v>
      </c>
      <c r="AW664" s="12" t="s">
        <v>36</v>
      </c>
      <c r="AX664" s="12" t="s">
        <v>76</v>
      </c>
      <c r="AY664" s="202" t="s">
        <v>143</v>
      </c>
    </row>
    <row r="665" spans="2:51" s="13" customFormat="1" ht="12">
      <c r="B665" s="203"/>
      <c r="C665" s="204"/>
      <c r="D665" s="183" t="s">
        <v>164</v>
      </c>
      <c r="E665" s="205" t="s">
        <v>19</v>
      </c>
      <c r="F665" s="206" t="s">
        <v>171</v>
      </c>
      <c r="G665" s="204"/>
      <c r="H665" s="207">
        <v>484.8</v>
      </c>
      <c r="I665" s="208"/>
      <c r="J665" s="204"/>
      <c r="K665" s="204"/>
      <c r="L665" s="209"/>
      <c r="M665" s="210"/>
      <c r="N665" s="211"/>
      <c r="O665" s="211"/>
      <c r="P665" s="211"/>
      <c r="Q665" s="211"/>
      <c r="R665" s="211"/>
      <c r="S665" s="211"/>
      <c r="T665" s="212"/>
      <c r="AT665" s="213" t="s">
        <v>164</v>
      </c>
      <c r="AU665" s="213" t="s">
        <v>83</v>
      </c>
      <c r="AV665" s="13" t="s">
        <v>150</v>
      </c>
      <c r="AW665" s="13" t="s">
        <v>36</v>
      </c>
      <c r="AX665" s="13" t="s">
        <v>81</v>
      </c>
      <c r="AY665" s="213" t="s">
        <v>143</v>
      </c>
    </row>
    <row r="666" spans="2:65" s="1" customFormat="1" ht="16.5" customHeight="1">
      <c r="B666" s="34"/>
      <c r="C666" s="214" t="s">
        <v>1276</v>
      </c>
      <c r="D666" s="214" t="s">
        <v>173</v>
      </c>
      <c r="E666" s="215" t="s">
        <v>1277</v>
      </c>
      <c r="F666" s="216" t="s">
        <v>1278</v>
      </c>
      <c r="G666" s="217" t="s">
        <v>162</v>
      </c>
      <c r="H666" s="218">
        <v>2.618</v>
      </c>
      <c r="I666" s="219"/>
      <c r="J666" s="220">
        <f>ROUND(I666*H666,2)</f>
        <v>0</v>
      </c>
      <c r="K666" s="216" t="s">
        <v>149</v>
      </c>
      <c r="L666" s="221"/>
      <c r="M666" s="222" t="s">
        <v>19</v>
      </c>
      <c r="N666" s="223" t="s">
        <v>47</v>
      </c>
      <c r="O666" s="60"/>
      <c r="P666" s="178">
        <f>O666*H666</f>
        <v>0</v>
      </c>
      <c r="Q666" s="178">
        <v>0.55</v>
      </c>
      <c r="R666" s="178">
        <f>Q666*H666</f>
        <v>1.4399</v>
      </c>
      <c r="S666" s="178">
        <v>0</v>
      </c>
      <c r="T666" s="179">
        <f>S666*H666</f>
        <v>0</v>
      </c>
      <c r="AR666" s="17" t="s">
        <v>311</v>
      </c>
      <c r="AT666" s="17" t="s">
        <v>173</v>
      </c>
      <c r="AU666" s="17" t="s">
        <v>83</v>
      </c>
      <c r="AY666" s="17" t="s">
        <v>143</v>
      </c>
      <c r="BE666" s="180">
        <f>IF(N666="základní",J666,0)</f>
        <v>0</v>
      </c>
      <c r="BF666" s="180">
        <f>IF(N666="snížená",J666,0)</f>
        <v>0</v>
      </c>
      <c r="BG666" s="180">
        <f>IF(N666="zákl. přenesená",J666,0)</f>
        <v>0</v>
      </c>
      <c r="BH666" s="180">
        <f>IF(N666="sníž. přenesená",J666,0)</f>
        <v>0</v>
      </c>
      <c r="BI666" s="180">
        <f>IF(N666="nulová",J666,0)</f>
        <v>0</v>
      </c>
      <c r="BJ666" s="17" t="s">
        <v>81</v>
      </c>
      <c r="BK666" s="180">
        <f>ROUND(I666*H666,2)</f>
        <v>0</v>
      </c>
      <c r="BL666" s="17" t="s">
        <v>235</v>
      </c>
      <c r="BM666" s="17" t="s">
        <v>1279</v>
      </c>
    </row>
    <row r="667" spans="2:51" s="11" customFormat="1" ht="12">
      <c r="B667" s="181"/>
      <c r="C667" s="182"/>
      <c r="D667" s="183" t="s">
        <v>164</v>
      </c>
      <c r="E667" s="184" t="s">
        <v>19</v>
      </c>
      <c r="F667" s="185" t="s">
        <v>1280</v>
      </c>
      <c r="G667" s="182"/>
      <c r="H667" s="184" t="s">
        <v>19</v>
      </c>
      <c r="I667" s="186"/>
      <c r="J667" s="182"/>
      <c r="K667" s="182"/>
      <c r="L667" s="187"/>
      <c r="M667" s="188"/>
      <c r="N667" s="189"/>
      <c r="O667" s="189"/>
      <c r="P667" s="189"/>
      <c r="Q667" s="189"/>
      <c r="R667" s="189"/>
      <c r="S667" s="189"/>
      <c r="T667" s="190"/>
      <c r="AT667" s="191" t="s">
        <v>164</v>
      </c>
      <c r="AU667" s="191" t="s">
        <v>83</v>
      </c>
      <c r="AV667" s="11" t="s">
        <v>81</v>
      </c>
      <c r="AW667" s="11" t="s">
        <v>36</v>
      </c>
      <c r="AX667" s="11" t="s">
        <v>76</v>
      </c>
      <c r="AY667" s="191" t="s">
        <v>143</v>
      </c>
    </row>
    <row r="668" spans="2:51" s="12" customFormat="1" ht="12">
      <c r="B668" s="192"/>
      <c r="C668" s="193"/>
      <c r="D668" s="183" t="s">
        <v>164</v>
      </c>
      <c r="E668" s="194" t="s">
        <v>19</v>
      </c>
      <c r="F668" s="195" t="s">
        <v>1281</v>
      </c>
      <c r="G668" s="193"/>
      <c r="H668" s="196">
        <v>2.424</v>
      </c>
      <c r="I668" s="197"/>
      <c r="J668" s="193"/>
      <c r="K668" s="193"/>
      <c r="L668" s="198"/>
      <c r="M668" s="199"/>
      <c r="N668" s="200"/>
      <c r="O668" s="200"/>
      <c r="P668" s="200"/>
      <c r="Q668" s="200"/>
      <c r="R668" s="200"/>
      <c r="S668" s="200"/>
      <c r="T668" s="201"/>
      <c r="AT668" s="202" t="s">
        <v>164</v>
      </c>
      <c r="AU668" s="202" t="s">
        <v>83</v>
      </c>
      <c r="AV668" s="12" t="s">
        <v>83</v>
      </c>
      <c r="AW668" s="12" t="s">
        <v>36</v>
      </c>
      <c r="AX668" s="12" t="s">
        <v>76</v>
      </c>
      <c r="AY668" s="202" t="s">
        <v>143</v>
      </c>
    </row>
    <row r="669" spans="2:51" s="13" customFormat="1" ht="12">
      <c r="B669" s="203"/>
      <c r="C669" s="204"/>
      <c r="D669" s="183" t="s">
        <v>164</v>
      </c>
      <c r="E669" s="205" t="s">
        <v>19</v>
      </c>
      <c r="F669" s="206" t="s">
        <v>171</v>
      </c>
      <c r="G669" s="204"/>
      <c r="H669" s="207">
        <v>2.424</v>
      </c>
      <c r="I669" s="208"/>
      <c r="J669" s="204"/>
      <c r="K669" s="204"/>
      <c r="L669" s="209"/>
      <c r="M669" s="210"/>
      <c r="N669" s="211"/>
      <c r="O669" s="211"/>
      <c r="P669" s="211"/>
      <c r="Q669" s="211"/>
      <c r="R669" s="211"/>
      <c r="S669" s="211"/>
      <c r="T669" s="212"/>
      <c r="AT669" s="213" t="s">
        <v>164</v>
      </c>
      <c r="AU669" s="213" t="s">
        <v>83</v>
      </c>
      <c r="AV669" s="13" t="s">
        <v>150</v>
      </c>
      <c r="AW669" s="13" t="s">
        <v>36</v>
      </c>
      <c r="AX669" s="13" t="s">
        <v>81</v>
      </c>
      <c r="AY669" s="213" t="s">
        <v>143</v>
      </c>
    </row>
    <row r="670" spans="2:51" s="12" customFormat="1" ht="12">
      <c r="B670" s="192"/>
      <c r="C670" s="193"/>
      <c r="D670" s="183" t="s">
        <v>164</v>
      </c>
      <c r="E670" s="193"/>
      <c r="F670" s="195" t="s">
        <v>1282</v>
      </c>
      <c r="G670" s="193"/>
      <c r="H670" s="196">
        <v>2.618</v>
      </c>
      <c r="I670" s="197"/>
      <c r="J670" s="193"/>
      <c r="K670" s="193"/>
      <c r="L670" s="198"/>
      <c r="M670" s="199"/>
      <c r="N670" s="200"/>
      <c r="O670" s="200"/>
      <c r="P670" s="200"/>
      <c r="Q670" s="200"/>
      <c r="R670" s="200"/>
      <c r="S670" s="200"/>
      <c r="T670" s="201"/>
      <c r="AT670" s="202" t="s">
        <v>164</v>
      </c>
      <c r="AU670" s="202" t="s">
        <v>83</v>
      </c>
      <c r="AV670" s="12" t="s">
        <v>83</v>
      </c>
      <c r="AW670" s="12" t="s">
        <v>4</v>
      </c>
      <c r="AX670" s="12" t="s">
        <v>81</v>
      </c>
      <c r="AY670" s="202" t="s">
        <v>143</v>
      </c>
    </row>
    <row r="671" spans="2:65" s="1" customFormat="1" ht="16.5" customHeight="1">
      <c r="B671" s="34"/>
      <c r="C671" s="214" t="s">
        <v>1283</v>
      </c>
      <c r="D671" s="214" t="s">
        <v>173</v>
      </c>
      <c r="E671" s="215" t="s">
        <v>1284</v>
      </c>
      <c r="F671" s="216" t="s">
        <v>1285</v>
      </c>
      <c r="G671" s="217" t="s">
        <v>162</v>
      </c>
      <c r="H671" s="218">
        <v>0.654</v>
      </c>
      <c r="I671" s="219"/>
      <c r="J671" s="220">
        <f>ROUND(I671*H671,2)</f>
        <v>0</v>
      </c>
      <c r="K671" s="216" t="s">
        <v>149</v>
      </c>
      <c r="L671" s="221"/>
      <c r="M671" s="222" t="s">
        <v>19</v>
      </c>
      <c r="N671" s="223" t="s">
        <v>47</v>
      </c>
      <c r="O671" s="60"/>
      <c r="P671" s="178">
        <f>O671*H671</f>
        <v>0</v>
      </c>
      <c r="Q671" s="178">
        <v>0.55</v>
      </c>
      <c r="R671" s="178">
        <f>Q671*H671</f>
        <v>0.3597</v>
      </c>
      <c r="S671" s="178">
        <v>0</v>
      </c>
      <c r="T671" s="179">
        <f>S671*H671</f>
        <v>0</v>
      </c>
      <c r="AR671" s="17" t="s">
        <v>311</v>
      </c>
      <c r="AT671" s="17" t="s">
        <v>173</v>
      </c>
      <c r="AU671" s="17" t="s">
        <v>83</v>
      </c>
      <c r="AY671" s="17" t="s">
        <v>143</v>
      </c>
      <c r="BE671" s="180">
        <f>IF(N671="základní",J671,0)</f>
        <v>0</v>
      </c>
      <c r="BF671" s="180">
        <f>IF(N671="snížená",J671,0)</f>
        <v>0</v>
      </c>
      <c r="BG671" s="180">
        <f>IF(N671="zákl. přenesená",J671,0)</f>
        <v>0</v>
      </c>
      <c r="BH671" s="180">
        <f>IF(N671="sníž. přenesená",J671,0)</f>
        <v>0</v>
      </c>
      <c r="BI671" s="180">
        <f>IF(N671="nulová",J671,0)</f>
        <v>0</v>
      </c>
      <c r="BJ671" s="17" t="s">
        <v>81</v>
      </c>
      <c r="BK671" s="180">
        <f>ROUND(I671*H671,2)</f>
        <v>0</v>
      </c>
      <c r="BL671" s="17" t="s">
        <v>235</v>
      </c>
      <c r="BM671" s="17" t="s">
        <v>1286</v>
      </c>
    </row>
    <row r="672" spans="2:51" s="11" customFormat="1" ht="12">
      <c r="B672" s="181"/>
      <c r="C672" s="182"/>
      <c r="D672" s="183" t="s">
        <v>164</v>
      </c>
      <c r="E672" s="184" t="s">
        <v>19</v>
      </c>
      <c r="F672" s="185" t="s">
        <v>1287</v>
      </c>
      <c r="G672" s="182"/>
      <c r="H672" s="184" t="s">
        <v>19</v>
      </c>
      <c r="I672" s="186"/>
      <c r="J672" s="182"/>
      <c r="K672" s="182"/>
      <c r="L672" s="187"/>
      <c r="M672" s="188"/>
      <c r="N672" s="189"/>
      <c r="O672" s="189"/>
      <c r="P672" s="189"/>
      <c r="Q672" s="189"/>
      <c r="R672" s="189"/>
      <c r="S672" s="189"/>
      <c r="T672" s="190"/>
      <c r="AT672" s="191" t="s">
        <v>164</v>
      </c>
      <c r="AU672" s="191" t="s">
        <v>83</v>
      </c>
      <c r="AV672" s="11" t="s">
        <v>81</v>
      </c>
      <c r="AW672" s="11" t="s">
        <v>36</v>
      </c>
      <c r="AX672" s="11" t="s">
        <v>76</v>
      </c>
      <c r="AY672" s="191" t="s">
        <v>143</v>
      </c>
    </row>
    <row r="673" spans="2:51" s="12" customFormat="1" ht="12">
      <c r="B673" s="192"/>
      <c r="C673" s="193"/>
      <c r="D673" s="183" t="s">
        <v>164</v>
      </c>
      <c r="E673" s="194" t="s">
        <v>19</v>
      </c>
      <c r="F673" s="195" t="s">
        <v>1288</v>
      </c>
      <c r="G673" s="193"/>
      <c r="H673" s="196">
        <v>0.606</v>
      </c>
      <c r="I673" s="197"/>
      <c r="J673" s="193"/>
      <c r="K673" s="193"/>
      <c r="L673" s="198"/>
      <c r="M673" s="199"/>
      <c r="N673" s="200"/>
      <c r="O673" s="200"/>
      <c r="P673" s="200"/>
      <c r="Q673" s="200"/>
      <c r="R673" s="200"/>
      <c r="S673" s="200"/>
      <c r="T673" s="201"/>
      <c r="AT673" s="202" t="s">
        <v>164</v>
      </c>
      <c r="AU673" s="202" t="s">
        <v>83</v>
      </c>
      <c r="AV673" s="12" t="s">
        <v>83</v>
      </c>
      <c r="AW673" s="12" t="s">
        <v>36</v>
      </c>
      <c r="AX673" s="12" t="s">
        <v>76</v>
      </c>
      <c r="AY673" s="202" t="s">
        <v>143</v>
      </c>
    </row>
    <row r="674" spans="2:51" s="13" customFormat="1" ht="12">
      <c r="B674" s="203"/>
      <c r="C674" s="204"/>
      <c r="D674" s="183" t="s">
        <v>164</v>
      </c>
      <c r="E674" s="205" t="s">
        <v>19</v>
      </c>
      <c r="F674" s="206" t="s">
        <v>171</v>
      </c>
      <c r="G674" s="204"/>
      <c r="H674" s="207">
        <v>0.606</v>
      </c>
      <c r="I674" s="208"/>
      <c r="J674" s="204"/>
      <c r="K674" s="204"/>
      <c r="L674" s="209"/>
      <c r="M674" s="210"/>
      <c r="N674" s="211"/>
      <c r="O674" s="211"/>
      <c r="P674" s="211"/>
      <c r="Q674" s="211"/>
      <c r="R674" s="211"/>
      <c r="S674" s="211"/>
      <c r="T674" s="212"/>
      <c r="AT674" s="213" t="s">
        <v>164</v>
      </c>
      <c r="AU674" s="213" t="s">
        <v>83</v>
      </c>
      <c r="AV674" s="13" t="s">
        <v>150</v>
      </c>
      <c r="AW674" s="13" t="s">
        <v>36</v>
      </c>
      <c r="AX674" s="13" t="s">
        <v>81</v>
      </c>
      <c r="AY674" s="213" t="s">
        <v>143</v>
      </c>
    </row>
    <row r="675" spans="2:51" s="12" customFormat="1" ht="12">
      <c r="B675" s="192"/>
      <c r="C675" s="193"/>
      <c r="D675" s="183" t="s">
        <v>164</v>
      </c>
      <c r="E675" s="193"/>
      <c r="F675" s="195" t="s">
        <v>1289</v>
      </c>
      <c r="G675" s="193"/>
      <c r="H675" s="196">
        <v>0.654</v>
      </c>
      <c r="I675" s="197"/>
      <c r="J675" s="193"/>
      <c r="K675" s="193"/>
      <c r="L675" s="198"/>
      <c r="M675" s="199"/>
      <c r="N675" s="200"/>
      <c r="O675" s="200"/>
      <c r="P675" s="200"/>
      <c r="Q675" s="200"/>
      <c r="R675" s="200"/>
      <c r="S675" s="200"/>
      <c r="T675" s="201"/>
      <c r="AT675" s="202" t="s">
        <v>164</v>
      </c>
      <c r="AU675" s="202" t="s">
        <v>83</v>
      </c>
      <c r="AV675" s="12" t="s">
        <v>83</v>
      </c>
      <c r="AW675" s="12" t="s">
        <v>4</v>
      </c>
      <c r="AX675" s="12" t="s">
        <v>81</v>
      </c>
      <c r="AY675" s="202" t="s">
        <v>143</v>
      </c>
    </row>
    <row r="676" spans="2:65" s="1" customFormat="1" ht="22.5" customHeight="1">
      <c r="B676" s="34"/>
      <c r="C676" s="169" t="s">
        <v>1290</v>
      </c>
      <c r="D676" s="169" t="s">
        <v>145</v>
      </c>
      <c r="E676" s="170" t="s">
        <v>1291</v>
      </c>
      <c r="F676" s="171" t="s">
        <v>1292</v>
      </c>
      <c r="G676" s="172" t="s">
        <v>415</v>
      </c>
      <c r="H676" s="173">
        <v>67.24</v>
      </c>
      <c r="I676" s="174"/>
      <c r="J676" s="175">
        <f>ROUND(I676*H676,2)</f>
        <v>0</v>
      </c>
      <c r="K676" s="171" t="s">
        <v>149</v>
      </c>
      <c r="L676" s="38"/>
      <c r="M676" s="176" t="s">
        <v>19</v>
      </c>
      <c r="N676" s="177" t="s">
        <v>47</v>
      </c>
      <c r="O676" s="60"/>
      <c r="P676" s="178">
        <f>O676*H676</f>
        <v>0</v>
      </c>
      <c r="Q676" s="178">
        <v>0</v>
      </c>
      <c r="R676" s="178">
        <f>Q676*H676</f>
        <v>0</v>
      </c>
      <c r="S676" s="178">
        <v>0</v>
      </c>
      <c r="T676" s="179">
        <f>S676*H676</f>
        <v>0</v>
      </c>
      <c r="AR676" s="17" t="s">
        <v>235</v>
      </c>
      <c r="AT676" s="17" t="s">
        <v>145</v>
      </c>
      <c r="AU676" s="17" t="s">
        <v>83</v>
      </c>
      <c r="AY676" s="17" t="s">
        <v>143</v>
      </c>
      <c r="BE676" s="180">
        <f>IF(N676="základní",J676,0)</f>
        <v>0</v>
      </c>
      <c r="BF676" s="180">
        <f>IF(N676="snížená",J676,0)</f>
        <v>0</v>
      </c>
      <c r="BG676" s="180">
        <f>IF(N676="zákl. přenesená",J676,0)</f>
        <v>0</v>
      </c>
      <c r="BH676" s="180">
        <f>IF(N676="sníž. přenesená",J676,0)</f>
        <v>0</v>
      </c>
      <c r="BI676" s="180">
        <f>IF(N676="nulová",J676,0)</f>
        <v>0</v>
      </c>
      <c r="BJ676" s="17" t="s">
        <v>81</v>
      </c>
      <c r="BK676" s="180">
        <f>ROUND(I676*H676,2)</f>
        <v>0</v>
      </c>
      <c r="BL676" s="17" t="s">
        <v>235</v>
      </c>
      <c r="BM676" s="17" t="s">
        <v>1293</v>
      </c>
    </row>
    <row r="677" spans="2:47" s="1" customFormat="1" ht="19.5">
      <c r="B677" s="34"/>
      <c r="C677" s="35"/>
      <c r="D677" s="183" t="s">
        <v>279</v>
      </c>
      <c r="E677" s="35"/>
      <c r="F677" s="224" t="s">
        <v>1272</v>
      </c>
      <c r="G677" s="35"/>
      <c r="H677" s="35"/>
      <c r="I677" s="98"/>
      <c r="J677" s="35"/>
      <c r="K677" s="35"/>
      <c r="L677" s="38"/>
      <c r="M677" s="225"/>
      <c r="N677" s="60"/>
      <c r="O677" s="60"/>
      <c r="P677" s="60"/>
      <c r="Q677" s="60"/>
      <c r="R677" s="60"/>
      <c r="S677" s="60"/>
      <c r="T677" s="61"/>
      <c r="AT677" s="17" t="s">
        <v>279</v>
      </c>
      <c r="AU677" s="17" t="s">
        <v>83</v>
      </c>
    </row>
    <row r="678" spans="2:51" s="11" customFormat="1" ht="12">
      <c r="B678" s="181"/>
      <c r="C678" s="182"/>
      <c r="D678" s="183" t="s">
        <v>164</v>
      </c>
      <c r="E678" s="184" t="s">
        <v>19</v>
      </c>
      <c r="F678" s="185" t="s">
        <v>1294</v>
      </c>
      <c r="G678" s="182"/>
      <c r="H678" s="184" t="s">
        <v>19</v>
      </c>
      <c r="I678" s="186"/>
      <c r="J678" s="182"/>
      <c r="K678" s="182"/>
      <c r="L678" s="187"/>
      <c r="M678" s="188"/>
      <c r="N678" s="189"/>
      <c r="O678" s="189"/>
      <c r="P678" s="189"/>
      <c r="Q678" s="189"/>
      <c r="R678" s="189"/>
      <c r="S678" s="189"/>
      <c r="T678" s="190"/>
      <c r="AT678" s="191" t="s">
        <v>164</v>
      </c>
      <c r="AU678" s="191" t="s">
        <v>83</v>
      </c>
      <c r="AV678" s="11" t="s">
        <v>81</v>
      </c>
      <c r="AW678" s="11" t="s">
        <v>36</v>
      </c>
      <c r="AX678" s="11" t="s">
        <v>76</v>
      </c>
      <c r="AY678" s="191" t="s">
        <v>143</v>
      </c>
    </row>
    <row r="679" spans="2:51" s="12" customFormat="1" ht="12">
      <c r="B679" s="192"/>
      <c r="C679" s="193"/>
      <c r="D679" s="183" t="s">
        <v>164</v>
      </c>
      <c r="E679" s="194" t="s">
        <v>19</v>
      </c>
      <c r="F679" s="195" t="s">
        <v>1295</v>
      </c>
      <c r="G679" s="193"/>
      <c r="H679" s="196">
        <v>43.28</v>
      </c>
      <c r="I679" s="197"/>
      <c r="J679" s="193"/>
      <c r="K679" s="193"/>
      <c r="L679" s="198"/>
      <c r="M679" s="199"/>
      <c r="N679" s="200"/>
      <c r="O679" s="200"/>
      <c r="P679" s="200"/>
      <c r="Q679" s="200"/>
      <c r="R679" s="200"/>
      <c r="S679" s="200"/>
      <c r="T679" s="201"/>
      <c r="AT679" s="202" t="s">
        <v>164</v>
      </c>
      <c r="AU679" s="202" t="s">
        <v>83</v>
      </c>
      <c r="AV679" s="12" t="s">
        <v>83</v>
      </c>
      <c r="AW679" s="12" t="s">
        <v>36</v>
      </c>
      <c r="AX679" s="12" t="s">
        <v>76</v>
      </c>
      <c r="AY679" s="202" t="s">
        <v>143</v>
      </c>
    </row>
    <row r="680" spans="2:51" s="11" customFormat="1" ht="12">
      <c r="B680" s="181"/>
      <c r="C680" s="182"/>
      <c r="D680" s="183" t="s">
        <v>164</v>
      </c>
      <c r="E680" s="184" t="s">
        <v>19</v>
      </c>
      <c r="F680" s="185" t="s">
        <v>1296</v>
      </c>
      <c r="G680" s="182"/>
      <c r="H680" s="184" t="s">
        <v>19</v>
      </c>
      <c r="I680" s="186"/>
      <c r="J680" s="182"/>
      <c r="K680" s="182"/>
      <c r="L680" s="187"/>
      <c r="M680" s="188"/>
      <c r="N680" s="189"/>
      <c r="O680" s="189"/>
      <c r="P680" s="189"/>
      <c r="Q680" s="189"/>
      <c r="R680" s="189"/>
      <c r="S680" s="189"/>
      <c r="T680" s="190"/>
      <c r="AT680" s="191" t="s">
        <v>164</v>
      </c>
      <c r="AU680" s="191" t="s">
        <v>83</v>
      </c>
      <c r="AV680" s="11" t="s">
        <v>81</v>
      </c>
      <c r="AW680" s="11" t="s">
        <v>36</v>
      </c>
      <c r="AX680" s="11" t="s">
        <v>76</v>
      </c>
      <c r="AY680" s="191" t="s">
        <v>143</v>
      </c>
    </row>
    <row r="681" spans="2:51" s="12" customFormat="1" ht="12">
      <c r="B681" s="192"/>
      <c r="C681" s="193"/>
      <c r="D681" s="183" t="s">
        <v>164</v>
      </c>
      <c r="E681" s="194" t="s">
        <v>19</v>
      </c>
      <c r="F681" s="195" t="s">
        <v>1297</v>
      </c>
      <c r="G681" s="193"/>
      <c r="H681" s="196">
        <v>23.96</v>
      </c>
      <c r="I681" s="197"/>
      <c r="J681" s="193"/>
      <c r="K681" s="193"/>
      <c r="L681" s="198"/>
      <c r="M681" s="199"/>
      <c r="N681" s="200"/>
      <c r="O681" s="200"/>
      <c r="P681" s="200"/>
      <c r="Q681" s="200"/>
      <c r="R681" s="200"/>
      <c r="S681" s="200"/>
      <c r="T681" s="201"/>
      <c r="AT681" s="202" t="s">
        <v>164</v>
      </c>
      <c r="AU681" s="202" t="s">
        <v>83</v>
      </c>
      <c r="AV681" s="12" t="s">
        <v>83</v>
      </c>
      <c r="AW681" s="12" t="s">
        <v>36</v>
      </c>
      <c r="AX681" s="12" t="s">
        <v>76</v>
      </c>
      <c r="AY681" s="202" t="s">
        <v>143</v>
      </c>
    </row>
    <row r="682" spans="2:51" s="13" customFormat="1" ht="12">
      <c r="B682" s="203"/>
      <c r="C682" s="204"/>
      <c r="D682" s="183" t="s">
        <v>164</v>
      </c>
      <c r="E682" s="205" t="s">
        <v>19</v>
      </c>
      <c r="F682" s="206" t="s">
        <v>171</v>
      </c>
      <c r="G682" s="204"/>
      <c r="H682" s="207">
        <v>67.24000000000001</v>
      </c>
      <c r="I682" s="208"/>
      <c r="J682" s="204"/>
      <c r="K682" s="204"/>
      <c r="L682" s="209"/>
      <c r="M682" s="210"/>
      <c r="N682" s="211"/>
      <c r="O682" s="211"/>
      <c r="P682" s="211"/>
      <c r="Q682" s="211"/>
      <c r="R682" s="211"/>
      <c r="S682" s="211"/>
      <c r="T682" s="212"/>
      <c r="AT682" s="213" t="s">
        <v>164</v>
      </c>
      <c r="AU682" s="213" t="s">
        <v>83</v>
      </c>
      <c r="AV682" s="13" t="s">
        <v>150</v>
      </c>
      <c r="AW682" s="13" t="s">
        <v>36</v>
      </c>
      <c r="AX682" s="13" t="s">
        <v>81</v>
      </c>
      <c r="AY682" s="213" t="s">
        <v>143</v>
      </c>
    </row>
    <row r="683" spans="2:65" s="1" customFormat="1" ht="16.5" customHeight="1">
      <c r="B683" s="34"/>
      <c r="C683" s="214" t="s">
        <v>1298</v>
      </c>
      <c r="D683" s="214" t="s">
        <v>173</v>
      </c>
      <c r="E683" s="215" t="s">
        <v>1299</v>
      </c>
      <c r="F683" s="216" t="s">
        <v>1300</v>
      </c>
      <c r="G683" s="217" t="s">
        <v>162</v>
      </c>
      <c r="H683" s="218">
        <v>2.905</v>
      </c>
      <c r="I683" s="219"/>
      <c r="J683" s="220">
        <f>ROUND(I683*H683,2)</f>
        <v>0</v>
      </c>
      <c r="K683" s="216" t="s">
        <v>149</v>
      </c>
      <c r="L683" s="221"/>
      <c r="M683" s="222" t="s">
        <v>19</v>
      </c>
      <c r="N683" s="223" t="s">
        <v>47</v>
      </c>
      <c r="O683" s="60"/>
      <c r="P683" s="178">
        <f>O683*H683</f>
        <v>0</v>
      </c>
      <c r="Q683" s="178">
        <v>0.55</v>
      </c>
      <c r="R683" s="178">
        <f>Q683*H683</f>
        <v>1.59775</v>
      </c>
      <c r="S683" s="178">
        <v>0</v>
      </c>
      <c r="T683" s="179">
        <f>S683*H683</f>
        <v>0</v>
      </c>
      <c r="AR683" s="17" t="s">
        <v>311</v>
      </c>
      <c r="AT683" s="17" t="s">
        <v>173</v>
      </c>
      <c r="AU683" s="17" t="s">
        <v>83</v>
      </c>
      <c r="AY683" s="17" t="s">
        <v>143</v>
      </c>
      <c r="BE683" s="180">
        <f>IF(N683="základní",J683,0)</f>
        <v>0</v>
      </c>
      <c r="BF683" s="180">
        <f>IF(N683="snížená",J683,0)</f>
        <v>0</v>
      </c>
      <c r="BG683" s="180">
        <f>IF(N683="zákl. přenesená",J683,0)</f>
        <v>0</v>
      </c>
      <c r="BH683" s="180">
        <f>IF(N683="sníž. přenesená",J683,0)</f>
        <v>0</v>
      </c>
      <c r="BI683" s="180">
        <f>IF(N683="nulová",J683,0)</f>
        <v>0</v>
      </c>
      <c r="BJ683" s="17" t="s">
        <v>81</v>
      </c>
      <c r="BK683" s="180">
        <f>ROUND(I683*H683,2)</f>
        <v>0</v>
      </c>
      <c r="BL683" s="17" t="s">
        <v>235</v>
      </c>
      <c r="BM683" s="17" t="s">
        <v>1301</v>
      </c>
    </row>
    <row r="684" spans="2:51" s="11" customFormat="1" ht="12">
      <c r="B684" s="181"/>
      <c r="C684" s="182"/>
      <c r="D684" s="183" t="s">
        <v>164</v>
      </c>
      <c r="E684" s="184" t="s">
        <v>19</v>
      </c>
      <c r="F684" s="185" t="s">
        <v>1302</v>
      </c>
      <c r="G684" s="182"/>
      <c r="H684" s="184" t="s">
        <v>19</v>
      </c>
      <c r="I684" s="186"/>
      <c r="J684" s="182"/>
      <c r="K684" s="182"/>
      <c r="L684" s="187"/>
      <c r="M684" s="188"/>
      <c r="N684" s="189"/>
      <c r="O684" s="189"/>
      <c r="P684" s="189"/>
      <c r="Q684" s="189"/>
      <c r="R684" s="189"/>
      <c r="S684" s="189"/>
      <c r="T684" s="190"/>
      <c r="AT684" s="191" t="s">
        <v>164</v>
      </c>
      <c r="AU684" s="191" t="s">
        <v>83</v>
      </c>
      <c r="AV684" s="11" t="s">
        <v>81</v>
      </c>
      <c r="AW684" s="11" t="s">
        <v>36</v>
      </c>
      <c r="AX684" s="11" t="s">
        <v>76</v>
      </c>
      <c r="AY684" s="191" t="s">
        <v>143</v>
      </c>
    </row>
    <row r="685" spans="2:51" s="12" customFormat="1" ht="12">
      <c r="B685" s="192"/>
      <c r="C685" s="193"/>
      <c r="D685" s="183" t="s">
        <v>164</v>
      </c>
      <c r="E685" s="194" t="s">
        <v>19</v>
      </c>
      <c r="F685" s="195" t="s">
        <v>1303</v>
      </c>
      <c r="G685" s="193"/>
      <c r="H685" s="196">
        <v>2.69</v>
      </c>
      <c r="I685" s="197"/>
      <c r="J685" s="193"/>
      <c r="K685" s="193"/>
      <c r="L685" s="198"/>
      <c r="M685" s="199"/>
      <c r="N685" s="200"/>
      <c r="O685" s="200"/>
      <c r="P685" s="200"/>
      <c r="Q685" s="200"/>
      <c r="R685" s="200"/>
      <c r="S685" s="200"/>
      <c r="T685" s="201"/>
      <c r="AT685" s="202" t="s">
        <v>164</v>
      </c>
      <c r="AU685" s="202" t="s">
        <v>83</v>
      </c>
      <c r="AV685" s="12" t="s">
        <v>83</v>
      </c>
      <c r="AW685" s="12" t="s">
        <v>36</v>
      </c>
      <c r="AX685" s="12" t="s">
        <v>76</v>
      </c>
      <c r="AY685" s="202" t="s">
        <v>143</v>
      </c>
    </row>
    <row r="686" spans="2:51" s="13" customFormat="1" ht="12">
      <c r="B686" s="203"/>
      <c r="C686" s="204"/>
      <c r="D686" s="183" t="s">
        <v>164</v>
      </c>
      <c r="E686" s="205" t="s">
        <v>19</v>
      </c>
      <c r="F686" s="206" t="s">
        <v>171</v>
      </c>
      <c r="G686" s="204"/>
      <c r="H686" s="207">
        <v>2.69</v>
      </c>
      <c r="I686" s="208"/>
      <c r="J686" s="204"/>
      <c r="K686" s="204"/>
      <c r="L686" s="209"/>
      <c r="M686" s="210"/>
      <c r="N686" s="211"/>
      <c r="O686" s="211"/>
      <c r="P686" s="211"/>
      <c r="Q686" s="211"/>
      <c r="R686" s="211"/>
      <c r="S686" s="211"/>
      <c r="T686" s="212"/>
      <c r="AT686" s="213" t="s">
        <v>164</v>
      </c>
      <c r="AU686" s="213" t="s">
        <v>83</v>
      </c>
      <c r="AV686" s="13" t="s">
        <v>150</v>
      </c>
      <c r="AW686" s="13" t="s">
        <v>36</v>
      </c>
      <c r="AX686" s="13" t="s">
        <v>81</v>
      </c>
      <c r="AY686" s="213" t="s">
        <v>143</v>
      </c>
    </row>
    <row r="687" spans="2:51" s="12" customFormat="1" ht="12">
      <c r="B687" s="192"/>
      <c r="C687" s="193"/>
      <c r="D687" s="183" t="s">
        <v>164</v>
      </c>
      <c r="E687" s="193"/>
      <c r="F687" s="195" t="s">
        <v>1304</v>
      </c>
      <c r="G687" s="193"/>
      <c r="H687" s="196">
        <v>2.905</v>
      </c>
      <c r="I687" s="197"/>
      <c r="J687" s="193"/>
      <c r="K687" s="193"/>
      <c r="L687" s="198"/>
      <c r="M687" s="199"/>
      <c r="N687" s="200"/>
      <c r="O687" s="200"/>
      <c r="P687" s="200"/>
      <c r="Q687" s="200"/>
      <c r="R687" s="200"/>
      <c r="S687" s="200"/>
      <c r="T687" s="201"/>
      <c r="AT687" s="202" t="s">
        <v>164</v>
      </c>
      <c r="AU687" s="202" t="s">
        <v>83</v>
      </c>
      <c r="AV687" s="12" t="s">
        <v>83</v>
      </c>
      <c r="AW687" s="12" t="s">
        <v>4</v>
      </c>
      <c r="AX687" s="12" t="s">
        <v>81</v>
      </c>
      <c r="AY687" s="202" t="s">
        <v>143</v>
      </c>
    </row>
    <row r="688" spans="2:65" s="1" customFormat="1" ht="22.5" customHeight="1">
      <c r="B688" s="34"/>
      <c r="C688" s="169" t="s">
        <v>1305</v>
      </c>
      <c r="D688" s="169" t="s">
        <v>145</v>
      </c>
      <c r="E688" s="170" t="s">
        <v>1306</v>
      </c>
      <c r="F688" s="171" t="s">
        <v>1307</v>
      </c>
      <c r="G688" s="172" t="s">
        <v>415</v>
      </c>
      <c r="H688" s="173">
        <v>709.2</v>
      </c>
      <c r="I688" s="174"/>
      <c r="J688" s="175">
        <f>ROUND(I688*H688,2)</f>
        <v>0</v>
      </c>
      <c r="K688" s="171" t="s">
        <v>149</v>
      </c>
      <c r="L688" s="38"/>
      <c r="M688" s="176" t="s">
        <v>19</v>
      </c>
      <c r="N688" s="177" t="s">
        <v>47</v>
      </c>
      <c r="O688" s="60"/>
      <c r="P688" s="178">
        <f>O688*H688</f>
        <v>0</v>
      </c>
      <c r="Q688" s="178">
        <v>0</v>
      </c>
      <c r="R688" s="178">
        <f>Q688*H688</f>
        <v>0</v>
      </c>
      <c r="S688" s="178">
        <v>0</v>
      </c>
      <c r="T688" s="179">
        <f>S688*H688</f>
        <v>0</v>
      </c>
      <c r="AR688" s="17" t="s">
        <v>235</v>
      </c>
      <c r="AT688" s="17" t="s">
        <v>145</v>
      </c>
      <c r="AU688" s="17" t="s">
        <v>83</v>
      </c>
      <c r="AY688" s="17" t="s">
        <v>143</v>
      </c>
      <c r="BE688" s="180">
        <f>IF(N688="základní",J688,0)</f>
        <v>0</v>
      </c>
      <c r="BF688" s="180">
        <f>IF(N688="snížená",J688,0)</f>
        <v>0</v>
      </c>
      <c r="BG688" s="180">
        <f>IF(N688="zákl. přenesená",J688,0)</f>
        <v>0</v>
      </c>
      <c r="BH688" s="180">
        <f>IF(N688="sníž. přenesená",J688,0)</f>
        <v>0</v>
      </c>
      <c r="BI688" s="180">
        <f>IF(N688="nulová",J688,0)</f>
        <v>0</v>
      </c>
      <c r="BJ688" s="17" t="s">
        <v>81</v>
      </c>
      <c r="BK688" s="180">
        <f>ROUND(I688*H688,2)</f>
        <v>0</v>
      </c>
      <c r="BL688" s="17" t="s">
        <v>235</v>
      </c>
      <c r="BM688" s="17" t="s">
        <v>1308</v>
      </c>
    </row>
    <row r="689" spans="2:47" s="1" customFormat="1" ht="19.5">
      <c r="B689" s="34"/>
      <c r="C689" s="35"/>
      <c r="D689" s="183" t="s">
        <v>279</v>
      </c>
      <c r="E689" s="35"/>
      <c r="F689" s="224" t="s">
        <v>1272</v>
      </c>
      <c r="G689" s="35"/>
      <c r="H689" s="35"/>
      <c r="I689" s="98"/>
      <c r="J689" s="35"/>
      <c r="K689" s="35"/>
      <c r="L689" s="38"/>
      <c r="M689" s="225"/>
      <c r="N689" s="60"/>
      <c r="O689" s="60"/>
      <c r="P689" s="60"/>
      <c r="Q689" s="60"/>
      <c r="R689" s="60"/>
      <c r="S689" s="60"/>
      <c r="T689" s="61"/>
      <c r="AT689" s="17" t="s">
        <v>279</v>
      </c>
      <c r="AU689" s="17" t="s">
        <v>83</v>
      </c>
    </row>
    <row r="690" spans="2:51" s="11" customFormat="1" ht="12">
      <c r="B690" s="181"/>
      <c r="C690" s="182"/>
      <c r="D690" s="183" t="s">
        <v>164</v>
      </c>
      <c r="E690" s="184" t="s">
        <v>19</v>
      </c>
      <c r="F690" s="185" t="s">
        <v>1273</v>
      </c>
      <c r="G690" s="182"/>
      <c r="H690" s="184" t="s">
        <v>19</v>
      </c>
      <c r="I690" s="186"/>
      <c r="J690" s="182"/>
      <c r="K690" s="182"/>
      <c r="L690" s="187"/>
      <c r="M690" s="188"/>
      <c r="N690" s="189"/>
      <c r="O690" s="189"/>
      <c r="P690" s="189"/>
      <c r="Q690" s="189"/>
      <c r="R690" s="189"/>
      <c r="S690" s="189"/>
      <c r="T690" s="190"/>
      <c r="AT690" s="191" t="s">
        <v>164</v>
      </c>
      <c r="AU690" s="191" t="s">
        <v>83</v>
      </c>
      <c r="AV690" s="11" t="s">
        <v>81</v>
      </c>
      <c r="AW690" s="11" t="s">
        <v>36</v>
      </c>
      <c r="AX690" s="11" t="s">
        <v>76</v>
      </c>
      <c r="AY690" s="191" t="s">
        <v>143</v>
      </c>
    </row>
    <row r="691" spans="2:51" s="12" customFormat="1" ht="12">
      <c r="B691" s="192"/>
      <c r="C691" s="193"/>
      <c r="D691" s="183" t="s">
        <v>164</v>
      </c>
      <c r="E691" s="194" t="s">
        <v>19</v>
      </c>
      <c r="F691" s="195" t="s">
        <v>1309</v>
      </c>
      <c r="G691" s="193"/>
      <c r="H691" s="196">
        <v>709.2</v>
      </c>
      <c r="I691" s="197"/>
      <c r="J691" s="193"/>
      <c r="K691" s="193"/>
      <c r="L691" s="198"/>
      <c r="M691" s="199"/>
      <c r="N691" s="200"/>
      <c r="O691" s="200"/>
      <c r="P691" s="200"/>
      <c r="Q691" s="200"/>
      <c r="R691" s="200"/>
      <c r="S691" s="200"/>
      <c r="T691" s="201"/>
      <c r="AT691" s="202" t="s">
        <v>164</v>
      </c>
      <c r="AU691" s="202" t="s">
        <v>83</v>
      </c>
      <c r="AV691" s="12" t="s">
        <v>83</v>
      </c>
      <c r="AW691" s="12" t="s">
        <v>36</v>
      </c>
      <c r="AX691" s="12" t="s">
        <v>76</v>
      </c>
      <c r="AY691" s="202" t="s">
        <v>143</v>
      </c>
    </row>
    <row r="692" spans="2:51" s="13" customFormat="1" ht="12">
      <c r="B692" s="203"/>
      <c r="C692" s="204"/>
      <c r="D692" s="183" t="s">
        <v>164</v>
      </c>
      <c r="E692" s="205" t="s">
        <v>19</v>
      </c>
      <c r="F692" s="206" t="s">
        <v>171</v>
      </c>
      <c r="G692" s="204"/>
      <c r="H692" s="207">
        <v>709.2</v>
      </c>
      <c r="I692" s="208"/>
      <c r="J692" s="204"/>
      <c r="K692" s="204"/>
      <c r="L692" s="209"/>
      <c r="M692" s="210"/>
      <c r="N692" s="211"/>
      <c r="O692" s="211"/>
      <c r="P692" s="211"/>
      <c r="Q692" s="211"/>
      <c r="R692" s="211"/>
      <c r="S692" s="211"/>
      <c r="T692" s="212"/>
      <c r="AT692" s="213" t="s">
        <v>164</v>
      </c>
      <c r="AU692" s="213" t="s">
        <v>83</v>
      </c>
      <c r="AV692" s="13" t="s">
        <v>150</v>
      </c>
      <c r="AW692" s="13" t="s">
        <v>36</v>
      </c>
      <c r="AX692" s="13" t="s">
        <v>81</v>
      </c>
      <c r="AY692" s="213" t="s">
        <v>143</v>
      </c>
    </row>
    <row r="693" spans="2:65" s="1" customFormat="1" ht="16.5" customHeight="1">
      <c r="B693" s="34"/>
      <c r="C693" s="214" t="s">
        <v>1310</v>
      </c>
      <c r="D693" s="214" t="s">
        <v>173</v>
      </c>
      <c r="E693" s="215" t="s">
        <v>1284</v>
      </c>
      <c r="F693" s="216" t="s">
        <v>1285</v>
      </c>
      <c r="G693" s="217" t="s">
        <v>162</v>
      </c>
      <c r="H693" s="218">
        <v>1.773</v>
      </c>
      <c r="I693" s="219"/>
      <c r="J693" s="220">
        <f>ROUND(I693*H693,2)</f>
        <v>0</v>
      </c>
      <c r="K693" s="216" t="s">
        <v>149</v>
      </c>
      <c r="L693" s="221"/>
      <c r="M693" s="222" t="s">
        <v>19</v>
      </c>
      <c r="N693" s="223" t="s">
        <v>47</v>
      </c>
      <c r="O693" s="60"/>
      <c r="P693" s="178">
        <f>O693*H693</f>
        <v>0</v>
      </c>
      <c r="Q693" s="178">
        <v>0.55</v>
      </c>
      <c r="R693" s="178">
        <f>Q693*H693</f>
        <v>0.9751500000000001</v>
      </c>
      <c r="S693" s="178">
        <v>0</v>
      </c>
      <c r="T693" s="179">
        <f>S693*H693</f>
        <v>0</v>
      </c>
      <c r="AR693" s="17" t="s">
        <v>311</v>
      </c>
      <c r="AT693" s="17" t="s">
        <v>173</v>
      </c>
      <c r="AU693" s="17" t="s">
        <v>83</v>
      </c>
      <c r="AY693" s="17" t="s">
        <v>143</v>
      </c>
      <c r="BE693" s="180">
        <f>IF(N693="základní",J693,0)</f>
        <v>0</v>
      </c>
      <c r="BF693" s="180">
        <f>IF(N693="snížená",J693,0)</f>
        <v>0</v>
      </c>
      <c r="BG693" s="180">
        <f>IF(N693="zákl. přenesená",J693,0)</f>
        <v>0</v>
      </c>
      <c r="BH693" s="180">
        <f>IF(N693="sníž. přenesená",J693,0)</f>
        <v>0</v>
      </c>
      <c r="BI693" s="180">
        <f>IF(N693="nulová",J693,0)</f>
        <v>0</v>
      </c>
      <c r="BJ693" s="17" t="s">
        <v>81</v>
      </c>
      <c r="BK693" s="180">
        <f>ROUND(I693*H693,2)</f>
        <v>0</v>
      </c>
      <c r="BL693" s="17" t="s">
        <v>235</v>
      </c>
      <c r="BM693" s="17" t="s">
        <v>1311</v>
      </c>
    </row>
    <row r="694" spans="2:51" s="11" customFormat="1" ht="12">
      <c r="B694" s="181"/>
      <c r="C694" s="182"/>
      <c r="D694" s="183" t="s">
        <v>164</v>
      </c>
      <c r="E694" s="184" t="s">
        <v>19</v>
      </c>
      <c r="F694" s="185" t="s">
        <v>1287</v>
      </c>
      <c r="G694" s="182"/>
      <c r="H694" s="184" t="s">
        <v>19</v>
      </c>
      <c r="I694" s="186"/>
      <c r="J694" s="182"/>
      <c r="K694" s="182"/>
      <c r="L694" s="187"/>
      <c r="M694" s="188"/>
      <c r="N694" s="189"/>
      <c r="O694" s="189"/>
      <c r="P694" s="189"/>
      <c r="Q694" s="189"/>
      <c r="R694" s="189"/>
      <c r="S694" s="189"/>
      <c r="T694" s="190"/>
      <c r="AT694" s="191" t="s">
        <v>164</v>
      </c>
      <c r="AU694" s="191" t="s">
        <v>83</v>
      </c>
      <c r="AV694" s="11" t="s">
        <v>81</v>
      </c>
      <c r="AW694" s="11" t="s">
        <v>36</v>
      </c>
      <c r="AX694" s="11" t="s">
        <v>76</v>
      </c>
      <c r="AY694" s="191" t="s">
        <v>143</v>
      </c>
    </row>
    <row r="695" spans="2:51" s="12" customFormat="1" ht="12">
      <c r="B695" s="192"/>
      <c r="C695" s="193"/>
      <c r="D695" s="183" t="s">
        <v>164</v>
      </c>
      <c r="E695" s="194" t="s">
        <v>19</v>
      </c>
      <c r="F695" s="195" t="s">
        <v>1312</v>
      </c>
      <c r="G695" s="193"/>
      <c r="H695" s="196">
        <v>1.773</v>
      </c>
      <c r="I695" s="197"/>
      <c r="J695" s="193"/>
      <c r="K695" s="193"/>
      <c r="L695" s="198"/>
      <c r="M695" s="199"/>
      <c r="N695" s="200"/>
      <c r="O695" s="200"/>
      <c r="P695" s="200"/>
      <c r="Q695" s="200"/>
      <c r="R695" s="200"/>
      <c r="S695" s="200"/>
      <c r="T695" s="201"/>
      <c r="AT695" s="202" t="s">
        <v>164</v>
      </c>
      <c r="AU695" s="202" t="s">
        <v>83</v>
      </c>
      <c r="AV695" s="12" t="s">
        <v>83</v>
      </c>
      <c r="AW695" s="12" t="s">
        <v>36</v>
      </c>
      <c r="AX695" s="12" t="s">
        <v>76</v>
      </c>
      <c r="AY695" s="202" t="s">
        <v>143</v>
      </c>
    </row>
    <row r="696" spans="2:51" s="13" customFormat="1" ht="12">
      <c r="B696" s="203"/>
      <c r="C696" s="204"/>
      <c r="D696" s="183" t="s">
        <v>164</v>
      </c>
      <c r="E696" s="205" t="s">
        <v>19</v>
      </c>
      <c r="F696" s="206" t="s">
        <v>171</v>
      </c>
      <c r="G696" s="204"/>
      <c r="H696" s="207">
        <v>1.773</v>
      </c>
      <c r="I696" s="208"/>
      <c r="J696" s="204"/>
      <c r="K696" s="204"/>
      <c r="L696" s="209"/>
      <c r="M696" s="210"/>
      <c r="N696" s="211"/>
      <c r="O696" s="211"/>
      <c r="P696" s="211"/>
      <c r="Q696" s="211"/>
      <c r="R696" s="211"/>
      <c r="S696" s="211"/>
      <c r="T696" s="212"/>
      <c r="AT696" s="213" t="s">
        <v>164</v>
      </c>
      <c r="AU696" s="213" t="s">
        <v>83</v>
      </c>
      <c r="AV696" s="13" t="s">
        <v>150</v>
      </c>
      <c r="AW696" s="13" t="s">
        <v>36</v>
      </c>
      <c r="AX696" s="13" t="s">
        <v>81</v>
      </c>
      <c r="AY696" s="213" t="s">
        <v>143</v>
      </c>
    </row>
    <row r="697" spans="2:65" s="1" customFormat="1" ht="22.5" customHeight="1">
      <c r="B697" s="34"/>
      <c r="C697" s="169" t="s">
        <v>1313</v>
      </c>
      <c r="D697" s="169" t="s">
        <v>145</v>
      </c>
      <c r="E697" s="170" t="s">
        <v>1314</v>
      </c>
      <c r="F697" s="171" t="s">
        <v>1315</v>
      </c>
      <c r="G697" s="172" t="s">
        <v>415</v>
      </c>
      <c r="H697" s="173">
        <v>709.2</v>
      </c>
      <c r="I697" s="174"/>
      <c r="J697" s="175">
        <f>ROUND(I697*H697,2)</f>
        <v>0</v>
      </c>
      <c r="K697" s="171" t="s">
        <v>149</v>
      </c>
      <c r="L697" s="38"/>
      <c r="M697" s="176" t="s">
        <v>19</v>
      </c>
      <c r="N697" s="177" t="s">
        <v>47</v>
      </c>
      <c r="O697" s="60"/>
      <c r="P697" s="178">
        <f>O697*H697</f>
        <v>0</v>
      </c>
      <c r="Q697" s="178">
        <v>0</v>
      </c>
      <c r="R697" s="178">
        <f>Q697*H697</f>
        <v>0</v>
      </c>
      <c r="S697" s="178">
        <v>0</v>
      </c>
      <c r="T697" s="179">
        <f>S697*H697</f>
        <v>0</v>
      </c>
      <c r="AR697" s="17" t="s">
        <v>235</v>
      </c>
      <c r="AT697" s="17" t="s">
        <v>145</v>
      </c>
      <c r="AU697" s="17" t="s">
        <v>83</v>
      </c>
      <c r="AY697" s="17" t="s">
        <v>143</v>
      </c>
      <c r="BE697" s="180">
        <f>IF(N697="základní",J697,0)</f>
        <v>0</v>
      </c>
      <c r="BF697" s="180">
        <f>IF(N697="snížená",J697,0)</f>
        <v>0</v>
      </c>
      <c r="BG697" s="180">
        <f>IF(N697="zákl. přenesená",J697,0)</f>
        <v>0</v>
      </c>
      <c r="BH697" s="180">
        <f>IF(N697="sníž. přenesená",J697,0)</f>
        <v>0</v>
      </c>
      <c r="BI697" s="180">
        <f>IF(N697="nulová",J697,0)</f>
        <v>0</v>
      </c>
      <c r="BJ697" s="17" t="s">
        <v>81</v>
      </c>
      <c r="BK697" s="180">
        <f>ROUND(I697*H697,2)</f>
        <v>0</v>
      </c>
      <c r="BL697" s="17" t="s">
        <v>235</v>
      </c>
      <c r="BM697" s="17" t="s">
        <v>1316</v>
      </c>
    </row>
    <row r="698" spans="2:47" s="1" customFormat="1" ht="19.5">
      <c r="B698" s="34"/>
      <c r="C698" s="35"/>
      <c r="D698" s="183" t="s">
        <v>279</v>
      </c>
      <c r="E698" s="35"/>
      <c r="F698" s="224" t="s">
        <v>1272</v>
      </c>
      <c r="G698" s="35"/>
      <c r="H698" s="35"/>
      <c r="I698" s="98"/>
      <c r="J698" s="35"/>
      <c r="K698" s="35"/>
      <c r="L698" s="38"/>
      <c r="M698" s="225"/>
      <c r="N698" s="60"/>
      <c r="O698" s="60"/>
      <c r="P698" s="60"/>
      <c r="Q698" s="60"/>
      <c r="R698" s="60"/>
      <c r="S698" s="60"/>
      <c r="T698" s="61"/>
      <c r="AT698" s="17" t="s">
        <v>279</v>
      </c>
      <c r="AU698" s="17" t="s">
        <v>83</v>
      </c>
    </row>
    <row r="699" spans="2:51" s="11" customFormat="1" ht="12">
      <c r="B699" s="181"/>
      <c r="C699" s="182"/>
      <c r="D699" s="183" t="s">
        <v>164</v>
      </c>
      <c r="E699" s="184" t="s">
        <v>19</v>
      </c>
      <c r="F699" s="185" t="s">
        <v>1275</v>
      </c>
      <c r="G699" s="182"/>
      <c r="H699" s="184" t="s">
        <v>19</v>
      </c>
      <c r="I699" s="186"/>
      <c r="J699" s="182"/>
      <c r="K699" s="182"/>
      <c r="L699" s="187"/>
      <c r="M699" s="188"/>
      <c r="N699" s="189"/>
      <c r="O699" s="189"/>
      <c r="P699" s="189"/>
      <c r="Q699" s="189"/>
      <c r="R699" s="189"/>
      <c r="S699" s="189"/>
      <c r="T699" s="190"/>
      <c r="AT699" s="191" t="s">
        <v>164</v>
      </c>
      <c r="AU699" s="191" t="s">
        <v>83</v>
      </c>
      <c r="AV699" s="11" t="s">
        <v>81</v>
      </c>
      <c r="AW699" s="11" t="s">
        <v>36</v>
      </c>
      <c r="AX699" s="11" t="s">
        <v>76</v>
      </c>
      <c r="AY699" s="191" t="s">
        <v>143</v>
      </c>
    </row>
    <row r="700" spans="2:51" s="12" customFormat="1" ht="12">
      <c r="B700" s="192"/>
      <c r="C700" s="193"/>
      <c r="D700" s="183" t="s">
        <v>164</v>
      </c>
      <c r="E700" s="194" t="s">
        <v>19</v>
      </c>
      <c r="F700" s="195" t="s">
        <v>1309</v>
      </c>
      <c r="G700" s="193"/>
      <c r="H700" s="196">
        <v>709.2</v>
      </c>
      <c r="I700" s="197"/>
      <c r="J700" s="193"/>
      <c r="K700" s="193"/>
      <c r="L700" s="198"/>
      <c r="M700" s="199"/>
      <c r="N700" s="200"/>
      <c r="O700" s="200"/>
      <c r="P700" s="200"/>
      <c r="Q700" s="200"/>
      <c r="R700" s="200"/>
      <c r="S700" s="200"/>
      <c r="T700" s="201"/>
      <c r="AT700" s="202" t="s">
        <v>164</v>
      </c>
      <c r="AU700" s="202" t="s">
        <v>83</v>
      </c>
      <c r="AV700" s="12" t="s">
        <v>83</v>
      </c>
      <c r="AW700" s="12" t="s">
        <v>36</v>
      </c>
      <c r="AX700" s="12" t="s">
        <v>76</v>
      </c>
      <c r="AY700" s="202" t="s">
        <v>143</v>
      </c>
    </row>
    <row r="701" spans="2:51" s="13" customFormat="1" ht="12">
      <c r="B701" s="203"/>
      <c r="C701" s="204"/>
      <c r="D701" s="183" t="s">
        <v>164</v>
      </c>
      <c r="E701" s="205" t="s">
        <v>19</v>
      </c>
      <c r="F701" s="206" t="s">
        <v>171</v>
      </c>
      <c r="G701" s="204"/>
      <c r="H701" s="207">
        <v>709.2</v>
      </c>
      <c r="I701" s="208"/>
      <c r="J701" s="204"/>
      <c r="K701" s="204"/>
      <c r="L701" s="209"/>
      <c r="M701" s="210"/>
      <c r="N701" s="211"/>
      <c r="O701" s="211"/>
      <c r="P701" s="211"/>
      <c r="Q701" s="211"/>
      <c r="R701" s="211"/>
      <c r="S701" s="211"/>
      <c r="T701" s="212"/>
      <c r="AT701" s="213" t="s">
        <v>164</v>
      </c>
      <c r="AU701" s="213" t="s">
        <v>83</v>
      </c>
      <c r="AV701" s="13" t="s">
        <v>150</v>
      </c>
      <c r="AW701" s="13" t="s">
        <v>36</v>
      </c>
      <c r="AX701" s="13" t="s">
        <v>81</v>
      </c>
      <c r="AY701" s="213" t="s">
        <v>143</v>
      </c>
    </row>
    <row r="702" spans="2:65" s="1" customFormat="1" ht="16.5" customHeight="1">
      <c r="B702" s="34"/>
      <c r="C702" s="214" t="s">
        <v>1317</v>
      </c>
      <c r="D702" s="214" t="s">
        <v>173</v>
      </c>
      <c r="E702" s="215" t="s">
        <v>1277</v>
      </c>
      <c r="F702" s="216" t="s">
        <v>1278</v>
      </c>
      <c r="G702" s="217" t="s">
        <v>162</v>
      </c>
      <c r="H702" s="218">
        <v>7.659</v>
      </c>
      <c r="I702" s="219"/>
      <c r="J702" s="220">
        <f>ROUND(I702*H702,2)</f>
        <v>0</v>
      </c>
      <c r="K702" s="216" t="s">
        <v>149</v>
      </c>
      <c r="L702" s="221"/>
      <c r="M702" s="222" t="s">
        <v>19</v>
      </c>
      <c r="N702" s="223" t="s">
        <v>47</v>
      </c>
      <c r="O702" s="60"/>
      <c r="P702" s="178">
        <f>O702*H702</f>
        <v>0</v>
      </c>
      <c r="Q702" s="178">
        <v>0.55</v>
      </c>
      <c r="R702" s="178">
        <f>Q702*H702</f>
        <v>4.2124500000000005</v>
      </c>
      <c r="S702" s="178">
        <v>0</v>
      </c>
      <c r="T702" s="179">
        <f>S702*H702</f>
        <v>0</v>
      </c>
      <c r="AR702" s="17" t="s">
        <v>311</v>
      </c>
      <c r="AT702" s="17" t="s">
        <v>173</v>
      </c>
      <c r="AU702" s="17" t="s">
        <v>83</v>
      </c>
      <c r="AY702" s="17" t="s">
        <v>143</v>
      </c>
      <c r="BE702" s="180">
        <f>IF(N702="základní",J702,0)</f>
        <v>0</v>
      </c>
      <c r="BF702" s="180">
        <f>IF(N702="snížená",J702,0)</f>
        <v>0</v>
      </c>
      <c r="BG702" s="180">
        <f>IF(N702="zákl. přenesená",J702,0)</f>
        <v>0</v>
      </c>
      <c r="BH702" s="180">
        <f>IF(N702="sníž. přenesená",J702,0)</f>
        <v>0</v>
      </c>
      <c r="BI702" s="180">
        <f>IF(N702="nulová",J702,0)</f>
        <v>0</v>
      </c>
      <c r="BJ702" s="17" t="s">
        <v>81</v>
      </c>
      <c r="BK702" s="180">
        <f>ROUND(I702*H702,2)</f>
        <v>0</v>
      </c>
      <c r="BL702" s="17" t="s">
        <v>235</v>
      </c>
      <c r="BM702" s="17" t="s">
        <v>1318</v>
      </c>
    </row>
    <row r="703" spans="2:51" s="11" customFormat="1" ht="12">
      <c r="B703" s="181"/>
      <c r="C703" s="182"/>
      <c r="D703" s="183" t="s">
        <v>164</v>
      </c>
      <c r="E703" s="184" t="s">
        <v>19</v>
      </c>
      <c r="F703" s="185" t="s">
        <v>1280</v>
      </c>
      <c r="G703" s="182"/>
      <c r="H703" s="184" t="s">
        <v>19</v>
      </c>
      <c r="I703" s="186"/>
      <c r="J703" s="182"/>
      <c r="K703" s="182"/>
      <c r="L703" s="187"/>
      <c r="M703" s="188"/>
      <c r="N703" s="189"/>
      <c r="O703" s="189"/>
      <c r="P703" s="189"/>
      <c r="Q703" s="189"/>
      <c r="R703" s="189"/>
      <c r="S703" s="189"/>
      <c r="T703" s="190"/>
      <c r="AT703" s="191" t="s">
        <v>164</v>
      </c>
      <c r="AU703" s="191" t="s">
        <v>83</v>
      </c>
      <c r="AV703" s="11" t="s">
        <v>81</v>
      </c>
      <c r="AW703" s="11" t="s">
        <v>36</v>
      </c>
      <c r="AX703" s="11" t="s">
        <v>76</v>
      </c>
      <c r="AY703" s="191" t="s">
        <v>143</v>
      </c>
    </row>
    <row r="704" spans="2:51" s="12" customFormat="1" ht="12">
      <c r="B704" s="192"/>
      <c r="C704" s="193"/>
      <c r="D704" s="183" t="s">
        <v>164</v>
      </c>
      <c r="E704" s="194" t="s">
        <v>19</v>
      </c>
      <c r="F704" s="195" t="s">
        <v>1319</v>
      </c>
      <c r="G704" s="193"/>
      <c r="H704" s="196">
        <v>7.092</v>
      </c>
      <c r="I704" s="197"/>
      <c r="J704" s="193"/>
      <c r="K704" s="193"/>
      <c r="L704" s="198"/>
      <c r="M704" s="199"/>
      <c r="N704" s="200"/>
      <c r="O704" s="200"/>
      <c r="P704" s="200"/>
      <c r="Q704" s="200"/>
      <c r="R704" s="200"/>
      <c r="S704" s="200"/>
      <c r="T704" s="201"/>
      <c r="AT704" s="202" t="s">
        <v>164</v>
      </c>
      <c r="AU704" s="202" t="s">
        <v>83</v>
      </c>
      <c r="AV704" s="12" t="s">
        <v>83</v>
      </c>
      <c r="AW704" s="12" t="s">
        <v>36</v>
      </c>
      <c r="AX704" s="12" t="s">
        <v>76</v>
      </c>
      <c r="AY704" s="202" t="s">
        <v>143</v>
      </c>
    </row>
    <row r="705" spans="2:51" s="13" customFormat="1" ht="12">
      <c r="B705" s="203"/>
      <c r="C705" s="204"/>
      <c r="D705" s="183" t="s">
        <v>164</v>
      </c>
      <c r="E705" s="205" t="s">
        <v>19</v>
      </c>
      <c r="F705" s="206" t="s">
        <v>171</v>
      </c>
      <c r="G705" s="204"/>
      <c r="H705" s="207">
        <v>7.092</v>
      </c>
      <c r="I705" s="208"/>
      <c r="J705" s="204"/>
      <c r="K705" s="204"/>
      <c r="L705" s="209"/>
      <c r="M705" s="210"/>
      <c r="N705" s="211"/>
      <c r="O705" s="211"/>
      <c r="P705" s="211"/>
      <c r="Q705" s="211"/>
      <c r="R705" s="211"/>
      <c r="S705" s="211"/>
      <c r="T705" s="212"/>
      <c r="AT705" s="213" t="s">
        <v>164</v>
      </c>
      <c r="AU705" s="213" t="s">
        <v>83</v>
      </c>
      <c r="AV705" s="13" t="s">
        <v>150</v>
      </c>
      <c r="AW705" s="13" t="s">
        <v>36</v>
      </c>
      <c r="AX705" s="13" t="s">
        <v>81</v>
      </c>
      <c r="AY705" s="213" t="s">
        <v>143</v>
      </c>
    </row>
    <row r="706" spans="2:51" s="12" customFormat="1" ht="12">
      <c r="B706" s="192"/>
      <c r="C706" s="193"/>
      <c r="D706" s="183" t="s">
        <v>164</v>
      </c>
      <c r="E706" s="193"/>
      <c r="F706" s="195" t="s">
        <v>1320</v>
      </c>
      <c r="G706" s="193"/>
      <c r="H706" s="196">
        <v>7.659</v>
      </c>
      <c r="I706" s="197"/>
      <c r="J706" s="193"/>
      <c r="K706" s="193"/>
      <c r="L706" s="198"/>
      <c r="M706" s="199"/>
      <c r="N706" s="200"/>
      <c r="O706" s="200"/>
      <c r="P706" s="200"/>
      <c r="Q706" s="200"/>
      <c r="R706" s="200"/>
      <c r="S706" s="200"/>
      <c r="T706" s="201"/>
      <c r="AT706" s="202" t="s">
        <v>164</v>
      </c>
      <c r="AU706" s="202" t="s">
        <v>83</v>
      </c>
      <c r="AV706" s="12" t="s">
        <v>83</v>
      </c>
      <c r="AW706" s="12" t="s">
        <v>4</v>
      </c>
      <c r="AX706" s="12" t="s">
        <v>81</v>
      </c>
      <c r="AY706" s="202" t="s">
        <v>143</v>
      </c>
    </row>
    <row r="707" spans="2:65" s="1" customFormat="1" ht="22.5" customHeight="1">
      <c r="B707" s="34"/>
      <c r="C707" s="169" t="s">
        <v>1321</v>
      </c>
      <c r="D707" s="169" t="s">
        <v>145</v>
      </c>
      <c r="E707" s="170" t="s">
        <v>1322</v>
      </c>
      <c r="F707" s="171" t="s">
        <v>1323</v>
      </c>
      <c r="G707" s="172" t="s">
        <v>176</v>
      </c>
      <c r="H707" s="173">
        <v>8.586</v>
      </c>
      <c r="I707" s="174"/>
      <c r="J707" s="175">
        <f>ROUND(I707*H707,2)</f>
        <v>0</v>
      </c>
      <c r="K707" s="171" t="s">
        <v>149</v>
      </c>
      <c r="L707" s="38"/>
      <c r="M707" s="176" t="s">
        <v>19</v>
      </c>
      <c r="N707" s="177" t="s">
        <v>47</v>
      </c>
      <c r="O707" s="60"/>
      <c r="P707" s="178">
        <f>O707*H707</f>
        <v>0</v>
      </c>
      <c r="Q707" s="178">
        <v>0</v>
      </c>
      <c r="R707" s="178">
        <f>Q707*H707</f>
        <v>0</v>
      </c>
      <c r="S707" s="178">
        <v>0</v>
      </c>
      <c r="T707" s="179">
        <f>S707*H707</f>
        <v>0</v>
      </c>
      <c r="AR707" s="17" t="s">
        <v>235</v>
      </c>
      <c r="AT707" s="17" t="s">
        <v>145</v>
      </c>
      <c r="AU707" s="17" t="s">
        <v>83</v>
      </c>
      <c r="AY707" s="17" t="s">
        <v>143</v>
      </c>
      <c r="BE707" s="180">
        <f>IF(N707="základní",J707,0)</f>
        <v>0</v>
      </c>
      <c r="BF707" s="180">
        <f>IF(N707="snížená",J707,0)</f>
        <v>0</v>
      </c>
      <c r="BG707" s="180">
        <f>IF(N707="zákl. přenesená",J707,0)</f>
        <v>0</v>
      </c>
      <c r="BH707" s="180">
        <f>IF(N707="sníž. přenesená",J707,0)</f>
        <v>0</v>
      </c>
      <c r="BI707" s="180">
        <f>IF(N707="nulová",J707,0)</f>
        <v>0</v>
      </c>
      <c r="BJ707" s="17" t="s">
        <v>81</v>
      </c>
      <c r="BK707" s="180">
        <f>ROUND(I707*H707,2)</f>
        <v>0</v>
      </c>
      <c r="BL707" s="17" t="s">
        <v>235</v>
      </c>
      <c r="BM707" s="17" t="s">
        <v>1324</v>
      </c>
    </row>
    <row r="708" spans="2:51" s="12" customFormat="1" ht="12">
      <c r="B708" s="192"/>
      <c r="C708" s="193"/>
      <c r="D708" s="183" t="s">
        <v>164</v>
      </c>
      <c r="E708" s="194" t="s">
        <v>19</v>
      </c>
      <c r="F708" s="195" t="s">
        <v>1325</v>
      </c>
      <c r="G708" s="193"/>
      <c r="H708" s="196">
        <v>8.586</v>
      </c>
      <c r="I708" s="197"/>
      <c r="J708" s="193"/>
      <c r="K708" s="193"/>
      <c r="L708" s="198"/>
      <c r="M708" s="199"/>
      <c r="N708" s="200"/>
      <c r="O708" s="200"/>
      <c r="P708" s="200"/>
      <c r="Q708" s="200"/>
      <c r="R708" s="200"/>
      <c r="S708" s="200"/>
      <c r="T708" s="201"/>
      <c r="AT708" s="202" t="s">
        <v>164</v>
      </c>
      <c r="AU708" s="202" t="s">
        <v>83</v>
      </c>
      <c r="AV708" s="12" t="s">
        <v>83</v>
      </c>
      <c r="AW708" s="12" t="s">
        <v>36</v>
      </c>
      <c r="AX708" s="12" t="s">
        <v>76</v>
      </c>
      <c r="AY708" s="202" t="s">
        <v>143</v>
      </c>
    </row>
    <row r="709" spans="2:51" s="13" customFormat="1" ht="12">
      <c r="B709" s="203"/>
      <c r="C709" s="204"/>
      <c r="D709" s="183" t="s">
        <v>164</v>
      </c>
      <c r="E709" s="205" t="s">
        <v>19</v>
      </c>
      <c r="F709" s="206" t="s">
        <v>171</v>
      </c>
      <c r="G709" s="204"/>
      <c r="H709" s="207">
        <v>8.586</v>
      </c>
      <c r="I709" s="208"/>
      <c r="J709" s="204"/>
      <c r="K709" s="204"/>
      <c r="L709" s="209"/>
      <c r="M709" s="210"/>
      <c r="N709" s="211"/>
      <c r="O709" s="211"/>
      <c r="P709" s="211"/>
      <c r="Q709" s="211"/>
      <c r="R709" s="211"/>
      <c r="S709" s="211"/>
      <c r="T709" s="212"/>
      <c r="AT709" s="213" t="s">
        <v>164</v>
      </c>
      <c r="AU709" s="213" t="s">
        <v>83</v>
      </c>
      <c r="AV709" s="13" t="s">
        <v>150</v>
      </c>
      <c r="AW709" s="13" t="s">
        <v>36</v>
      </c>
      <c r="AX709" s="13" t="s">
        <v>81</v>
      </c>
      <c r="AY709" s="213" t="s">
        <v>143</v>
      </c>
    </row>
    <row r="710" spans="2:65" s="1" customFormat="1" ht="22.5" customHeight="1">
      <c r="B710" s="34"/>
      <c r="C710" s="169" t="s">
        <v>1326</v>
      </c>
      <c r="D710" s="169" t="s">
        <v>145</v>
      </c>
      <c r="E710" s="170" t="s">
        <v>1327</v>
      </c>
      <c r="F710" s="171" t="s">
        <v>1328</v>
      </c>
      <c r="G710" s="172" t="s">
        <v>176</v>
      </c>
      <c r="H710" s="173">
        <v>0.062</v>
      </c>
      <c r="I710" s="174"/>
      <c r="J710" s="175">
        <f>ROUND(I710*H710,2)</f>
        <v>0</v>
      </c>
      <c r="K710" s="171" t="s">
        <v>149</v>
      </c>
      <c r="L710" s="38"/>
      <c r="M710" s="176" t="s">
        <v>19</v>
      </c>
      <c r="N710" s="177" t="s">
        <v>47</v>
      </c>
      <c r="O710" s="60"/>
      <c r="P710" s="178">
        <f>O710*H710</f>
        <v>0</v>
      </c>
      <c r="Q710" s="178">
        <v>0</v>
      </c>
      <c r="R710" s="178">
        <f>Q710*H710</f>
        <v>0</v>
      </c>
      <c r="S710" s="178">
        <v>0</v>
      </c>
      <c r="T710" s="179">
        <f>S710*H710</f>
        <v>0</v>
      </c>
      <c r="AR710" s="17" t="s">
        <v>235</v>
      </c>
      <c r="AT710" s="17" t="s">
        <v>145</v>
      </c>
      <c r="AU710" s="17" t="s">
        <v>83</v>
      </c>
      <c r="AY710" s="17" t="s">
        <v>143</v>
      </c>
      <c r="BE710" s="180">
        <f>IF(N710="základní",J710,0)</f>
        <v>0</v>
      </c>
      <c r="BF710" s="180">
        <f>IF(N710="snížená",J710,0)</f>
        <v>0</v>
      </c>
      <c r="BG710" s="180">
        <f>IF(N710="zákl. přenesená",J710,0)</f>
        <v>0</v>
      </c>
      <c r="BH710" s="180">
        <f>IF(N710="sníž. přenesená",J710,0)</f>
        <v>0</v>
      </c>
      <c r="BI710" s="180">
        <f>IF(N710="nulová",J710,0)</f>
        <v>0</v>
      </c>
      <c r="BJ710" s="17" t="s">
        <v>81</v>
      </c>
      <c r="BK710" s="180">
        <f>ROUND(I710*H710,2)</f>
        <v>0</v>
      </c>
      <c r="BL710" s="17" t="s">
        <v>235</v>
      </c>
      <c r="BM710" s="17" t="s">
        <v>1329</v>
      </c>
    </row>
    <row r="711" spans="2:63" s="10" customFormat="1" ht="22.9" customHeight="1">
      <c r="B711" s="153"/>
      <c r="C711" s="154"/>
      <c r="D711" s="155" t="s">
        <v>75</v>
      </c>
      <c r="E711" s="167" t="s">
        <v>1330</v>
      </c>
      <c r="F711" s="167" t="s">
        <v>1331</v>
      </c>
      <c r="G711" s="154"/>
      <c r="H711" s="154"/>
      <c r="I711" s="157"/>
      <c r="J711" s="168">
        <f>BK711</f>
        <v>0</v>
      </c>
      <c r="K711" s="154"/>
      <c r="L711" s="159"/>
      <c r="M711" s="160"/>
      <c r="N711" s="161"/>
      <c r="O711" s="161"/>
      <c r="P711" s="162">
        <f>SUM(P712:P717)</f>
        <v>0</v>
      </c>
      <c r="Q711" s="161"/>
      <c r="R711" s="162">
        <f>SUM(R712:R717)</f>
        <v>0.08203000000000002</v>
      </c>
      <c r="S711" s="161"/>
      <c r="T711" s="163">
        <f>SUM(T712:T717)</f>
        <v>0</v>
      </c>
      <c r="AR711" s="164" t="s">
        <v>83</v>
      </c>
      <c r="AT711" s="165" t="s">
        <v>75</v>
      </c>
      <c r="AU711" s="165" t="s">
        <v>81</v>
      </c>
      <c r="AY711" s="164" t="s">
        <v>143</v>
      </c>
      <c r="BK711" s="166">
        <f>SUM(BK712:BK717)</f>
        <v>0</v>
      </c>
    </row>
    <row r="712" spans="2:65" s="1" customFormat="1" ht="16.5" customHeight="1">
      <c r="B712" s="34"/>
      <c r="C712" s="169" t="s">
        <v>1332</v>
      </c>
      <c r="D712" s="169" t="s">
        <v>145</v>
      </c>
      <c r="E712" s="170" t="s">
        <v>1333</v>
      </c>
      <c r="F712" s="171" t="s">
        <v>1334</v>
      </c>
      <c r="G712" s="172" t="s">
        <v>415</v>
      </c>
      <c r="H712" s="173">
        <v>18</v>
      </c>
      <c r="I712" s="174"/>
      <c r="J712" s="175">
        <f aca="true" t="shared" si="50" ref="J712:J717">ROUND(I712*H712,2)</f>
        <v>0</v>
      </c>
      <c r="K712" s="171" t="s">
        <v>149</v>
      </c>
      <c r="L712" s="38"/>
      <c r="M712" s="176" t="s">
        <v>19</v>
      </c>
      <c r="N712" s="177" t="s">
        <v>47</v>
      </c>
      <c r="O712" s="60"/>
      <c r="P712" s="178">
        <f aca="true" t="shared" si="51" ref="P712:P717">O712*H712</f>
        <v>0</v>
      </c>
      <c r="Q712" s="178">
        <v>0.00287</v>
      </c>
      <c r="R712" s="178">
        <f aca="true" t="shared" si="52" ref="R712:R717">Q712*H712</f>
        <v>0.051660000000000005</v>
      </c>
      <c r="S712" s="178">
        <v>0</v>
      </c>
      <c r="T712" s="179">
        <f aca="true" t="shared" si="53" ref="T712:T717">S712*H712</f>
        <v>0</v>
      </c>
      <c r="AR712" s="17" t="s">
        <v>235</v>
      </c>
      <c r="AT712" s="17" t="s">
        <v>145</v>
      </c>
      <c r="AU712" s="17" t="s">
        <v>83</v>
      </c>
      <c r="AY712" s="17" t="s">
        <v>143</v>
      </c>
      <c r="BE712" s="180">
        <f aca="true" t="shared" si="54" ref="BE712:BE717">IF(N712="základní",J712,0)</f>
        <v>0</v>
      </c>
      <c r="BF712" s="180">
        <f aca="true" t="shared" si="55" ref="BF712:BF717">IF(N712="snížená",J712,0)</f>
        <v>0</v>
      </c>
      <c r="BG712" s="180">
        <f aca="true" t="shared" si="56" ref="BG712:BG717">IF(N712="zákl. přenesená",J712,0)</f>
        <v>0</v>
      </c>
      <c r="BH712" s="180">
        <f aca="true" t="shared" si="57" ref="BH712:BH717">IF(N712="sníž. přenesená",J712,0)</f>
        <v>0</v>
      </c>
      <c r="BI712" s="180">
        <f aca="true" t="shared" si="58" ref="BI712:BI717">IF(N712="nulová",J712,0)</f>
        <v>0</v>
      </c>
      <c r="BJ712" s="17" t="s">
        <v>81</v>
      </c>
      <c r="BK712" s="180">
        <f aca="true" t="shared" si="59" ref="BK712:BK717">ROUND(I712*H712,2)</f>
        <v>0</v>
      </c>
      <c r="BL712" s="17" t="s">
        <v>235</v>
      </c>
      <c r="BM712" s="17" t="s">
        <v>1335</v>
      </c>
    </row>
    <row r="713" spans="2:65" s="1" customFormat="1" ht="16.5" customHeight="1">
      <c r="B713" s="34"/>
      <c r="C713" s="169" t="s">
        <v>1336</v>
      </c>
      <c r="D713" s="169" t="s">
        <v>145</v>
      </c>
      <c r="E713" s="170" t="s">
        <v>1337</v>
      </c>
      <c r="F713" s="171" t="s">
        <v>1338</v>
      </c>
      <c r="G713" s="172" t="s">
        <v>415</v>
      </c>
      <c r="H713" s="173">
        <v>6</v>
      </c>
      <c r="I713" s="174"/>
      <c r="J713" s="175">
        <f t="shared" si="50"/>
        <v>0</v>
      </c>
      <c r="K713" s="171" t="s">
        <v>149</v>
      </c>
      <c r="L713" s="38"/>
      <c r="M713" s="176" t="s">
        <v>19</v>
      </c>
      <c r="N713" s="177" t="s">
        <v>47</v>
      </c>
      <c r="O713" s="60"/>
      <c r="P713" s="178">
        <f t="shared" si="51"/>
        <v>0</v>
      </c>
      <c r="Q713" s="178">
        <v>0.00222</v>
      </c>
      <c r="R713" s="178">
        <f t="shared" si="52"/>
        <v>0.013320000000000002</v>
      </c>
      <c r="S713" s="178">
        <v>0</v>
      </c>
      <c r="T713" s="179">
        <f t="shared" si="53"/>
        <v>0</v>
      </c>
      <c r="AR713" s="17" t="s">
        <v>235</v>
      </c>
      <c r="AT713" s="17" t="s">
        <v>145</v>
      </c>
      <c r="AU713" s="17" t="s">
        <v>83</v>
      </c>
      <c r="AY713" s="17" t="s">
        <v>143</v>
      </c>
      <c r="BE713" s="180">
        <f t="shared" si="54"/>
        <v>0</v>
      </c>
      <c r="BF713" s="180">
        <f t="shared" si="55"/>
        <v>0</v>
      </c>
      <c r="BG713" s="180">
        <f t="shared" si="56"/>
        <v>0</v>
      </c>
      <c r="BH713" s="180">
        <f t="shared" si="57"/>
        <v>0</v>
      </c>
      <c r="BI713" s="180">
        <f t="shared" si="58"/>
        <v>0</v>
      </c>
      <c r="BJ713" s="17" t="s">
        <v>81</v>
      </c>
      <c r="BK713" s="180">
        <f t="shared" si="59"/>
        <v>0</v>
      </c>
      <c r="BL713" s="17" t="s">
        <v>235</v>
      </c>
      <c r="BM713" s="17" t="s">
        <v>1339</v>
      </c>
    </row>
    <row r="714" spans="2:65" s="1" customFormat="1" ht="16.5" customHeight="1">
      <c r="B714" s="34"/>
      <c r="C714" s="169" t="s">
        <v>1340</v>
      </c>
      <c r="D714" s="169" t="s">
        <v>145</v>
      </c>
      <c r="E714" s="170" t="s">
        <v>1341</v>
      </c>
      <c r="F714" s="171" t="s">
        <v>1342</v>
      </c>
      <c r="G714" s="172" t="s">
        <v>415</v>
      </c>
      <c r="H714" s="173">
        <v>6</v>
      </c>
      <c r="I714" s="174"/>
      <c r="J714" s="175">
        <f t="shared" si="50"/>
        <v>0</v>
      </c>
      <c r="K714" s="171" t="s">
        <v>149</v>
      </c>
      <c r="L714" s="38"/>
      <c r="M714" s="176" t="s">
        <v>19</v>
      </c>
      <c r="N714" s="177" t="s">
        <v>47</v>
      </c>
      <c r="O714" s="60"/>
      <c r="P714" s="178">
        <f t="shared" si="51"/>
        <v>0</v>
      </c>
      <c r="Q714" s="178">
        <v>0.00174</v>
      </c>
      <c r="R714" s="178">
        <f t="shared" si="52"/>
        <v>0.01044</v>
      </c>
      <c r="S714" s="178">
        <v>0</v>
      </c>
      <c r="T714" s="179">
        <f t="shared" si="53"/>
        <v>0</v>
      </c>
      <c r="AR714" s="17" t="s">
        <v>235</v>
      </c>
      <c r="AT714" s="17" t="s">
        <v>145</v>
      </c>
      <c r="AU714" s="17" t="s">
        <v>83</v>
      </c>
      <c r="AY714" s="17" t="s">
        <v>143</v>
      </c>
      <c r="BE714" s="180">
        <f t="shared" si="54"/>
        <v>0</v>
      </c>
      <c r="BF714" s="180">
        <f t="shared" si="55"/>
        <v>0</v>
      </c>
      <c r="BG714" s="180">
        <f t="shared" si="56"/>
        <v>0</v>
      </c>
      <c r="BH714" s="180">
        <f t="shared" si="57"/>
        <v>0</v>
      </c>
      <c r="BI714" s="180">
        <f t="shared" si="58"/>
        <v>0</v>
      </c>
      <c r="BJ714" s="17" t="s">
        <v>81</v>
      </c>
      <c r="BK714" s="180">
        <f t="shared" si="59"/>
        <v>0</v>
      </c>
      <c r="BL714" s="17" t="s">
        <v>235</v>
      </c>
      <c r="BM714" s="17" t="s">
        <v>1343</v>
      </c>
    </row>
    <row r="715" spans="2:65" s="1" customFormat="1" ht="22.5" customHeight="1">
      <c r="B715" s="34"/>
      <c r="C715" s="169" t="s">
        <v>1344</v>
      </c>
      <c r="D715" s="169" t="s">
        <v>145</v>
      </c>
      <c r="E715" s="170" t="s">
        <v>1345</v>
      </c>
      <c r="F715" s="171" t="s">
        <v>1346</v>
      </c>
      <c r="G715" s="172" t="s">
        <v>154</v>
      </c>
      <c r="H715" s="173">
        <v>1</v>
      </c>
      <c r="I715" s="174"/>
      <c r="J715" s="175">
        <f t="shared" si="50"/>
        <v>0</v>
      </c>
      <c r="K715" s="171" t="s">
        <v>149</v>
      </c>
      <c r="L715" s="38"/>
      <c r="M715" s="176" t="s">
        <v>19</v>
      </c>
      <c r="N715" s="177" t="s">
        <v>47</v>
      </c>
      <c r="O715" s="60"/>
      <c r="P715" s="178">
        <f t="shared" si="51"/>
        <v>0</v>
      </c>
      <c r="Q715" s="178">
        <v>0.00025</v>
      </c>
      <c r="R715" s="178">
        <f t="shared" si="52"/>
        <v>0.00025</v>
      </c>
      <c r="S715" s="178">
        <v>0</v>
      </c>
      <c r="T715" s="179">
        <f t="shared" si="53"/>
        <v>0</v>
      </c>
      <c r="AR715" s="17" t="s">
        <v>235</v>
      </c>
      <c r="AT715" s="17" t="s">
        <v>145</v>
      </c>
      <c r="AU715" s="17" t="s">
        <v>83</v>
      </c>
      <c r="AY715" s="17" t="s">
        <v>143</v>
      </c>
      <c r="BE715" s="180">
        <f t="shared" si="54"/>
        <v>0</v>
      </c>
      <c r="BF715" s="180">
        <f t="shared" si="55"/>
        <v>0</v>
      </c>
      <c r="BG715" s="180">
        <f t="shared" si="56"/>
        <v>0</v>
      </c>
      <c r="BH715" s="180">
        <f t="shared" si="57"/>
        <v>0</v>
      </c>
      <c r="BI715" s="180">
        <f t="shared" si="58"/>
        <v>0</v>
      </c>
      <c r="BJ715" s="17" t="s">
        <v>81</v>
      </c>
      <c r="BK715" s="180">
        <f t="shared" si="59"/>
        <v>0</v>
      </c>
      <c r="BL715" s="17" t="s">
        <v>235</v>
      </c>
      <c r="BM715" s="17" t="s">
        <v>1347</v>
      </c>
    </row>
    <row r="716" spans="2:65" s="1" customFormat="1" ht="16.5" customHeight="1">
      <c r="B716" s="34"/>
      <c r="C716" s="169" t="s">
        <v>1348</v>
      </c>
      <c r="D716" s="169" t="s">
        <v>145</v>
      </c>
      <c r="E716" s="170" t="s">
        <v>1349</v>
      </c>
      <c r="F716" s="171" t="s">
        <v>1350</v>
      </c>
      <c r="G716" s="172" t="s">
        <v>415</v>
      </c>
      <c r="H716" s="173">
        <v>3</v>
      </c>
      <c r="I716" s="174"/>
      <c r="J716" s="175">
        <f t="shared" si="50"/>
        <v>0</v>
      </c>
      <c r="K716" s="171" t="s">
        <v>149</v>
      </c>
      <c r="L716" s="38"/>
      <c r="M716" s="176" t="s">
        <v>19</v>
      </c>
      <c r="N716" s="177" t="s">
        <v>47</v>
      </c>
      <c r="O716" s="60"/>
      <c r="P716" s="178">
        <f t="shared" si="51"/>
        <v>0</v>
      </c>
      <c r="Q716" s="178">
        <v>0.00212</v>
      </c>
      <c r="R716" s="178">
        <f t="shared" si="52"/>
        <v>0.006359999999999999</v>
      </c>
      <c r="S716" s="178">
        <v>0</v>
      </c>
      <c r="T716" s="179">
        <f t="shared" si="53"/>
        <v>0</v>
      </c>
      <c r="AR716" s="17" t="s">
        <v>235</v>
      </c>
      <c r="AT716" s="17" t="s">
        <v>145</v>
      </c>
      <c r="AU716" s="17" t="s">
        <v>83</v>
      </c>
      <c r="AY716" s="17" t="s">
        <v>143</v>
      </c>
      <c r="BE716" s="180">
        <f t="shared" si="54"/>
        <v>0</v>
      </c>
      <c r="BF716" s="180">
        <f t="shared" si="55"/>
        <v>0</v>
      </c>
      <c r="BG716" s="180">
        <f t="shared" si="56"/>
        <v>0</v>
      </c>
      <c r="BH716" s="180">
        <f t="shared" si="57"/>
        <v>0</v>
      </c>
      <c r="BI716" s="180">
        <f t="shared" si="58"/>
        <v>0</v>
      </c>
      <c r="BJ716" s="17" t="s">
        <v>81</v>
      </c>
      <c r="BK716" s="180">
        <f t="shared" si="59"/>
        <v>0</v>
      </c>
      <c r="BL716" s="17" t="s">
        <v>235</v>
      </c>
      <c r="BM716" s="17" t="s">
        <v>1351</v>
      </c>
    </row>
    <row r="717" spans="2:65" s="1" customFormat="1" ht="22.5" customHeight="1">
      <c r="B717" s="34"/>
      <c r="C717" s="169" t="s">
        <v>1352</v>
      </c>
      <c r="D717" s="169" t="s">
        <v>145</v>
      </c>
      <c r="E717" s="170" t="s">
        <v>1353</v>
      </c>
      <c r="F717" s="171" t="s">
        <v>1354</v>
      </c>
      <c r="G717" s="172" t="s">
        <v>176</v>
      </c>
      <c r="H717" s="173">
        <v>0.082</v>
      </c>
      <c r="I717" s="174"/>
      <c r="J717" s="175">
        <f t="shared" si="50"/>
        <v>0</v>
      </c>
      <c r="K717" s="171" t="s">
        <v>149</v>
      </c>
      <c r="L717" s="38"/>
      <c r="M717" s="176" t="s">
        <v>19</v>
      </c>
      <c r="N717" s="177" t="s">
        <v>47</v>
      </c>
      <c r="O717" s="60"/>
      <c r="P717" s="178">
        <f t="shared" si="51"/>
        <v>0</v>
      </c>
      <c r="Q717" s="178">
        <v>0</v>
      </c>
      <c r="R717" s="178">
        <f t="shared" si="52"/>
        <v>0</v>
      </c>
      <c r="S717" s="178">
        <v>0</v>
      </c>
      <c r="T717" s="179">
        <f t="shared" si="53"/>
        <v>0</v>
      </c>
      <c r="AR717" s="17" t="s">
        <v>235</v>
      </c>
      <c r="AT717" s="17" t="s">
        <v>145</v>
      </c>
      <c r="AU717" s="17" t="s">
        <v>83</v>
      </c>
      <c r="AY717" s="17" t="s">
        <v>143</v>
      </c>
      <c r="BE717" s="180">
        <f t="shared" si="54"/>
        <v>0</v>
      </c>
      <c r="BF717" s="180">
        <f t="shared" si="55"/>
        <v>0</v>
      </c>
      <c r="BG717" s="180">
        <f t="shared" si="56"/>
        <v>0</v>
      </c>
      <c r="BH717" s="180">
        <f t="shared" si="57"/>
        <v>0</v>
      </c>
      <c r="BI717" s="180">
        <f t="shared" si="58"/>
        <v>0</v>
      </c>
      <c r="BJ717" s="17" t="s">
        <v>81</v>
      </c>
      <c r="BK717" s="180">
        <f t="shared" si="59"/>
        <v>0</v>
      </c>
      <c r="BL717" s="17" t="s">
        <v>235</v>
      </c>
      <c r="BM717" s="17" t="s">
        <v>1355</v>
      </c>
    </row>
    <row r="718" spans="2:63" s="10" customFormat="1" ht="22.9" customHeight="1">
      <c r="B718" s="153"/>
      <c r="C718" s="154"/>
      <c r="D718" s="155" t="s">
        <v>75</v>
      </c>
      <c r="E718" s="167" t="s">
        <v>1356</v>
      </c>
      <c r="F718" s="167" t="s">
        <v>1357</v>
      </c>
      <c r="G718" s="154"/>
      <c r="H718" s="154"/>
      <c r="I718" s="157"/>
      <c r="J718" s="168">
        <f>BK718</f>
        <v>0</v>
      </c>
      <c r="K718" s="154"/>
      <c r="L718" s="159"/>
      <c r="M718" s="160"/>
      <c r="N718" s="161"/>
      <c r="O718" s="161"/>
      <c r="P718" s="162">
        <f>SUM(P719:P720)</f>
        <v>0</v>
      </c>
      <c r="Q718" s="161"/>
      <c r="R718" s="162">
        <f>SUM(R719:R720)</f>
        <v>0.08</v>
      </c>
      <c r="S718" s="161"/>
      <c r="T718" s="163">
        <f>SUM(T719:T720)</f>
        <v>0</v>
      </c>
      <c r="AR718" s="164" t="s">
        <v>83</v>
      </c>
      <c r="AT718" s="165" t="s">
        <v>75</v>
      </c>
      <c r="AU718" s="165" t="s">
        <v>81</v>
      </c>
      <c r="AY718" s="164" t="s">
        <v>143</v>
      </c>
      <c r="BK718" s="166">
        <f>SUM(BK719:BK720)</f>
        <v>0</v>
      </c>
    </row>
    <row r="719" spans="2:65" s="1" customFormat="1" ht="22.5" customHeight="1">
      <c r="B719" s="34"/>
      <c r="C719" s="169" t="s">
        <v>1358</v>
      </c>
      <c r="D719" s="169" t="s">
        <v>145</v>
      </c>
      <c r="E719" s="170" t="s">
        <v>1359</v>
      </c>
      <c r="F719" s="171" t="s">
        <v>1360</v>
      </c>
      <c r="G719" s="172" t="s">
        <v>154</v>
      </c>
      <c r="H719" s="173">
        <v>1</v>
      </c>
      <c r="I719" s="174"/>
      <c r="J719" s="175">
        <f>ROUND(I719*H719,2)</f>
        <v>0</v>
      </c>
      <c r="K719" s="171" t="s">
        <v>19</v>
      </c>
      <c r="L719" s="38"/>
      <c r="M719" s="176" t="s">
        <v>19</v>
      </c>
      <c r="N719" s="177" t="s">
        <v>47</v>
      </c>
      <c r="O719" s="60"/>
      <c r="P719" s="178">
        <f>O719*H719</f>
        <v>0</v>
      </c>
      <c r="Q719" s="178">
        <v>0.08</v>
      </c>
      <c r="R719" s="178">
        <f>Q719*H719</f>
        <v>0.08</v>
      </c>
      <c r="S719" s="178">
        <v>0</v>
      </c>
      <c r="T719" s="179">
        <f>S719*H719</f>
        <v>0</v>
      </c>
      <c r="AR719" s="17" t="s">
        <v>235</v>
      </c>
      <c r="AT719" s="17" t="s">
        <v>145</v>
      </c>
      <c r="AU719" s="17" t="s">
        <v>83</v>
      </c>
      <c r="AY719" s="17" t="s">
        <v>143</v>
      </c>
      <c r="BE719" s="180">
        <f>IF(N719="základní",J719,0)</f>
        <v>0</v>
      </c>
      <c r="BF719" s="180">
        <f>IF(N719="snížená",J719,0)</f>
        <v>0</v>
      </c>
      <c r="BG719" s="180">
        <f>IF(N719="zákl. přenesená",J719,0)</f>
        <v>0</v>
      </c>
      <c r="BH719" s="180">
        <f>IF(N719="sníž. přenesená",J719,0)</f>
        <v>0</v>
      </c>
      <c r="BI719" s="180">
        <f>IF(N719="nulová",J719,0)</f>
        <v>0</v>
      </c>
      <c r="BJ719" s="17" t="s">
        <v>81</v>
      </c>
      <c r="BK719" s="180">
        <f>ROUND(I719*H719,2)</f>
        <v>0</v>
      </c>
      <c r="BL719" s="17" t="s">
        <v>235</v>
      </c>
      <c r="BM719" s="17" t="s">
        <v>1361</v>
      </c>
    </row>
    <row r="720" spans="2:65" s="1" customFormat="1" ht="22.5" customHeight="1">
      <c r="B720" s="34"/>
      <c r="C720" s="169" t="s">
        <v>1362</v>
      </c>
      <c r="D720" s="169" t="s">
        <v>145</v>
      </c>
      <c r="E720" s="170" t="s">
        <v>1363</v>
      </c>
      <c r="F720" s="171" t="s">
        <v>1364</v>
      </c>
      <c r="G720" s="172" t="s">
        <v>176</v>
      </c>
      <c r="H720" s="173">
        <v>0.08</v>
      </c>
      <c r="I720" s="174"/>
      <c r="J720" s="175">
        <f>ROUND(I720*H720,2)</f>
        <v>0</v>
      </c>
      <c r="K720" s="171" t="s">
        <v>149</v>
      </c>
      <c r="L720" s="38"/>
      <c r="M720" s="176" t="s">
        <v>19</v>
      </c>
      <c r="N720" s="177" t="s">
        <v>47</v>
      </c>
      <c r="O720" s="60"/>
      <c r="P720" s="178">
        <f>O720*H720</f>
        <v>0</v>
      </c>
      <c r="Q720" s="178">
        <v>0</v>
      </c>
      <c r="R720" s="178">
        <f>Q720*H720</f>
        <v>0</v>
      </c>
      <c r="S720" s="178">
        <v>0</v>
      </c>
      <c r="T720" s="179">
        <f>S720*H720</f>
        <v>0</v>
      </c>
      <c r="AR720" s="17" t="s">
        <v>235</v>
      </c>
      <c r="AT720" s="17" t="s">
        <v>145</v>
      </c>
      <c r="AU720" s="17" t="s">
        <v>83</v>
      </c>
      <c r="AY720" s="17" t="s">
        <v>143</v>
      </c>
      <c r="BE720" s="180">
        <f>IF(N720="základní",J720,0)</f>
        <v>0</v>
      </c>
      <c r="BF720" s="180">
        <f>IF(N720="snížená",J720,0)</f>
        <v>0</v>
      </c>
      <c r="BG720" s="180">
        <f>IF(N720="zákl. přenesená",J720,0)</f>
        <v>0</v>
      </c>
      <c r="BH720" s="180">
        <f>IF(N720="sníž. přenesená",J720,0)</f>
        <v>0</v>
      </c>
      <c r="BI720" s="180">
        <f>IF(N720="nulová",J720,0)</f>
        <v>0</v>
      </c>
      <c r="BJ720" s="17" t="s">
        <v>81</v>
      </c>
      <c r="BK720" s="180">
        <f>ROUND(I720*H720,2)</f>
        <v>0</v>
      </c>
      <c r="BL720" s="17" t="s">
        <v>235</v>
      </c>
      <c r="BM720" s="17" t="s">
        <v>1365</v>
      </c>
    </row>
    <row r="721" spans="2:63" s="10" customFormat="1" ht="22.9" customHeight="1">
      <c r="B721" s="153"/>
      <c r="C721" s="154"/>
      <c r="D721" s="155" t="s">
        <v>75</v>
      </c>
      <c r="E721" s="167" t="s">
        <v>1366</v>
      </c>
      <c r="F721" s="167" t="s">
        <v>1367</v>
      </c>
      <c r="G721" s="154"/>
      <c r="H721" s="154"/>
      <c r="I721" s="157"/>
      <c r="J721" s="168">
        <f>BK721</f>
        <v>0</v>
      </c>
      <c r="K721" s="154"/>
      <c r="L721" s="159"/>
      <c r="M721" s="160"/>
      <c r="N721" s="161"/>
      <c r="O721" s="161"/>
      <c r="P721" s="162">
        <f>SUM(P722:P736)</f>
        <v>0</v>
      </c>
      <c r="Q721" s="161"/>
      <c r="R721" s="162">
        <f>SUM(R722:R736)</f>
        <v>3.52494922</v>
      </c>
      <c r="S721" s="161"/>
      <c r="T721" s="163">
        <f>SUM(T722:T736)</f>
        <v>0</v>
      </c>
      <c r="AR721" s="164" t="s">
        <v>83</v>
      </c>
      <c r="AT721" s="165" t="s">
        <v>75</v>
      </c>
      <c r="AU721" s="165" t="s">
        <v>81</v>
      </c>
      <c r="AY721" s="164" t="s">
        <v>143</v>
      </c>
      <c r="BK721" s="166">
        <f>SUM(BK722:BK736)</f>
        <v>0</v>
      </c>
    </row>
    <row r="722" spans="2:65" s="1" customFormat="1" ht="16.5" customHeight="1">
      <c r="B722" s="34"/>
      <c r="C722" s="169" t="s">
        <v>1368</v>
      </c>
      <c r="D722" s="169" t="s">
        <v>145</v>
      </c>
      <c r="E722" s="170" t="s">
        <v>1369</v>
      </c>
      <c r="F722" s="171" t="s">
        <v>1370</v>
      </c>
      <c r="G722" s="172" t="s">
        <v>154</v>
      </c>
      <c r="H722" s="173">
        <v>31</v>
      </c>
      <c r="I722" s="174"/>
      <c r="J722" s="175">
        <f>ROUND(I722*H722,2)</f>
        <v>0</v>
      </c>
      <c r="K722" s="171" t="s">
        <v>19</v>
      </c>
      <c r="L722" s="38"/>
      <c r="M722" s="176" t="s">
        <v>19</v>
      </c>
      <c r="N722" s="177" t="s">
        <v>47</v>
      </c>
      <c r="O722" s="60"/>
      <c r="P722" s="178">
        <f>O722*H722</f>
        <v>0</v>
      </c>
      <c r="Q722" s="178">
        <v>0</v>
      </c>
      <c r="R722" s="178">
        <f>Q722*H722</f>
        <v>0</v>
      </c>
      <c r="S722" s="178">
        <v>0</v>
      </c>
      <c r="T722" s="179">
        <f>S722*H722</f>
        <v>0</v>
      </c>
      <c r="AR722" s="17" t="s">
        <v>235</v>
      </c>
      <c r="AT722" s="17" t="s">
        <v>145</v>
      </c>
      <c r="AU722" s="17" t="s">
        <v>83</v>
      </c>
      <c r="AY722" s="17" t="s">
        <v>143</v>
      </c>
      <c r="BE722" s="180">
        <f>IF(N722="základní",J722,0)</f>
        <v>0</v>
      </c>
      <c r="BF722" s="180">
        <f>IF(N722="snížená",J722,0)</f>
        <v>0</v>
      </c>
      <c r="BG722" s="180">
        <f>IF(N722="zákl. přenesená",J722,0)</f>
        <v>0</v>
      </c>
      <c r="BH722" s="180">
        <f>IF(N722="sníž. přenesená",J722,0)</f>
        <v>0</v>
      </c>
      <c r="BI722" s="180">
        <f>IF(N722="nulová",J722,0)</f>
        <v>0</v>
      </c>
      <c r="BJ722" s="17" t="s">
        <v>81</v>
      </c>
      <c r="BK722" s="180">
        <f>ROUND(I722*H722,2)</f>
        <v>0</v>
      </c>
      <c r="BL722" s="17" t="s">
        <v>235</v>
      </c>
      <c r="BM722" s="17" t="s">
        <v>1371</v>
      </c>
    </row>
    <row r="723" spans="2:65" s="1" customFormat="1" ht="16.5" customHeight="1">
      <c r="B723" s="34"/>
      <c r="C723" s="169" t="s">
        <v>1372</v>
      </c>
      <c r="D723" s="169" t="s">
        <v>145</v>
      </c>
      <c r="E723" s="170" t="s">
        <v>1373</v>
      </c>
      <c r="F723" s="171" t="s">
        <v>1374</v>
      </c>
      <c r="G723" s="172" t="s">
        <v>415</v>
      </c>
      <c r="H723" s="173">
        <v>8.384</v>
      </c>
      <c r="I723" s="174"/>
      <c r="J723" s="175">
        <f>ROUND(I723*H723,2)</f>
        <v>0</v>
      </c>
      <c r="K723" s="171" t="s">
        <v>149</v>
      </c>
      <c r="L723" s="38"/>
      <c r="M723" s="176" t="s">
        <v>19</v>
      </c>
      <c r="N723" s="177" t="s">
        <v>47</v>
      </c>
      <c r="O723" s="60"/>
      <c r="P723" s="178">
        <f>O723*H723</f>
        <v>0</v>
      </c>
      <c r="Q723" s="178">
        <v>0</v>
      </c>
      <c r="R723" s="178">
        <f>Q723*H723</f>
        <v>0</v>
      </c>
      <c r="S723" s="178">
        <v>0</v>
      </c>
      <c r="T723" s="179">
        <f>S723*H723</f>
        <v>0</v>
      </c>
      <c r="AR723" s="17" t="s">
        <v>235</v>
      </c>
      <c r="AT723" s="17" t="s">
        <v>145</v>
      </c>
      <c r="AU723" s="17" t="s">
        <v>83</v>
      </c>
      <c r="AY723" s="17" t="s">
        <v>143</v>
      </c>
      <c r="BE723" s="180">
        <f>IF(N723="základní",J723,0)</f>
        <v>0</v>
      </c>
      <c r="BF723" s="180">
        <f>IF(N723="snížená",J723,0)</f>
        <v>0</v>
      </c>
      <c r="BG723" s="180">
        <f>IF(N723="zákl. přenesená",J723,0)</f>
        <v>0</v>
      </c>
      <c r="BH723" s="180">
        <f>IF(N723="sníž. přenesená",J723,0)</f>
        <v>0</v>
      </c>
      <c r="BI723" s="180">
        <f>IF(N723="nulová",J723,0)</f>
        <v>0</v>
      </c>
      <c r="BJ723" s="17" t="s">
        <v>81</v>
      </c>
      <c r="BK723" s="180">
        <f>ROUND(I723*H723,2)</f>
        <v>0</v>
      </c>
      <c r="BL723" s="17" t="s">
        <v>235</v>
      </c>
      <c r="BM723" s="17" t="s">
        <v>1375</v>
      </c>
    </row>
    <row r="724" spans="2:51" s="12" customFormat="1" ht="12">
      <c r="B724" s="192"/>
      <c r="C724" s="193"/>
      <c r="D724" s="183" t="s">
        <v>164</v>
      </c>
      <c r="E724" s="194" t="s">
        <v>19</v>
      </c>
      <c r="F724" s="195" t="s">
        <v>1376</v>
      </c>
      <c r="G724" s="193"/>
      <c r="H724" s="196">
        <v>3.851</v>
      </c>
      <c r="I724" s="197"/>
      <c r="J724" s="193"/>
      <c r="K724" s="193"/>
      <c r="L724" s="198"/>
      <c r="M724" s="199"/>
      <c r="N724" s="200"/>
      <c r="O724" s="200"/>
      <c r="P724" s="200"/>
      <c r="Q724" s="200"/>
      <c r="R724" s="200"/>
      <c r="S724" s="200"/>
      <c r="T724" s="201"/>
      <c r="AT724" s="202" t="s">
        <v>164</v>
      </c>
      <c r="AU724" s="202" t="s">
        <v>83</v>
      </c>
      <c r="AV724" s="12" t="s">
        <v>83</v>
      </c>
      <c r="AW724" s="12" t="s">
        <v>36</v>
      </c>
      <c r="AX724" s="12" t="s">
        <v>76</v>
      </c>
      <c r="AY724" s="202" t="s">
        <v>143</v>
      </c>
    </row>
    <row r="725" spans="2:51" s="12" customFormat="1" ht="12">
      <c r="B725" s="192"/>
      <c r="C725" s="193"/>
      <c r="D725" s="183" t="s">
        <v>164</v>
      </c>
      <c r="E725" s="194" t="s">
        <v>19</v>
      </c>
      <c r="F725" s="195" t="s">
        <v>1377</v>
      </c>
      <c r="G725" s="193"/>
      <c r="H725" s="196">
        <v>4.533</v>
      </c>
      <c r="I725" s="197"/>
      <c r="J725" s="193"/>
      <c r="K725" s="193"/>
      <c r="L725" s="198"/>
      <c r="M725" s="199"/>
      <c r="N725" s="200"/>
      <c r="O725" s="200"/>
      <c r="P725" s="200"/>
      <c r="Q725" s="200"/>
      <c r="R725" s="200"/>
      <c r="S725" s="200"/>
      <c r="T725" s="201"/>
      <c r="AT725" s="202" t="s">
        <v>164</v>
      </c>
      <c r="AU725" s="202" t="s">
        <v>83</v>
      </c>
      <c r="AV725" s="12" t="s">
        <v>83</v>
      </c>
      <c r="AW725" s="12" t="s">
        <v>36</v>
      </c>
      <c r="AX725" s="12" t="s">
        <v>76</v>
      </c>
      <c r="AY725" s="202" t="s">
        <v>143</v>
      </c>
    </row>
    <row r="726" spans="2:51" s="13" customFormat="1" ht="12">
      <c r="B726" s="203"/>
      <c r="C726" s="204"/>
      <c r="D726" s="183" t="s">
        <v>164</v>
      </c>
      <c r="E726" s="205" t="s">
        <v>19</v>
      </c>
      <c r="F726" s="206" t="s">
        <v>171</v>
      </c>
      <c r="G726" s="204"/>
      <c r="H726" s="207">
        <v>8.384</v>
      </c>
      <c r="I726" s="208"/>
      <c r="J726" s="204"/>
      <c r="K726" s="204"/>
      <c r="L726" s="209"/>
      <c r="M726" s="210"/>
      <c r="N726" s="211"/>
      <c r="O726" s="211"/>
      <c r="P726" s="211"/>
      <c r="Q726" s="211"/>
      <c r="R726" s="211"/>
      <c r="S726" s="211"/>
      <c r="T726" s="212"/>
      <c r="AT726" s="213" t="s">
        <v>164</v>
      </c>
      <c r="AU726" s="213" t="s">
        <v>83</v>
      </c>
      <c r="AV726" s="13" t="s">
        <v>150</v>
      </c>
      <c r="AW726" s="13" t="s">
        <v>36</v>
      </c>
      <c r="AX726" s="13" t="s">
        <v>81</v>
      </c>
      <c r="AY726" s="213" t="s">
        <v>143</v>
      </c>
    </row>
    <row r="727" spans="2:65" s="1" customFormat="1" ht="16.5" customHeight="1">
      <c r="B727" s="34"/>
      <c r="C727" s="214" t="s">
        <v>1378</v>
      </c>
      <c r="D727" s="214" t="s">
        <v>173</v>
      </c>
      <c r="E727" s="215" t="s">
        <v>1379</v>
      </c>
      <c r="F727" s="216" t="s">
        <v>1380</v>
      </c>
      <c r="G727" s="217" t="s">
        <v>415</v>
      </c>
      <c r="H727" s="218">
        <v>8.384</v>
      </c>
      <c r="I727" s="219"/>
      <c r="J727" s="220">
        <f>ROUND(I727*H727,2)</f>
        <v>0</v>
      </c>
      <c r="K727" s="216" t="s">
        <v>19</v>
      </c>
      <c r="L727" s="221"/>
      <c r="M727" s="222" t="s">
        <v>19</v>
      </c>
      <c r="N727" s="223" t="s">
        <v>47</v>
      </c>
      <c r="O727" s="60"/>
      <c r="P727" s="178">
        <f>O727*H727</f>
        <v>0</v>
      </c>
      <c r="Q727" s="178">
        <v>0.00308</v>
      </c>
      <c r="R727" s="178">
        <f>Q727*H727</f>
        <v>0.02582272</v>
      </c>
      <c r="S727" s="178">
        <v>0</v>
      </c>
      <c r="T727" s="179">
        <f>S727*H727</f>
        <v>0</v>
      </c>
      <c r="AR727" s="17" t="s">
        <v>311</v>
      </c>
      <c r="AT727" s="17" t="s">
        <v>173</v>
      </c>
      <c r="AU727" s="17" t="s">
        <v>83</v>
      </c>
      <c r="AY727" s="17" t="s">
        <v>143</v>
      </c>
      <c r="BE727" s="180">
        <f>IF(N727="základní",J727,0)</f>
        <v>0</v>
      </c>
      <c r="BF727" s="180">
        <f>IF(N727="snížená",J727,0)</f>
        <v>0</v>
      </c>
      <c r="BG727" s="180">
        <f>IF(N727="zákl. přenesená",J727,0)</f>
        <v>0</v>
      </c>
      <c r="BH727" s="180">
        <f>IF(N727="sníž. přenesená",J727,0)</f>
        <v>0</v>
      </c>
      <c r="BI727" s="180">
        <f>IF(N727="nulová",J727,0)</f>
        <v>0</v>
      </c>
      <c r="BJ727" s="17" t="s">
        <v>81</v>
      </c>
      <c r="BK727" s="180">
        <f>ROUND(I727*H727,2)</f>
        <v>0</v>
      </c>
      <c r="BL727" s="17" t="s">
        <v>235</v>
      </c>
      <c r="BM727" s="17" t="s">
        <v>1381</v>
      </c>
    </row>
    <row r="728" spans="2:47" s="1" customFormat="1" ht="39">
      <c r="B728" s="34"/>
      <c r="C728" s="35"/>
      <c r="D728" s="183" t="s">
        <v>279</v>
      </c>
      <c r="E728" s="35"/>
      <c r="F728" s="224" t="s">
        <v>1382</v>
      </c>
      <c r="G728" s="35"/>
      <c r="H728" s="35"/>
      <c r="I728" s="98"/>
      <c r="J728" s="35"/>
      <c r="K728" s="35"/>
      <c r="L728" s="38"/>
      <c r="M728" s="225"/>
      <c r="N728" s="60"/>
      <c r="O728" s="60"/>
      <c r="P728" s="60"/>
      <c r="Q728" s="60"/>
      <c r="R728" s="60"/>
      <c r="S728" s="60"/>
      <c r="T728" s="61"/>
      <c r="AT728" s="17" t="s">
        <v>279</v>
      </c>
      <c r="AU728" s="17" t="s">
        <v>83</v>
      </c>
    </row>
    <row r="729" spans="2:65" s="1" customFormat="1" ht="16.5" customHeight="1">
      <c r="B729" s="34"/>
      <c r="C729" s="169" t="s">
        <v>1383</v>
      </c>
      <c r="D729" s="169" t="s">
        <v>145</v>
      </c>
      <c r="E729" s="170" t="s">
        <v>1384</v>
      </c>
      <c r="F729" s="171" t="s">
        <v>1385</v>
      </c>
      <c r="G729" s="172" t="s">
        <v>415</v>
      </c>
      <c r="H729" s="173">
        <v>49.633</v>
      </c>
      <c r="I729" s="174"/>
      <c r="J729" s="175">
        <f>ROUND(I729*H729,2)</f>
        <v>0</v>
      </c>
      <c r="K729" s="171" t="s">
        <v>149</v>
      </c>
      <c r="L729" s="38"/>
      <c r="M729" s="176" t="s">
        <v>19</v>
      </c>
      <c r="N729" s="177" t="s">
        <v>47</v>
      </c>
      <c r="O729" s="60"/>
      <c r="P729" s="178">
        <f>O729*H729</f>
        <v>0</v>
      </c>
      <c r="Q729" s="178">
        <v>0</v>
      </c>
      <c r="R729" s="178">
        <f>Q729*H729</f>
        <v>0</v>
      </c>
      <c r="S729" s="178">
        <v>0</v>
      </c>
      <c r="T729" s="179">
        <f>S729*H729</f>
        <v>0</v>
      </c>
      <c r="AR729" s="17" t="s">
        <v>235</v>
      </c>
      <c r="AT729" s="17" t="s">
        <v>145</v>
      </c>
      <c r="AU729" s="17" t="s">
        <v>83</v>
      </c>
      <c r="AY729" s="17" t="s">
        <v>143</v>
      </c>
      <c r="BE729" s="180">
        <f>IF(N729="základní",J729,0)</f>
        <v>0</v>
      </c>
      <c r="BF729" s="180">
        <f>IF(N729="snížená",J729,0)</f>
        <v>0</v>
      </c>
      <c r="BG729" s="180">
        <f>IF(N729="zákl. přenesená",J729,0)</f>
        <v>0</v>
      </c>
      <c r="BH729" s="180">
        <f>IF(N729="sníž. přenesená",J729,0)</f>
        <v>0</v>
      </c>
      <c r="BI729" s="180">
        <f>IF(N729="nulová",J729,0)</f>
        <v>0</v>
      </c>
      <c r="BJ729" s="17" t="s">
        <v>81</v>
      </c>
      <c r="BK729" s="180">
        <f>ROUND(I729*H729,2)</f>
        <v>0</v>
      </c>
      <c r="BL729" s="17" t="s">
        <v>235</v>
      </c>
      <c r="BM729" s="17" t="s">
        <v>1386</v>
      </c>
    </row>
    <row r="730" spans="2:51" s="12" customFormat="1" ht="12">
      <c r="B730" s="192"/>
      <c r="C730" s="193"/>
      <c r="D730" s="183" t="s">
        <v>164</v>
      </c>
      <c r="E730" s="194" t="s">
        <v>19</v>
      </c>
      <c r="F730" s="195" t="s">
        <v>1387</v>
      </c>
      <c r="G730" s="193"/>
      <c r="H730" s="196">
        <v>27.7</v>
      </c>
      <c r="I730" s="197"/>
      <c r="J730" s="193"/>
      <c r="K730" s="193"/>
      <c r="L730" s="198"/>
      <c r="M730" s="199"/>
      <c r="N730" s="200"/>
      <c r="O730" s="200"/>
      <c r="P730" s="200"/>
      <c r="Q730" s="200"/>
      <c r="R730" s="200"/>
      <c r="S730" s="200"/>
      <c r="T730" s="201"/>
      <c r="AT730" s="202" t="s">
        <v>164</v>
      </c>
      <c r="AU730" s="202" t="s">
        <v>83</v>
      </c>
      <c r="AV730" s="12" t="s">
        <v>83</v>
      </c>
      <c r="AW730" s="12" t="s">
        <v>36</v>
      </c>
      <c r="AX730" s="12" t="s">
        <v>76</v>
      </c>
      <c r="AY730" s="202" t="s">
        <v>143</v>
      </c>
    </row>
    <row r="731" spans="2:51" s="12" customFormat="1" ht="12">
      <c r="B731" s="192"/>
      <c r="C731" s="193"/>
      <c r="D731" s="183" t="s">
        <v>164</v>
      </c>
      <c r="E731" s="194" t="s">
        <v>19</v>
      </c>
      <c r="F731" s="195" t="s">
        <v>1388</v>
      </c>
      <c r="G731" s="193"/>
      <c r="H731" s="196">
        <v>3.25</v>
      </c>
      <c r="I731" s="197"/>
      <c r="J731" s="193"/>
      <c r="K731" s="193"/>
      <c r="L731" s="198"/>
      <c r="M731" s="199"/>
      <c r="N731" s="200"/>
      <c r="O731" s="200"/>
      <c r="P731" s="200"/>
      <c r="Q731" s="200"/>
      <c r="R731" s="200"/>
      <c r="S731" s="200"/>
      <c r="T731" s="201"/>
      <c r="AT731" s="202" t="s">
        <v>164</v>
      </c>
      <c r="AU731" s="202" t="s">
        <v>83</v>
      </c>
      <c r="AV731" s="12" t="s">
        <v>83</v>
      </c>
      <c r="AW731" s="12" t="s">
        <v>36</v>
      </c>
      <c r="AX731" s="12" t="s">
        <v>76</v>
      </c>
      <c r="AY731" s="202" t="s">
        <v>143</v>
      </c>
    </row>
    <row r="732" spans="2:51" s="12" customFormat="1" ht="12">
      <c r="B732" s="192"/>
      <c r="C732" s="193"/>
      <c r="D732" s="183" t="s">
        <v>164</v>
      </c>
      <c r="E732" s="194" t="s">
        <v>19</v>
      </c>
      <c r="F732" s="195" t="s">
        <v>1389</v>
      </c>
      <c r="G732" s="193"/>
      <c r="H732" s="196">
        <v>2.86</v>
      </c>
      <c r="I732" s="197"/>
      <c r="J732" s="193"/>
      <c r="K732" s="193"/>
      <c r="L732" s="198"/>
      <c r="M732" s="199"/>
      <c r="N732" s="200"/>
      <c r="O732" s="200"/>
      <c r="P732" s="200"/>
      <c r="Q732" s="200"/>
      <c r="R732" s="200"/>
      <c r="S732" s="200"/>
      <c r="T732" s="201"/>
      <c r="AT732" s="202" t="s">
        <v>164</v>
      </c>
      <c r="AU732" s="202" t="s">
        <v>83</v>
      </c>
      <c r="AV732" s="12" t="s">
        <v>83</v>
      </c>
      <c r="AW732" s="12" t="s">
        <v>36</v>
      </c>
      <c r="AX732" s="12" t="s">
        <v>76</v>
      </c>
      <c r="AY732" s="202" t="s">
        <v>143</v>
      </c>
    </row>
    <row r="733" spans="2:51" s="12" customFormat="1" ht="12">
      <c r="B733" s="192"/>
      <c r="C733" s="193"/>
      <c r="D733" s="183" t="s">
        <v>164</v>
      </c>
      <c r="E733" s="194" t="s">
        <v>19</v>
      </c>
      <c r="F733" s="195" t="s">
        <v>1390</v>
      </c>
      <c r="G733" s="193"/>
      <c r="H733" s="196">
        <v>15.823</v>
      </c>
      <c r="I733" s="197"/>
      <c r="J733" s="193"/>
      <c r="K733" s="193"/>
      <c r="L733" s="198"/>
      <c r="M733" s="199"/>
      <c r="N733" s="200"/>
      <c r="O733" s="200"/>
      <c r="P733" s="200"/>
      <c r="Q733" s="200"/>
      <c r="R733" s="200"/>
      <c r="S733" s="200"/>
      <c r="T733" s="201"/>
      <c r="AT733" s="202" t="s">
        <v>164</v>
      </c>
      <c r="AU733" s="202" t="s">
        <v>83</v>
      </c>
      <c r="AV733" s="12" t="s">
        <v>83</v>
      </c>
      <c r="AW733" s="12" t="s">
        <v>36</v>
      </c>
      <c r="AX733" s="12" t="s">
        <v>76</v>
      </c>
      <c r="AY733" s="202" t="s">
        <v>143</v>
      </c>
    </row>
    <row r="734" spans="2:51" s="13" customFormat="1" ht="12">
      <c r="B734" s="203"/>
      <c r="C734" s="204"/>
      <c r="D734" s="183" t="s">
        <v>164</v>
      </c>
      <c r="E734" s="205" t="s">
        <v>19</v>
      </c>
      <c r="F734" s="206" t="s">
        <v>171</v>
      </c>
      <c r="G734" s="204"/>
      <c r="H734" s="207">
        <v>49.633</v>
      </c>
      <c r="I734" s="208"/>
      <c r="J734" s="204"/>
      <c r="K734" s="204"/>
      <c r="L734" s="209"/>
      <c r="M734" s="210"/>
      <c r="N734" s="211"/>
      <c r="O734" s="211"/>
      <c r="P734" s="211"/>
      <c r="Q734" s="211"/>
      <c r="R734" s="211"/>
      <c r="S734" s="211"/>
      <c r="T734" s="212"/>
      <c r="AT734" s="213" t="s">
        <v>164</v>
      </c>
      <c r="AU734" s="213" t="s">
        <v>83</v>
      </c>
      <c r="AV734" s="13" t="s">
        <v>150</v>
      </c>
      <c r="AW734" s="13" t="s">
        <v>36</v>
      </c>
      <c r="AX734" s="13" t="s">
        <v>81</v>
      </c>
      <c r="AY734" s="213" t="s">
        <v>143</v>
      </c>
    </row>
    <row r="735" spans="2:65" s="1" customFormat="1" ht="16.5" customHeight="1">
      <c r="B735" s="34"/>
      <c r="C735" s="214" t="s">
        <v>1391</v>
      </c>
      <c r="D735" s="214" t="s">
        <v>173</v>
      </c>
      <c r="E735" s="215" t="s">
        <v>1392</v>
      </c>
      <c r="F735" s="216" t="s">
        <v>1393</v>
      </c>
      <c r="G735" s="217" t="s">
        <v>415</v>
      </c>
      <c r="H735" s="218">
        <v>49.633</v>
      </c>
      <c r="I735" s="219"/>
      <c r="J735" s="220">
        <f>ROUND(I735*H735,2)</f>
        <v>0</v>
      </c>
      <c r="K735" s="216" t="s">
        <v>149</v>
      </c>
      <c r="L735" s="221"/>
      <c r="M735" s="222" t="s">
        <v>19</v>
      </c>
      <c r="N735" s="223" t="s">
        <v>47</v>
      </c>
      <c r="O735" s="60"/>
      <c r="P735" s="178">
        <f>O735*H735</f>
        <v>0</v>
      </c>
      <c r="Q735" s="178">
        <v>0.0705</v>
      </c>
      <c r="R735" s="178">
        <f>Q735*H735</f>
        <v>3.4991265</v>
      </c>
      <c r="S735" s="178">
        <v>0</v>
      </c>
      <c r="T735" s="179">
        <f>S735*H735</f>
        <v>0</v>
      </c>
      <c r="AR735" s="17" t="s">
        <v>311</v>
      </c>
      <c r="AT735" s="17" t="s">
        <v>173</v>
      </c>
      <c r="AU735" s="17" t="s">
        <v>83</v>
      </c>
      <c r="AY735" s="17" t="s">
        <v>143</v>
      </c>
      <c r="BE735" s="180">
        <f>IF(N735="základní",J735,0)</f>
        <v>0</v>
      </c>
      <c r="BF735" s="180">
        <f>IF(N735="snížená",J735,0)</f>
        <v>0</v>
      </c>
      <c r="BG735" s="180">
        <f>IF(N735="zákl. přenesená",J735,0)</f>
        <v>0</v>
      </c>
      <c r="BH735" s="180">
        <f>IF(N735="sníž. přenesená",J735,0)</f>
        <v>0</v>
      </c>
      <c r="BI735" s="180">
        <f>IF(N735="nulová",J735,0)</f>
        <v>0</v>
      </c>
      <c r="BJ735" s="17" t="s">
        <v>81</v>
      </c>
      <c r="BK735" s="180">
        <f>ROUND(I735*H735,2)</f>
        <v>0</v>
      </c>
      <c r="BL735" s="17" t="s">
        <v>235</v>
      </c>
      <c r="BM735" s="17" t="s">
        <v>1394</v>
      </c>
    </row>
    <row r="736" spans="2:65" s="1" customFormat="1" ht="22.5" customHeight="1">
      <c r="B736" s="34"/>
      <c r="C736" s="169" t="s">
        <v>1395</v>
      </c>
      <c r="D736" s="169" t="s">
        <v>145</v>
      </c>
      <c r="E736" s="170" t="s">
        <v>1396</v>
      </c>
      <c r="F736" s="171" t="s">
        <v>1397</v>
      </c>
      <c r="G736" s="172" t="s">
        <v>176</v>
      </c>
      <c r="H736" s="173">
        <v>3.525</v>
      </c>
      <c r="I736" s="174"/>
      <c r="J736" s="175">
        <f>ROUND(I736*H736,2)</f>
        <v>0</v>
      </c>
      <c r="K736" s="171" t="s">
        <v>149</v>
      </c>
      <c r="L736" s="38"/>
      <c r="M736" s="176" t="s">
        <v>19</v>
      </c>
      <c r="N736" s="177" t="s">
        <v>47</v>
      </c>
      <c r="O736" s="60"/>
      <c r="P736" s="178">
        <f>O736*H736</f>
        <v>0</v>
      </c>
      <c r="Q736" s="178">
        <v>0</v>
      </c>
      <c r="R736" s="178">
        <f>Q736*H736</f>
        <v>0</v>
      </c>
      <c r="S736" s="178">
        <v>0</v>
      </c>
      <c r="T736" s="179">
        <f>S736*H736</f>
        <v>0</v>
      </c>
      <c r="AR736" s="17" t="s">
        <v>235</v>
      </c>
      <c r="AT736" s="17" t="s">
        <v>145</v>
      </c>
      <c r="AU736" s="17" t="s">
        <v>83</v>
      </c>
      <c r="AY736" s="17" t="s">
        <v>143</v>
      </c>
      <c r="BE736" s="180">
        <f>IF(N736="základní",J736,0)</f>
        <v>0</v>
      </c>
      <c r="BF736" s="180">
        <f>IF(N736="snížená",J736,0)</f>
        <v>0</v>
      </c>
      <c r="BG736" s="180">
        <f>IF(N736="zákl. přenesená",J736,0)</f>
        <v>0</v>
      </c>
      <c r="BH736" s="180">
        <f>IF(N736="sníž. přenesená",J736,0)</f>
        <v>0</v>
      </c>
      <c r="BI736" s="180">
        <f>IF(N736="nulová",J736,0)</f>
        <v>0</v>
      </c>
      <c r="BJ736" s="17" t="s">
        <v>81</v>
      </c>
      <c r="BK736" s="180">
        <f>ROUND(I736*H736,2)</f>
        <v>0</v>
      </c>
      <c r="BL736" s="17" t="s">
        <v>235</v>
      </c>
      <c r="BM736" s="17" t="s">
        <v>1398</v>
      </c>
    </row>
    <row r="737" spans="2:63" s="10" customFormat="1" ht="22.9" customHeight="1">
      <c r="B737" s="153"/>
      <c r="C737" s="154"/>
      <c r="D737" s="155" t="s">
        <v>75</v>
      </c>
      <c r="E737" s="167" t="s">
        <v>1399</v>
      </c>
      <c r="F737" s="167" t="s">
        <v>1400</v>
      </c>
      <c r="G737" s="154"/>
      <c r="H737" s="154"/>
      <c r="I737" s="157"/>
      <c r="J737" s="168">
        <f>BK737</f>
        <v>0</v>
      </c>
      <c r="K737" s="154"/>
      <c r="L737" s="159"/>
      <c r="M737" s="160"/>
      <c r="N737" s="161"/>
      <c r="O737" s="161"/>
      <c r="P737" s="162">
        <f>SUM(P738:P749)</f>
        <v>0</v>
      </c>
      <c r="Q737" s="161"/>
      <c r="R737" s="162">
        <f>SUM(R738:R749)</f>
        <v>0.220318</v>
      </c>
      <c r="S737" s="161"/>
      <c r="T737" s="163">
        <f>SUM(T738:T749)</f>
        <v>0</v>
      </c>
      <c r="AR737" s="164" t="s">
        <v>83</v>
      </c>
      <c r="AT737" s="165" t="s">
        <v>75</v>
      </c>
      <c r="AU737" s="165" t="s">
        <v>81</v>
      </c>
      <c r="AY737" s="164" t="s">
        <v>143</v>
      </c>
      <c r="BK737" s="166">
        <f>SUM(BK738:BK749)</f>
        <v>0</v>
      </c>
    </row>
    <row r="738" spans="2:65" s="1" customFormat="1" ht="22.5" customHeight="1">
      <c r="B738" s="34"/>
      <c r="C738" s="169" t="s">
        <v>1401</v>
      </c>
      <c r="D738" s="169" t="s">
        <v>145</v>
      </c>
      <c r="E738" s="170" t="s">
        <v>1402</v>
      </c>
      <c r="F738" s="171" t="s">
        <v>1403</v>
      </c>
      <c r="G738" s="172" t="s">
        <v>148</v>
      </c>
      <c r="H738" s="173">
        <v>4.752</v>
      </c>
      <c r="I738" s="174"/>
      <c r="J738" s="175">
        <f>ROUND(I738*H738,2)</f>
        <v>0</v>
      </c>
      <c r="K738" s="171" t="s">
        <v>149</v>
      </c>
      <c r="L738" s="38"/>
      <c r="M738" s="176" t="s">
        <v>19</v>
      </c>
      <c r="N738" s="177" t="s">
        <v>47</v>
      </c>
      <c r="O738" s="60"/>
      <c r="P738" s="178">
        <f>O738*H738</f>
        <v>0</v>
      </c>
      <c r="Q738" s="178">
        <v>0.009</v>
      </c>
      <c r="R738" s="178">
        <f>Q738*H738</f>
        <v>0.042767999999999994</v>
      </c>
      <c r="S738" s="178">
        <v>0</v>
      </c>
      <c r="T738" s="179">
        <f>S738*H738</f>
        <v>0</v>
      </c>
      <c r="AR738" s="17" t="s">
        <v>235</v>
      </c>
      <c r="AT738" s="17" t="s">
        <v>145</v>
      </c>
      <c r="AU738" s="17" t="s">
        <v>83</v>
      </c>
      <c r="AY738" s="17" t="s">
        <v>143</v>
      </c>
      <c r="BE738" s="180">
        <f>IF(N738="základní",J738,0)</f>
        <v>0</v>
      </c>
      <c r="BF738" s="180">
        <f>IF(N738="snížená",J738,0)</f>
        <v>0</v>
      </c>
      <c r="BG738" s="180">
        <f>IF(N738="zákl. přenesená",J738,0)</f>
        <v>0</v>
      </c>
      <c r="BH738" s="180">
        <f>IF(N738="sníž. přenesená",J738,0)</f>
        <v>0</v>
      </c>
      <c r="BI738" s="180">
        <f>IF(N738="nulová",J738,0)</f>
        <v>0</v>
      </c>
      <c r="BJ738" s="17" t="s">
        <v>81</v>
      </c>
      <c r="BK738" s="180">
        <f>ROUND(I738*H738,2)</f>
        <v>0</v>
      </c>
      <c r="BL738" s="17" t="s">
        <v>235</v>
      </c>
      <c r="BM738" s="17" t="s">
        <v>1404</v>
      </c>
    </row>
    <row r="739" spans="2:51" s="11" customFormat="1" ht="12">
      <c r="B739" s="181"/>
      <c r="C739" s="182"/>
      <c r="D739" s="183" t="s">
        <v>164</v>
      </c>
      <c r="E739" s="184" t="s">
        <v>19</v>
      </c>
      <c r="F739" s="185" t="s">
        <v>611</v>
      </c>
      <c r="G739" s="182"/>
      <c r="H739" s="184" t="s">
        <v>19</v>
      </c>
      <c r="I739" s="186"/>
      <c r="J739" s="182"/>
      <c r="K739" s="182"/>
      <c r="L739" s="187"/>
      <c r="M739" s="188"/>
      <c r="N739" s="189"/>
      <c r="O739" s="189"/>
      <c r="P739" s="189"/>
      <c r="Q739" s="189"/>
      <c r="R739" s="189"/>
      <c r="S739" s="189"/>
      <c r="T739" s="190"/>
      <c r="AT739" s="191" t="s">
        <v>164</v>
      </c>
      <c r="AU739" s="191" t="s">
        <v>83</v>
      </c>
      <c r="AV739" s="11" t="s">
        <v>81</v>
      </c>
      <c r="AW739" s="11" t="s">
        <v>36</v>
      </c>
      <c r="AX739" s="11" t="s">
        <v>76</v>
      </c>
      <c r="AY739" s="191" t="s">
        <v>143</v>
      </c>
    </row>
    <row r="740" spans="2:51" s="12" customFormat="1" ht="12">
      <c r="B740" s="192"/>
      <c r="C740" s="193"/>
      <c r="D740" s="183" t="s">
        <v>164</v>
      </c>
      <c r="E740" s="194" t="s">
        <v>19</v>
      </c>
      <c r="F740" s="195" t="s">
        <v>671</v>
      </c>
      <c r="G740" s="193"/>
      <c r="H740" s="196">
        <v>4.752</v>
      </c>
      <c r="I740" s="197"/>
      <c r="J740" s="193"/>
      <c r="K740" s="193"/>
      <c r="L740" s="198"/>
      <c r="M740" s="199"/>
      <c r="N740" s="200"/>
      <c r="O740" s="200"/>
      <c r="P740" s="200"/>
      <c r="Q740" s="200"/>
      <c r="R740" s="200"/>
      <c r="S740" s="200"/>
      <c r="T740" s="201"/>
      <c r="AT740" s="202" t="s">
        <v>164</v>
      </c>
      <c r="AU740" s="202" t="s">
        <v>83</v>
      </c>
      <c r="AV740" s="12" t="s">
        <v>83</v>
      </c>
      <c r="AW740" s="12" t="s">
        <v>36</v>
      </c>
      <c r="AX740" s="12" t="s">
        <v>76</v>
      </c>
      <c r="AY740" s="202" t="s">
        <v>143</v>
      </c>
    </row>
    <row r="741" spans="2:51" s="13" customFormat="1" ht="12">
      <c r="B741" s="203"/>
      <c r="C741" s="204"/>
      <c r="D741" s="183" t="s">
        <v>164</v>
      </c>
      <c r="E741" s="205" t="s">
        <v>19</v>
      </c>
      <c r="F741" s="206" t="s">
        <v>171</v>
      </c>
      <c r="G741" s="204"/>
      <c r="H741" s="207">
        <v>4.752</v>
      </c>
      <c r="I741" s="208"/>
      <c r="J741" s="204"/>
      <c r="K741" s="204"/>
      <c r="L741" s="209"/>
      <c r="M741" s="210"/>
      <c r="N741" s="211"/>
      <c r="O741" s="211"/>
      <c r="P741" s="211"/>
      <c r="Q741" s="211"/>
      <c r="R741" s="211"/>
      <c r="S741" s="211"/>
      <c r="T741" s="212"/>
      <c r="AT741" s="213" t="s">
        <v>164</v>
      </c>
      <c r="AU741" s="213" t="s">
        <v>83</v>
      </c>
      <c r="AV741" s="13" t="s">
        <v>150</v>
      </c>
      <c r="AW741" s="13" t="s">
        <v>36</v>
      </c>
      <c r="AX741" s="13" t="s">
        <v>81</v>
      </c>
      <c r="AY741" s="213" t="s">
        <v>143</v>
      </c>
    </row>
    <row r="742" spans="2:65" s="1" customFormat="1" ht="16.5" customHeight="1">
      <c r="B742" s="34"/>
      <c r="C742" s="214" t="s">
        <v>1405</v>
      </c>
      <c r="D742" s="214" t="s">
        <v>173</v>
      </c>
      <c r="E742" s="215" t="s">
        <v>1406</v>
      </c>
      <c r="F742" s="216" t="s">
        <v>1407</v>
      </c>
      <c r="G742" s="217" t="s">
        <v>148</v>
      </c>
      <c r="H742" s="218">
        <v>5.465</v>
      </c>
      <c r="I742" s="219"/>
      <c r="J742" s="220">
        <f>ROUND(I742*H742,2)</f>
        <v>0</v>
      </c>
      <c r="K742" s="216" t="s">
        <v>149</v>
      </c>
      <c r="L742" s="221"/>
      <c r="M742" s="222" t="s">
        <v>19</v>
      </c>
      <c r="N742" s="223" t="s">
        <v>47</v>
      </c>
      <c r="O742" s="60"/>
      <c r="P742" s="178">
        <f>O742*H742</f>
        <v>0</v>
      </c>
      <c r="Q742" s="178">
        <v>0.02888</v>
      </c>
      <c r="R742" s="178">
        <f>Q742*H742</f>
        <v>0.1578292</v>
      </c>
      <c r="S742" s="178">
        <v>0</v>
      </c>
      <c r="T742" s="179">
        <f>S742*H742</f>
        <v>0</v>
      </c>
      <c r="AR742" s="17" t="s">
        <v>311</v>
      </c>
      <c r="AT742" s="17" t="s">
        <v>173</v>
      </c>
      <c r="AU742" s="17" t="s">
        <v>83</v>
      </c>
      <c r="AY742" s="17" t="s">
        <v>143</v>
      </c>
      <c r="BE742" s="180">
        <f>IF(N742="základní",J742,0)</f>
        <v>0</v>
      </c>
      <c r="BF742" s="180">
        <f>IF(N742="snížená",J742,0)</f>
        <v>0</v>
      </c>
      <c r="BG742" s="180">
        <f>IF(N742="zákl. přenesená",J742,0)</f>
        <v>0</v>
      </c>
      <c r="BH742" s="180">
        <f>IF(N742="sníž. přenesená",J742,0)</f>
        <v>0</v>
      </c>
      <c r="BI742" s="180">
        <f>IF(N742="nulová",J742,0)</f>
        <v>0</v>
      </c>
      <c r="BJ742" s="17" t="s">
        <v>81</v>
      </c>
      <c r="BK742" s="180">
        <f>ROUND(I742*H742,2)</f>
        <v>0</v>
      </c>
      <c r="BL742" s="17" t="s">
        <v>235</v>
      </c>
      <c r="BM742" s="17" t="s">
        <v>1408</v>
      </c>
    </row>
    <row r="743" spans="2:51" s="12" customFormat="1" ht="12">
      <c r="B743" s="192"/>
      <c r="C743" s="193"/>
      <c r="D743" s="183" t="s">
        <v>164</v>
      </c>
      <c r="E743" s="193"/>
      <c r="F743" s="195" t="s">
        <v>1409</v>
      </c>
      <c r="G743" s="193"/>
      <c r="H743" s="196">
        <v>5.465</v>
      </c>
      <c r="I743" s="197"/>
      <c r="J743" s="193"/>
      <c r="K743" s="193"/>
      <c r="L743" s="198"/>
      <c r="M743" s="199"/>
      <c r="N743" s="200"/>
      <c r="O743" s="200"/>
      <c r="P743" s="200"/>
      <c r="Q743" s="200"/>
      <c r="R743" s="200"/>
      <c r="S743" s="200"/>
      <c r="T743" s="201"/>
      <c r="AT743" s="202" t="s">
        <v>164</v>
      </c>
      <c r="AU743" s="202" t="s">
        <v>83</v>
      </c>
      <c r="AV743" s="12" t="s">
        <v>83</v>
      </c>
      <c r="AW743" s="12" t="s">
        <v>4</v>
      </c>
      <c r="AX743" s="12" t="s">
        <v>81</v>
      </c>
      <c r="AY743" s="202" t="s">
        <v>143</v>
      </c>
    </row>
    <row r="744" spans="2:65" s="1" customFormat="1" ht="16.5" customHeight="1">
      <c r="B744" s="34"/>
      <c r="C744" s="169" t="s">
        <v>1410</v>
      </c>
      <c r="D744" s="169" t="s">
        <v>145</v>
      </c>
      <c r="E744" s="170" t="s">
        <v>1411</v>
      </c>
      <c r="F744" s="171" t="s">
        <v>1412</v>
      </c>
      <c r="G744" s="172" t="s">
        <v>148</v>
      </c>
      <c r="H744" s="173">
        <v>4.752</v>
      </c>
      <c r="I744" s="174"/>
      <c r="J744" s="175">
        <f>ROUND(I744*H744,2)</f>
        <v>0</v>
      </c>
      <c r="K744" s="171" t="s">
        <v>149</v>
      </c>
      <c r="L744" s="38"/>
      <c r="M744" s="176" t="s">
        <v>19</v>
      </c>
      <c r="N744" s="177" t="s">
        <v>47</v>
      </c>
      <c r="O744" s="60"/>
      <c r="P744" s="178">
        <f>O744*H744</f>
        <v>0</v>
      </c>
      <c r="Q744" s="178">
        <v>0</v>
      </c>
      <c r="R744" s="178">
        <f>Q744*H744</f>
        <v>0</v>
      </c>
      <c r="S744" s="178">
        <v>0</v>
      </c>
      <c r="T744" s="179">
        <f>S744*H744</f>
        <v>0</v>
      </c>
      <c r="AR744" s="17" t="s">
        <v>235</v>
      </c>
      <c r="AT744" s="17" t="s">
        <v>145</v>
      </c>
      <c r="AU744" s="17" t="s">
        <v>83</v>
      </c>
      <c r="AY744" s="17" t="s">
        <v>143</v>
      </c>
      <c r="BE744" s="180">
        <f>IF(N744="základní",J744,0)</f>
        <v>0</v>
      </c>
      <c r="BF744" s="180">
        <f>IF(N744="snížená",J744,0)</f>
        <v>0</v>
      </c>
      <c r="BG744" s="180">
        <f>IF(N744="zákl. přenesená",J744,0)</f>
        <v>0</v>
      </c>
      <c r="BH744" s="180">
        <f>IF(N744="sníž. přenesená",J744,0)</f>
        <v>0</v>
      </c>
      <c r="BI744" s="180">
        <f>IF(N744="nulová",J744,0)</f>
        <v>0</v>
      </c>
      <c r="BJ744" s="17" t="s">
        <v>81</v>
      </c>
      <c r="BK744" s="180">
        <f>ROUND(I744*H744,2)</f>
        <v>0</v>
      </c>
      <c r="BL744" s="17" t="s">
        <v>235</v>
      </c>
      <c r="BM744" s="17" t="s">
        <v>1413</v>
      </c>
    </row>
    <row r="745" spans="2:65" s="1" customFormat="1" ht="16.5" customHeight="1">
      <c r="B745" s="34"/>
      <c r="C745" s="169" t="s">
        <v>1414</v>
      </c>
      <c r="D745" s="169" t="s">
        <v>145</v>
      </c>
      <c r="E745" s="170" t="s">
        <v>1415</v>
      </c>
      <c r="F745" s="171" t="s">
        <v>1416</v>
      </c>
      <c r="G745" s="172" t="s">
        <v>148</v>
      </c>
      <c r="H745" s="173">
        <v>4.752</v>
      </c>
      <c r="I745" s="174"/>
      <c r="J745" s="175">
        <f>ROUND(I745*H745,2)</f>
        <v>0</v>
      </c>
      <c r="K745" s="171" t="s">
        <v>149</v>
      </c>
      <c r="L745" s="38"/>
      <c r="M745" s="176" t="s">
        <v>19</v>
      </c>
      <c r="N745" s="177" t="s">
        <v>47</v>
      </c>
      <c r="O745" s="60"/>
      <c r="P745" s="178">
        <f>O745*H745</f>
        <v>0</v>
      </c>
      <c r="Q745" s="178">
        <v>0.0003</v>
      </c>
      <c r="R745" s="178">
        <f>Q745*H745</f>
        <v>0.0014255999999999997</v>
      </c>
      <c r="S745" s="178">
        <v>0</v>
      </c>
      <c r="T745" s="179">
        <f>S745*H745</f>
        <v>0</v>
      </c>
      <c r="AR745" s="17" t="s">
        <v>235</v>
      </c>
      <c r="AT745" s="17" t="s">
        <v>145</v>
      </c>
      <c r="AU745" s="17" t="s">
        <v>83</v>
      </c>
      <c r="AY745" s="17" t="s">
        <v>143</v>
      </c>
      <c r="BE745" s="180">
        <f>IF(N745="základní",J745,0)</f>
        <v>0</v>
      </c>
      <c r="BF745" s="180">
        <f>IF(N745="snížená",J745,0)</f>
        <v>0</v>
      </c>
      <c r="BG745" s="180">
        <f>IF(N745="zákl. přenesená",J745,0)</f>
        <v>0</v>
      </c>
      <c r="BH745" s="180">
        <f>IF(N745="sníž. přenesená",J745,0)</f>
        <v>0</v>
      </c>
      <c r="BI745" s="180">
        <f>IF(N745="nulová",J745,0)</f>
        <v>0</v>
      </c>
      <c r="BJ745" s="17" t="s">
        <v>81</v>
      </c>
      <c r="BK745" s="180">
        <f>ROUND(I745*H745,2)</f>
        <v>0</v>
      </c>
      <c r="BL745" s="17" t="s">
        <v>235</v>
      </c>
      <c r="BM745" s="17" t="s">
        <v>1417</v>
      </c>
    </row>
    <row r="746" spans="2:65" s="1" customFormat="1" ht="16.5" customHeight="1">
      <c r="B746" s="34"/>
      <c r="C746" s="169" t="s">
        <v>1418</v>
      </c>
      <c r="D746" s="169" t="s">
        <v>145</v>
      </c>
      <c r="E746" s="170" t="s">
        <v>1419</v>
      </c>
      <c r="F746" s="171" t="s">
        <v>1420</v>
      </c>
      <c r="G746" s="172" t="s">
        <v>148</v>
      </c>
      <c r="H746" s="173">
        <v>2.376</v>
      </c>
      <c r="I746" s="174"/>
      <c r="J746" s="175">
        <f>ROUND(I746*H746,2)</f>
        <v>0</v>
      </c>
      <c r="K746" s="171" t="s">
        <v>149</v>
      </c>
      <c r="L746" s="38"/>
      <c r="M746" s="176" t="s">
        <v>19</v>
      </c>
      <c r="N746" s="177" t="s">
        <v>47</v>
      </c>
      <c r="O746" s="60"/>
      <c r="P746" s="178">
        <f>O746*H746</f>
        <v>0</v>
      </c>
      <c r="Q746" s="178">
        <v>0.0077</v>
      </c>
      <c r="R746" s="178">
        <f>Q746*H746</f>
        <v>0.0182952</v>
      </c>
      <c r="S746" s="178">
        <v>0</v>
      </c>
      <c r="T746" s="179">
        <f>S746*H746</f>
        <v>0</v>
      </c>
      <c r="AR746" s="17" t="s">
        <v>235</v>
      </c>
      <c r="AT746" s="17" t="s">
        <v>145</v>
      </c>
      <c r="AU746" s="17" t="s">
        <v>83</v>
      </c>
      <c r="AY746" s="17" t="s">
        <v>143</v>
      </c>
      <c r="BE746" s="180">
        <f>IF(N746="základní",J746,0)</f>
        <v>0</v>
      </c>
      <c r="BF746" s="180">
        <f>IF(N746="snížená",J746,0)</f>
        <v>0</v>
      </c>
      <c r="BG746" s="180">
        <f>IF(N746="zákl. přenesená",J746,0)</f>
        <v>0</v>
      </c>
      <c r="BH746" s="180">
        <f>IF(N746="sníž. přenesená",J746,0)</f>
        <v>0</v>
      </c>
      <c r="BI746" s="180">
        <f>IF(N746="nulová",J746,0)</f>
        <v>0</v>
      </c>
      <c r="BJ746" s="17" t="s">
        <v>81</v>
      </c>
      <c r="BK746" s="180">
        <f>ROUND(I746*H746,2)</f>
        <v>0</v>
      </c>
      <c r="BL746" s="17" t="s">
        <v>235</v>
      </c>
      <c r="BM746" s="17" t="s">
        <v>1421</v>
      </c>
    </row>
    <row r="747" spans="2:47" s="1" customFormat="1" ht="19.5">
      <c r="B747" s="34"/>
      <c r="C747" s="35"/>
      <c r="D747" s="183" t="s">
        <v>279</v>
      </c>
      <c r="E747" s="35"/>
      <c r="F747" s="224" t="s">
        <v>1422</v>
      </c>
      <c r="G747" s="35"/>
      <c r="H747" s="35"/>
      <c r="I747" s="98"/>
      <c r="J747" s="35"/>
      <c r="K747" s="35"/>
      <c r="L747" s="38"/>
      <c r="M747" s="225"/>
      <c r="N747" s="60"/>
      <c r="O747" s="60"/>
      <c r="P747" s="60"/>
      <c r="Q747" s="60"/>
      <c r="R747" s="60"/>
      <c r="S747" s="60"/>
      <c r="T747" s="61"/>
      <c r="AT747" s="17" t="s">
        <v>279</v>
      </c>
      <c r="AU747" s="17" t="s">
        <v>83</v>
      </c>
    </row>
    <row r="748" spans="2:51" s="12" customFormat="1" ht="12">
      <c r="B748" s="192"/>
      <c r="C748" s="193"/>
      <c r="D748" s="183" t="s">
        <v>164</v>
      </c>
      <c r="E748" s="193"/>
      <c r="F748" s="195" t="s">
        <v>1423</v>
      </c>
      <c r="G748" s="193"/>
      <c r="H748" s="196">
        <v>2.376</v>
      </c>
      <c r="I748" s="197"/>
      <c r="J748" s="193"/>
      <c r="K748" s="193"/>
      <c r="L748" s="198"/>
      <c r="M748" s="199"/>
      <c r="N748" s="200"/>
      <c r="O748" s="200"/>
      <c r="P748" s="200"/>
      <c r="Q748" s="200"/>
      <c r="R748" s="200"/>
      <c r="S748" s="200"/>
      <c r="T748" s="201"/>
      <c r="AT748" s="202" t="s">
        <v>164</v>
      </c>
      <c r="AU748" s="202" t="s">
        <v>83</v>
      </c>
      <c r="AV748" s="12" t="s">
        <v>83</v>
      </c>
      <c r="AW748" s="12" t="s">
        <v>4</v>
      </c>
      <c r="AX748" s="12" t="s">
        <v>81</v>
      </c>
      <c r="AY748" s="202" t="s">
        <v>143</v>
      </c>
    </row>
    <row r="749" spans="2:65" s="1" customFormat="1" ht="22.5" customHeight="1">
      <c r="B749" s="34"/>
      <c r="C749" s="169" t="s">
        <v>1424</v>
      </c>
      <c r="D749" s="169" t="s">
        <v>145</v>
      </c>
      <c r="E749" s="170" t="s">
        <v>1425</v>
      </c>
      <c r="F749" s="171" t="s">
        <v>1426</v>
      </c>
      <c r="G749" s="172" t="s">
        <v>176</v>
      </c>
      <c r="H749" s="173">
        <v>0.22</v>
      </c>
      <c r="I749" s="174"/>
      <c r="J749" s="175">
        <f>ROUND(I749*H749,2)</f>
        <v>0</v>
      </c>
      <c r="K749" s="171" t="s">
        <v>149</v>
      </c>
      <c r="L749" s="38"/>
      <c r="M749" s="176" t="s">
        <v>19</v>
      </c>
      <c r="N749" s="177" t="s">
        <v>47</v>
      </c>
      <c r="O749" s="60"/>
      <c r="P749" s="178">
        <f>O749*H749</f>
        <v>0</v>
      </c>
      <c r="Q749" s="178">
        <v>0</v>
      </c>
      <c r="R749" s="178">
        <f>Q749*H749</f>
        <v>0</v>
      </c>
      <c r="S749" s="178">
        <v>0</v>
      </c>
      <c r="T749" s="179">
        <f>S749*H749</f>
        <v>0</v>
      </c>
      <c r="AR749" s="17" t="s">
        <v>235</v>
      </c>
      <c r="AT749" s="17" t="s">
        <v>145</v>
      </c>
      <c r="AU749" s="17" t="s">
        <v>83</v>
      </c>
      <c r="AY749" s="17" t="s">
        <v>143</v>
      </c>
      <c r="BE749" s="180">
        <f>IF(N749="základní",J749,0)</f>
        <v>0</v>
      </c>
      <c r="BF749" s="180">
        <f>IF(N749="snížená",J749,0)</f>
        <v>0</v>
      </c>
      <c r="BG749" s="180">
        <f>IF(N749="zákl. přenesená",J749,0)</f>
        <v>0</v>
      </c>
      <c r="BH749" s="180">
        <f>IF(N749="sníž. přenesená",J749,0)</f>
        <v>0</v>
      </c>
      <c r="BI749" s="180">
        <f>IF(N749="nulová",J749,0)</f>
        <v>0</v>
      </c>
      <c r="BJ749" s="17" t="s">
        <v>81</v>
      </c>
      <c r="BK749" s="180">
        <f>ROUND(I749*H749,2)</f>
        <v>0</v>
      </c>
      <c r="BL749" s="17" t="s">
        <v>235</v>
      </c>
      <c r="BM749" s="17" t="s">
        <v>1427</v>
      </c>
    </row>
    <row r="750" spans="2:63" s="10" customFormat="1" ht="22.9" customHeight="1">
      <c r="B750" s="153"/>
      <c r="C750" s="154"/>
      <c r="D750" s="155" t="s">
        <v>75</v>
      </c>
      <c r="E750" s="167" t="s">
        <v>1428</v>
      </c>
      <c r="F750" s="167" t="s">
        <v>1429</v>
      </c>
      <c r="G750" s="154"/>
      <c r="H750" s="154"/>
      <c r="I750" s="157"/>
      <c r="J750" s="168">
        <f>BK750</f>
        <v>0</v>
      </c>
      <c r="K750" s="154"/>
      <c r="L750" s="159"/>
      <c r="M750" s="160"/>
      <c r="N750" s="161"/>
      <c r="O750" s="161"/>
      <c r="P750" s="162">
        <f>SUM(P751:P766)</f>
        <v>0</v>
      </c>
      <c r="Q750" s="161"/>
      <c r="R750" s="162">
        <f>SUM(R751:R766)</f>
        <v>0.49725439999999993</v>
      </c>
      <c r="S750" s="161"/>
      <c r="T750" s="163">
        <f>SUM(T751:T766)</f>
        <v>0</v>
      </c>
      <c r="AR750" s="164" t="s">
        <v>83</v>
      </c>
      <c r="AT750" s="165" t="s">
        <v>75</v>
      </c>
      <c r="AU750" s="165" t="s">
        <v>81</v>
      </c>
      <c r="AY750" s="164" t="s">
        <v>143</v>
      </c>
      <c r="BK750" s="166">
        <f>SUM(BK751:BK766)</f>
        <v>0</v>
      </c>
    </row>
    <row r="751" spans="2:65" s="1" customFormat="1" ht="22.5" customHeight="1">
      <c r="B751" s="34"/>
      <c r="C751" s="169" t="s">
        <v>1430</v>
      </c>
      <c r="D751" s="169" t="s">
        <v>145</v>
      </c>
      <c r="E751" s="170" t="s">
        <v>1431</v>
      </c>
      <c r="F751" s="171" t="s">
        <v>1432</v>
      </c>
      <c r="G751" s="172" t="s">
        <v>148</v>
      </c>
      <c r="H751" s="173">
        <v>17.76</v>
      </c>
      <c r="I751" s="174"/>
      <c r="J751" s="175">
        <f>ROUND(I751*H751,2)</f>
        <v>0</v>
      </c>
      <c r="K751" s="171" t="s">
        <v>149</v>
      </c>
      <c r="L751" s="38"/>
      <c r="M751" s="176" t="s">
        <v>19</v>
      </c>
      <c r="N751" s="177" t="s">
        <v>47</v>
      </c>
      <c r="O751" s="60"/>
      <c r="P751" s="178">
        <f>O751*H751</f>
        <v>0</v>
      </c>
      <c r="Q751" s="178">
        <v>0.0036</v>
      </c>
      <c r="R751" s="178">
        <f>Q751*H751</f>
        <v>0.063936</v>
      </c>
      <c r="S751" s="178">
        <v>0</v>
      </c>
      <c r="T751" s="179">
        <f>S751*H751</f>
        <v>0</v>
      </c>
      <c r="AR751" s="17" t="s">
        <v>235</v>
      </c>
      <c r="AT751" s="17" t="s">
        <v>145</v>
      </c>
      <c r="AU751" s="17" t="s">
        <v>83</v>
      </c>
      <c r="AY751" s="17" t="s">
        <v>143</v>
      </c>
      <c r="BE751" s="180">
        <f>IF(N751="základní",J751,0)</f>
        <v>0</v>
      </c>
      <c r="BF751" s="180">
        <f>IF(N751="snížená",J751,0)</f>
        <v>0</v>
      </c>
      <c r="BG751" s="180">
        <f>IF(N751="zákl. přenesená",J751,0)</f>
        <v>0</v>
      </c>
      <c r="BH751" s="180">
        <f>IF(N751="sníž. přenesená",J751,0)</f>
        <v>0</v>
      </c>
      <c r="BI751" s="180">
        <f>IF(N751="nulová",J751,0)</f>
        <v>0</v>
      </c>
      <c r="BJ751" s="17" t="s">
        <v>81</v>
      </c>
      <c r="BK751" s="180">
        <f>ROUND(I751*H751,2)</f>
        <v>0</v>
      </c>
      <c r="BL751" s="17" t="s">
        <v>235</v>
      </c>
      <c r="BM751" s="17" t="s">
        <v>1433</v>
      </c>
    </row>
    <row r="752" spans="2:51" s="11" customFormat="1" ht="12">
      <c r="B752" s="181"/>
      <c r="C752" s="182"/>
      <c r="D752" s="183" t="s">
        <v>164</v>
      </c>
      <c r="E752" s="184" t="s">
        <v>19</v>
      </c>
      <c r="F752" s="185" t="s">
        <v>611</v>
      </c>
      <c r="G752" s="182"/>
      <c r="H752" s="184" t="s">
        <v>19</v>
      </c>
      <c r="I752" s="186"/>
      <c r="J752" s="182"/>
      <c r="K752" s="182"/>
      <c r="L752" s="187"/>
      <c r="M752" s="188"/>
      <c r="N752" s="189"/>
      <c r="O752" s="189"/>
      <c r="P752" s="189"/>
      <c r="Q752" s="189"/>
      <c r="R752" s="189"/>
      <c r="S752" s="189"/>
      <c r="T752" s="190"/>
      <c r="AT752" s="191" t="s">
        <v>164</v>
      </c>
      <c r="AU752" s="191" t="s">
        <v>83</v>
      </c>
      <c r="AV752" s="11" t="s">
        <v>81</v>
      </c>
      <c r="AW752" s="11" t="s">
        <v>36</v>
      </c>
      <c r="AX752" s="11" t="s">
        <v>76</v>
      </c>
      <c r="AY752" s="191" t="s">
        <v>143</v>
      </c>
    </row>
    <row r="753" spans="2:51" s="12" customFormat="1" ht="12">
      <c r="B753" s="192"/>
      <c r="C753" s="193"/>
      <c r="D753" s="183" t="s">
        <v>164</v>
      </c>
      <c r="E753" s="194" t="s">
        <v>19</v>
      </c>
      <c r="F753" s="195" t="s">
        <v>1434</v>
      </c>
      <c r="G753" s="193"/>
      <c r="H753" s="196">
        <v>17.76</v>
      </c>
      <c r="I753" s="197"/>
      <c r="J753" s="193"/>
      <c r="K753" s="193"/>
      <c r="L753" s="198"/>
      <c r="M753" s="199"/>
      <c r="N753" s="200"/>
      <c r="O753" s="200"/>
      <c r="P753" s="200"/>
      <c r="Q753" s="200"/>
      <c r="R753" s="200"/>
      <c r="S753" s="200"/>
      <c r="T753" s="201"/>
      <c r="AT753" s="202" t="s">
        <v>164</v>
      </c>
      <c r="AU753" s="202" t="s">
        <v>83</v>
      </c>
      <c r="AV753" s="12" t="s">
        <v>83</v>
      </c>
      <c r="AW753" s="12" t="s">
        <v>36</v>
      </c>
      <c r="AX753" s="12" t="s">
        <v>76</v>
      </c>
      <c r="AY753" s="202" t="s">
        <v>143</v>
      </c>
    </row>
    <row r="754" spans="2:51" s="13" customFormat="1" ht="12">
      <c r="B754" s="203"/>
      <c r="C754" s="204"/>
      <c r="D754" s="183" t="s">
        <v>164</v>
      </c>
      <c r="E754" s="205" t="s">
        <v>19</v>
      </c>
      <c r="F754" s="206" t="s">
        <v>171</v>
      </c>
      <c r="G754" s="204"/>
      <c r="H754" s="207">
        <v>17.76</v>
      </c>
      <c r="I754" s="208"/>
      <c r="J754" s="204"/>
      <c r="K754" s="204"/>
      <c r="L754" s="209"/>
      <c r="M754" s="210"/>
      <c r="N754" s="211"/>
      <c r="O754" s="211"/>
      <c r="P754" s="211"/>
      <c r="Q754" s="211"/>
      <c r="R754" s="211"/>
      <c r="S754" s="211"/>
      <c r="T754" s="212"/>
      <c r="AT754" s="213" t="s">
        <v>164</v>
      </c>
      <c r="AU754" s="213" t="s">
        <v>83</v>
      </c>
      <c r="AV754" s="13" t="s">
        <v>150</v>
      </c>
      <c r="AW754" s="13" t="s">
        <v>36</v>
      </c>
      <c r="AX754" s="13" t="s">
        <v>81</v>
      </c>
      <c r="AY754" s="213" t="s">
        <v>143</v>
      </c>
    </row>
    <row r="755" spans="2:65" s="1" customFormat="1" ht="16.5" customHeight="1">
      <c r="B755" s="34"/>
      <c r="C755" s="214" t="s">
        <v>1435</v>
      </c>
      <c r="D755" s="214" t="s">
        <v>173</v>
      </c>
      <c r="E755" s="215" t="s">
        <v>1436</v>
      </c>
      <c r="F755" s="216" t="s">
        <v>1437</v>
      </c>
      <c r="G755" s="217" t="s">
        <v>148</v>
      </c>
      <c r="H755" s="218">
        <v>20.424</v>
      </c>
      <c r="I755" s="219"/>
      <c r="J755" s="220">
        <f>ROUND(I755*H755,2)</f>
        <v>0</v>
      </c>
      <c r="K755" s="216" t="s">
        <v>149</v>
      </c>
      <c r="L755" s="221"/>
      <c r="M755" s="222" t="s">
        <v>19</v>
      </c>
      <c r="N755" s="223" t="s">
        <v>47</v>
      </c>
      <c r="O755" s="60"/>
      <c r="P755" s="178">
        <f>O755*H755</f>
        <v>0</v>
      </c>
      <c r="Q755" s="178">
        <v>0.0138</v>
      </c>
      <c r="R755" s="178">
        <f>Q755*H755</f>
        <v>0.28185119999999997</v>
      </c>
      <c r="S755" s="178">
        <v>0</v>
      </c>
      <c r="T755" s="179">
        <f>S755*H755</f>
        <v>0</v>
      </c>
      <c r="AR755" s="17" t="s">
        <v>311</v>
      </c>
      <c r="AT755" s="17" t="s">
        <v>173</v>
      </c>
      <c r="AU755" s="17" t="s">
        <v>83</v>
      </c>
      <c r="AY755" s="17" t="s">
        <v>143</v>
      </c>
      <c r="BE755" s="180">
        <f>IF(N755="základní",J755,0)</f>
        <v>0</v>
      </c>
      <c r="BF755" s="180">
        <f>IF(N755="snížená",J755,0)</f>
        <v>0</v>
      </c>
      <c r="BG755" s="180">
        <f>IF(N755="zákl. přenesená",J755,0)</f>
        <v>0</v>
      </c>
      <c r="BH755" s="180">
        <f>IF(N755="sníž. přenesená",J755,0)</f>
        <v>0</v>
      </c>
      <c r="BI755" s="180">
        <f>IF(N755="nulová",J755,0)</f>
        <v>0</v>
      </c>
      <c r="BJ755" s="17" t="s">
        <v>81</v>
      </c>
      <c r="BK755" s="180">
        <f>ROUND(I755*H755,2)</f>
        <v>0</v>
      </c>
      <c r="BL755" s="17" t="s">
        <v>235</v>
      </c>
      <c r="BM755" s="17" t="s">
        <v>1438</v>
      </c>
    </row>
    <row r="756" spans="2:51" s="12" customFormat="1" ht="12">
      <c r="B756" s="192"/>
      <c r="C756" s="193"/>
      <c r="D756" s="183" t="s">
        <v>164</v>
      </c>
      <c r="E756" s="193"/>
      <c r="F756" s="195" t="s">
        <v>1439</v>
      </c>
      <c r="G756" s="193"/>
      <c r="H756" s="196">
        <v>20.424</v>
      </c>
      <c r="I756" s="197"/>
      <c r="J756" s="193"/>
      <c r="K756" s="193"/>
      <c r="L756" s="198"/>
      <c r="M756" s="199"/>
      <c r="N756" s="200"/>
      <c r="O756" s="200"/>
      <c r="P756" s="200"/>
      <c r="Q756" s="200"/>
      <c r="R756" s="200"/>
      <c r="S756" s="200"/>
      <c r="T756" s="201"/>
      <c r="AT756" s="202" t="s">
        <v>164</v>
      </c>
      <c r="AU756" s="202" t="s">
        <v>83</v>
      </c>
      <c r="AV756" s="12" t="s">
        <v>83</v>
      </c>
      <c r="AW756" s="12" t="s">
        <v>4</v>
      </c>
      <c r="AX756" s="12" t="s">
        <v>81</v>
      </c>
      <c r="AY756" s="202" t="s">
        <v>143</v>
      </c>
    </row>
    <row r="757" spans="2:65" s="1" customFormat="1" ht="16.5" customHeight="1">
      <c r="B757" s="34"/>
      <c r="C757" s="169" t="s">
        <v>1440</v>
      </c>
      <c r="D757" s="169" t="s">
        <v>145</v>
      </c>
      <c r="E757" s="170" t="s">
        <v>1441</v>
      </c>
      <c r="F757" s="171" t="s">
        <v>1442</v>
      </c>
      <c r="G757" s="172" t="s">
        <v>148</v>
      </c>
      <c r="H757" s="173">
        <v>17.76</v>
      </c>
      <c r="I757" s="174"/>
      <c r="J757" s="175">
        <f>ROUND(I757*H757,2)</f>
        <v>0</v>
      </c>
      <c r="K757" s="171" t="s">
        <v>149</v>
      </c>
      <c r="L757" s="38"/>
      <c r="M757" s="176" t="s">
        <v>19</v>
      </c>
      <c r="N757" s="177" t="s">
        <v>47</v>
      </c>
      <c r="O757" s="60"/>
      <c r="P757" s="178">
        <f>O757*H757</f>
        <v>0</v>
      </c>
      <c r="Q757" s="178">
        <v>0.008</v>
      </c>
      <c r="R757" s="178">
        <f>Q757*H757</f>
        <v>0.14208</v>
      </c>
      <c r="S757" s="178">
        <v>0</v>
      </c>
      <c r="T757" s="179">
        <f>S757*H757</f>
        <v>0</v>
      </c>
      <c r="AR757" s="17" t="s">
        <v>235</v>
      </c>
      <c r="AT757" s="17" t="s">
        <v>145</v>
      </c>
      <c r="AU757" s="17" t="s">
        <v>83</v>
      </c>
      <c r="AY757" s="17" t="s">
        <v>143</v>
      </c>
      <c r="BE757" s="180">
        <f>IF(N757="základní",J757,0)</f>
        <v>0</v>
      </c>
      <c r="BF757" s="180">
        <f>IF(N757="snížená",J757,0)</f>
        <v>0</v>
      </c>
      <c r="BG757" s="180">
        <f>IF(N757="zákl. přenesená",J757,0)</f>
        <v>0</v>
      </c>
      <c r="BH757" s="180">
        <f>IF(N757="sníž. přenesená",J757,0)</f>
        <v>0</v>
      </c>
      <c r="BI757" s="180">
        <f>IF(N757="nulová",J757,0)</f>
        <v>0</v>
      </c>
      <c r="BJ757" s="17" t="s">
        <v>81</v>
      </c>
      <c r="BK757" s="180">
        <f>ROUND(I757*H757,2)</f>
        <v>0</v>
      </c>
      <c r="BL757" s="17" t="s">
        <v>235</v>
      </c>
      <c r="BM757" s="17" t="s">
        <v>1443</v>
      </c>
    </row>
    <row r="758" spans="2:65" s="1" customFormat="1" ht="16.5" customHeight="1">
      <c r="B758" s="34"/>
      <c r="C758" s="169" t="s">
        <v>1444</v>
      </c>
      <c r="D758" s="169" t="s">
        <v>145</v>
      </c>
      <c r="E758" s="170" t="s">
        <v>1445</v>
      </c>
      <c r="F758" s="171" t="s">
        <v>1446</v>
      </c>
      <c r="G758" s="172" t="s">
        <v>415</v>
      </c>
      <c r="H758" s="173">
        <v>8.88</v>
      </c>
      <c r="I758" s="174"/>
      <c r="J758" s="175">
        <f>ROUND(I758*H758,2)</f>
        <v>0</v>
      </c>
      <c r="K758" s="171" t="s">
        <v>149</v>
      </c>
      <c r="L758" s="38"/>
      <c r="M758" s="176" t="s">
        <v>19</v>
      </c>
      <c r="N758" s="177" t="s">
        <v>47</v>
      </c>
      <c r="O758" s="60"/>
      <c r="P758" s="178">
        <f>O758*H758</f>
        <v>0</v>
      </c>
      <c r="Q758" s="178">
        <v>0.00031</v>
      </c>
      <c r="R758" s="178">
        <f>Q758*H758</f>
        <v>0.0027528</v>
      </c>
      <c r="S758" s="178">
        <v>0</v>
      </c>
      <c r="T758" s="179">
        <f>S758*H758</f>
        <v>0</v>
      </c>
      <c r="AR758" s="17" t="s">
        <v>235</v>
      </c>
      <c r="AT758" s="17" t="s">
        <v>145</v>
      </c>
      <c r="AU758" s="17" t="s">
        <v>83</v>
      </c>
      <c r="AY758" s="17" t="s">
        <v>143</v>
      </c>
      <c r="BE758" s="180">
        <f>IF(N758="základní",J758,0)</f>
        <v>0</v>
      </c>
      <c r="BF758" s="180">
        <f>IF(N758="snížená",J758,0)</f>
        <v>0</v>
      </c>
      <c r="BG758" s="180">
        <f>IF(N758="zákl. přenesená",J758,0)</f>
        <v>0</v>
      </c>
      <c r="BH758" s="180">
        <f>IF(N758="sníž. přenesená",J758,0)</f>
        <v>0</v>
      </c>
      <c r="BI758" s="180">
        <f>IF(N758="nulová",J758,0)</f>
        <v>0</v>
      </c>
      <c r="BJ758" s="17" t="s">
        <v>81</v>
      </c>
      <c r="BK758" s="180">
        <f>ROUND(I758*H758,2)</f>
        <v>0</v>
      </c>
      <c r="BL758" s="17" t="s">
        <v>235</v>
      </c>
      <c r="BM758" s="17" t="s">
        <v>1447</v>
      </c>
    </row>
    <row r="759" spans="2:65" s="1" customFormat="1" ht="16.5" customHeight="1">
      <c r="B759" s="34"/>
      <c r="C759" s="169" t="s">
        <v>1448</v>
      </c>
      <c r="D759" s="169" t="s">
        <v>145</v>
      </c>
      <c r="E759" s="170" t="s">
        <v>1449</v>
      </c>
      <c r="F759" s="171" t="s">
        <v>1450</v>
      </c>
      <c r="G759" s="172" t="s">
        <v>415</v>
      </c>
      <c r="H759" s="173">
        <v>4</v>
      </c>
      <c r="I759" s="174"/>
      <c r="J759" s="175">
        <f>ROUND(I759*H759,2)</f>
        <v>0</v>
      </c>
      <c r="K759" s="171" t="s">
        <v>149</v>
      </c>
      <c r="L759" s="38"/>
      <c r="M759" s="176" t="s">
        <v>19</v>
      </c>
      <c r="N759" s="177" t="s">
        <v>47</v>
      </c>
      <c r="O759" s="60"/>
      <c r="P759" s="178">
        <f>O759*H759</f>
        <v>0</v>
      </c>
      <c r="Q759" s="178">
        <v>0.00026</v>
      </c>
      <c r="R759" s="178">
        <f>Q759*H759</f>
        <v>0.00104</v>
      </c>
      <c r="S759" s="178">
        <v>0</v>
      </c>
      <c r="T759" s="179">
        <f>S759*H759</f>
        <v>0</v>
      </c>
      <c r="AR759" s="17" t="s">
        <v>235</v>
      </c>
      <c r="AT759" s="17" t="s">
        <v>145</v>
      </c>
      <c r="AU759" s="17" t="s">
        <v>83</v>
      </c>
      <c r="AY759" s="17" t="s">
        <v>143</v>
      </c>
      <c r="BE759" s="180">
        <f>IF(N759="základní",J759,0)</f>
        <v>0</v>
      </c>
      <c r="BF759" s="180">
        <f>IF(N759="snížená",J759,0)</f>
        <v>0</v>
      </c>
      <c r="BG759" s="180">
        <f>IF(N759="zákl. přenesená",J759,0)</f>
        <v>0</v>
      </c>
      <c r="BH759" s="180">
        <f>IF(N759="sníž. přenesená",J759,0)</f>
        <v>0</v>
      </c>
      <c r="BI759" s="180">
        <f>IF(N759="nulová",J759,0)</f>
        <v>0</v>
      </c>
      <c r="BJ759" s="17" t="s">
        <v>81</v>
      </c>
      <c r="BK759" s="180">
        <f>ROUND(I759*H759,2)</f>
        <v>0</v>
      </c>
      <c r="BL759" s="17" t="s">
        <v>235</v>
      </c>
      <c r="BM759" s="17" t="s">
        <v>1451</v>
      </c>
    </row>
    <row r="760" spans="2:65" s="1" customFormat="1" ht="16.5" customHeight="1">
      <c r="B760" s="34"/>
      <c r="C760" s="169" t="s">
        <v>1452</v>
      </c>
      <c r="D760" s="169" t="s">
        <v>145</v>
      </c>
      <c r="E760" s="170" t="s">
        <v>1453</v>
      </c>
      <c r="F760" s="171" t="s">
        <v>1454</v>
      </c>
      <c r="G760" s="172" t="s">
        <v>148</v>
      </c>
      <c r="H760" s="173">
        <v>17.76</v>
      </c>
      <c r="I760" s="174"/>
      <c r="J760" s="175">
        <f>ROUND(I760*H760,2)</f>
        <v>0</v>
      </c>
      <c r="K760" s="171" t="s">
        <v>149</v>
      </c>
      <c r="L760" s="38"/>
      <c r="M760" s="176" t="s">
        <v>19</v>
      </c>
      <c r="N760" s="177" t="s">
        <v>47</v>
      </c>
      <c r="O760" s="60"/>
      <c r="P760" s="178">
        <f>O760*H760</f>
        <v>0</v>
      </c>
      <c r="Q760" s="178">
        <v>0.0003</v>
      </c>
      <c r="R760" s="178">
        <f>Q760*H760</f>
        <v>0.005328</v>
      </c>
      <c r="S760" s="178">
        <v>0</v>
      </c>
      <c r="T760" s="179">
        <f>S760*H760</f>
        <v>0</v>
      </c>
      <c r="AR760" s="17" t="s">
        <v>235</v>
      </c>
      <c r="AT760" s="17" t="s">
        <v>145</v>
      </c>
      <c r="AU760" s="17" t="s">
        <v>83</v>
      </c>
      <c r="AY760" s="17" t="s">
        <v>143</v>
      </c>
      <c r="BE760" s="180">
        <f>IF(N760="základní",J760,0)</f>
        <v>0</v>
      </c>
      <c r="BF760" s="180">
        <f>IF(N760="snížená",J760,0)</f>
        <v>0</v>
      </c>
      <c r="BG760" s="180">
        <f>IF(N760="zákl. přenesená",J760,0)</f>
        <v>0</v>
      </c>
      <c r="BH760" s="180">
        <f>IF(N760="sníž. přenesená",J760,0)</f>
        <v>0</v>
      </c>
      <c r="BI760" s="180">
        <f>IF(N760="nulová",J760,0)</f>
        <v>0</v>
      </c>
      <c r="BJ760" s="17" t="s">
        <v>81</v>
      </c>
      <c r="BK760" s="180">
        <f>ROUND(I760*H760,2)</f>
        <v>0</v>
      </c>
      <c r="BL760" s="17" t="s">
        <v>235</v>
      </c>
      <c r="BM760" s="17" t="s">
        <v>1455</v>
      </c>
    </row>
    <row r="761" spans="2:65" s="1" customFormat="1" ht="16.5" customHeight="1">
      <c r="B761" s="34"/>
      <c r="C761" s="169" t="s">
        <v>1456</v>
      </c>
      <c r="D761" s="169" t="s">
        <v>145</v>
      </c>
      <c r="E761" s="170" t="s">
        <v>1457</v>
      </c>
      <c r="F761" s="171" t="s">
        <v>1458</v>
      </c>
      <c r="G761" s="172" t="s">
        <v>415</v>
      </c>
      <c r="H761" s="173">
        <v>8.88</v>
      </c>
      <c r="I761" s="174"/>
      <c r="J761" s="175">
        <f>ROUND(I761*H761,2)</f>
        <v>0</v>
      </c>
      <c r="K761" s="171" t="s">
        <v>149</v>
      </c>
      <c r="L761" s="38"/>
      <c r="M761" s="176" t="s">
        <v>19</v>
      </c>
      <c r="N761" s="177" t="s">
        <v>47</v>
      </c>
      <c r="O761" s="60"/>
      <c r="P761" s="178">
        <f>O761*H761</f>
        <v>0</v>
      </c>
      <c r="Q761" s="178">
        <v>3E-05</v>
      </c>
      <c r="R761" s="178">
        <f>Q761*H761</f>
        <v>0.0002664</v>
      </c>
      <c r="S761" s="178">
        <v>0</v>
      </c>
      <c r="T761" s="179">
        <f>S761*H761</f>
        <v>0</v>
      </c>
      <c r="AR761" s="17" t="s">
        <v>235</v>
      </c>
      <c r="AT761" s="17" t="s">
        <v>145</v>
      </c>
      <c r="AU761" s="17" t="s">
        <v>83</v>
      </c>
      <c r="AY761" s="17" t="s">
        <v>143</v>
      </c>
      <c r="BE761" s="180">
        <f>IF(N761="základní",J761,0)</f>
        <v>0</v>
      </c>
      <c r="BF761" s="180">
        <f>IF(N761="snížená",J761,0)</f>
        <v>0</v>
      </c>
      <c r="BG761" s="180">
        <f>IF(N761="zákl. přenesená",J761,0)</f>
        <v>0</v>
      </c>
      <c r="BH761" s="180">
        <f>IF(N761="sníž. přenesená",J761,0)</f>
        <v>0</v>
      </c>
      <c r="BI761" s="180">
        <f>IF(N761="nulová",J761,0)</f>
        <v>0</v>
      </c>
      <c r="BJ761" s="17" t="s">
        <v>81</v>
      </c>
      <c r="BK761" s="180">
        <f>ROUND(I761*H761,2)</f>
        <v>0</v>
      </c>
      <c r="BL761" s="17" t="s">
        <v>235</v>
      </c>
      <c r="BM761" s="17" t="s">
        <v>1459</v>
      </c>
    </row>
    <row r="762" spans="2:47" s="1" customFormat="1" ht="19.5">
      <c r="B762" s="34"/>
      <c r="C762" s="35"/>
      <c r="D762" s="183" t="s">
        <v>279</v>
      </c>
      <c r="E762" s="35"/>
      <c r="F762" s="224" t="s">
        <v>1460</v>
      </c>
      <c r="G762" s="35"/>
      <c r="H762" s="35"/>
      <c r="I762" s="98"/>
      <c r="J762" s="35"/>
      <c r="K762" s="35"/>
      <c r="L762" s="38"/>
      <c r="M762" s="225"/>
      <c r="N762" s="60"/>
      <c r="O762" s="60"/>
      <c r="P762" s="60"/>
      <c r="Q762" s="60"/>
      <c r="R762" s="60"/>
      <c r="S762" s="60"/>
      <c r="T762" s="61"/>
      <c r="AT762" s="17" t="s">
        <v>279</v>
      </c>
      <c r="AU762" s="17" t="s">
        <v>83</v>
      </c>
    </row>
    <row r="763" spans="2:51" s="11" customFormat="1" ht="12">
      <c r="B763" s="181"/>
      <c r="C763" s="182"/>
      <c r="D763" s="183" t="s">
        <v>164</v>
      </c>
      <c r="E763" s="184" t="s">
        <v>19</v>
      </c>
      <c r="F763" s="185" t="s">
        <v>611</v>
      </c>
      <c r="G763" s="182"/>
      <c r="H763" s="184" t="s">
        <v>19</v>
      </c>
      <c r="I763" s="186"/>
      <c r="J763" s="182"/>
      <c r="K763" s="182"/>
      <c r="L763" s="187"/>
      <c r="M763" s="188"/>
      <c r="N763" s="189"/>
      <c r="O763" s="189"/>
      <c r="P763" s="189"/>
      <c r="Q763" s="189"/>
      <c r="R763" s="189"/>
      <c r="S763" s="189"/>
      <c r="T763" s="190"/>
      <c r="AT763" s="191" t="s">
        <v>164</v>
      </c>
      <c r="AU763" s="191" t="s">
        <v>83</v>
      </c>
      <c r="AV763" s="11" t="s">
        <v>81</v>
      </c>
      <c r="AW763" s="11" t="s">
        <v>36</v>
      </c>
      <c r="AX763" s="11" t="s">
        <v>76</v>
      </c>
      <c r="AY763" s="191" t="s">
        <v>143</v>
      </c>
    </row>
    <row r="764" spans="2:51" s="12" customFormat="1" ht="12">
      <c r="B764" s="192"/>
      <c r="C764" s="193"/>
      <c r="D764" s="183" t="s">
        <v>164</v>
      </c>
      <c r="E764" s="194" t="s">
        <v>19</v>
      </c>
      <c r="F764" s="195" t="s">
        <v>1461</v>
      </c>
      <c r="G764" s="193"/>
      <c r="H764" s="196">
        <v>8.88</v>
      </c>
      <c r="I764" s="197"/>
      <c r="J764" s="193"/>
      <c r="K764" s="193"/>
      <c r="L764" s="198"/>
      <c r="M764" s="199"/>
      <c r="N764" s="200"/>
      <c r="O764" s="200"/>
      <c r="P764" s="200"/>
      <c r="Q764" s="200"/>
      <c r="R764" s="200"/>
      <c r="S764" s="200"/>
      <c r="T764" s="201"/>
      <c r="AT764" s="202" t="s">
        <v>164</v>
      </c>
      <c r="AU764" s="202" t="s">
        <v>83</v>
      </c>
      <c r="AV764" s="12" t="s">
        <v>83</v>
      </c>
      <c r="AW764" s="12" t="s">
        <v>36</v>
      </c>
      <c r="AX764" s="12" t="s">
        <v>76</v>
      </c>
      <c r="AY764" s="202" t="s">
        <v>143</v>
      </c>
    </row>
    <row r="765" spans="2:51" s="13" customFormat="1" ht="12">
      <c r="B765" s="203"/>
      <c r="C765" s="204"/>
      <c r="D765" s="183" t="s">
        <v>164</v>
      </c>
      <c r="E765" s="205" t="s">
        <v>19</v>
      </c>
      <c r="F765" s="206" t="s">
        <v>171</v>
      </c>
      <c r="G765" s="204"/>
      <c r="H765" s="207">
        <v>8.88</v>
      </c>
      <c r="I765" s="208"/>
      <c r="J765" s="204"/>
      <c r="K765" s="204"/>
      <c r="L765" s="209"/>
      <c r="M765" s="210"/>
      <c r="N765" s="211"/>
      <c r="O765" s="211"/>
      <c r="P765" s="211"/>
      <c r="Q765" s="211"/>
      <c r="R765" s="211"/>
      <c r="S765" s="211"/>
      <c r="T765" s="212"/>
      <c r="AT765" s="213" t="s">
        <v>164</v>
      </c>
      <c r="AU765" s="213" t="s">
        <v>83</v>
      </c>
      <c r="AV765" s="13" t="s">
        <v>150</v>
      </c>
      <c r="AW765" s="13" t="s">
        <v>36</v>
      </c>
      <c r="AX765" s="13" t="s">
        <v>81</v>
      </c>
      <c r="AY765" s="213" t="s">
        <v>143</v>
      </c>
    </row>
    <row r="766" spans="2:65" s="1" customFormat="1" ht="22.5" customHeight="1">
      <c r="B766" s="34"/>
      <c r="C766" s="169" t="s">
        <v>1462</v>
      </c>
      <c r="D766" s="169" t="s">
        <v>145</v>
      </c>
      <c r="E766" s="170" t="s">
        <v>1463</v>
      </c>
      <c r="F766" s="171" t="s">
        <v>1464</v>
      </c>
      <c r="G766" s="172" t="s">
        <v>176</v>
      </c>
      <c r="H766" s="173">
        <v>0.497</v>
      </c>
      <c r="I766" s="174"/>
      <c r="J766" s="175">
        <f>ROUND(I766*H766,2)</f>
        <v>0</v>
      </c>
      <c r="K766" s="171" t="s">
        <v>149</v>
      </c>
      <c r="L766" s="38"/>
      <c r="M766" s="176" t="s">
        <v>19</v>
      </c>
      <c r="N766" s="177" t="s">
        <v>47</v>
      </c>
      <c r="O766" s="60"/>
      <c r="P766" s="178">
        <f>O766*H766</f>
        <v>0</v>
      </c>
      <c r="Q766" s="178">
        <v>0</v>
      </c>
      <c r="R766" s="178">
        <f>Q766*H766</f>
        <v>0</v>
      </c>
      <c r="S766" s="178">
        <v>0</v>
      </c>
      <c r="T766" s="179">
        <f>S766*H766</f>
        <v>0</v>
      </c>
      <c r="AR766" s="17" t="s">
        <v>235</v>
      </c>
      <c r="AT766" s="17" t="s">
        <v>145</v>
      </c>
      <c r="AU766" s="17" t="s">
        <v>83</v>
      </c>
      <c r="AY766" s="17" t="s">
        <v>143</v>
      </c>
      <c r="BE766" s="180">
        <f>IF(N766="základní",J766,0)</f>
        <v>0</v>
      </c>
      <c r="BF766" s="180">
        <f>IF(N766="snížená",J766,0)</f>
        <v>0</v>
      </c>
      <c r="BG766" s="180">
        <f>IF(N766="zákl. přenesená",J766,0)</f>
        <v>0</v>
      </c>
      <c r="BH766" s="180">
        <f>IF(N766="sníž. přenesená",J766,0)</f>
        <v>0</v>
      </c>
      <c r="BI766" s="180">
        <f>IF(N766="nulová",J766,0)</f>
        <v>0</v>
      </c>
      <c r="BJ766" s="17" t="s">
        <v>81</v>
      </c>
      <c r="BK766" s="180">
        <f>ROUND(I766*H766,2)</f>
        <v>0</v>
      </c>
      <c r="BL766" s="17" t="s">
        <v>235</v>
      </c>
      <c r="BM766" s="17" t="s">
        <v>1465</v>
      </c>
    </row>
    <row r="767" spans="2:63" s="10" customFormat="1" ht="22.9" customHeight="1">
      <c r="B767" s="153"/>
      <c r="C767" s="154"/>
      <c r="D767" s="155" t="s">
        <v>75</v>
      </c>
      <c r="E767" s="167" t="s">
        <v>1466</v>
      </c>
      <c r="F767" s="167" t="s">
        <v>1467</v>
      </c>
      <c r="G767" s="154"/>
      <c r="H767" s="154"/>
      <c r="I767" s="157"/>
      <c r="J767" s="168">
        <f>BK767</f>
        <v>0</v>
      </c>
      <c r="K767" s="154"/>
      <c r="L767" s="159"/>
      <c r="M767" s="160"/>
      <c r="N767" s="161"/>
      <c r="O767" s="161"/>
      <c r="P767" s="162">
        <f>SUM(P768:P791)</f>
        <v>0</v>
      </c>
      <c r="Q767" s="161"/>
      <c r="R767" s="162">
        <f>SUM(R768:R791)</f>
        <v>0.25900872</v>
      </c>
      <c r="S767" s="161"/>
      <c r="T767" s="163">
        <f>SUM(T768:T791)</f>
        <v>0</v>
      </c>
      <c r="AR767" s="164" t="s">
        <v>83</v>
      </c>
      <c r="AT767" s="165" t="s">
        <v>75</v>
      </c>
      <c r="AU767" s="165" t="s">
        <v>81</v>
      </c>
      <c r="AY767" s="164" t="s">
        <v>143</v>
      </c>
      <c r="BK767" s="166">
        <f>SUM(BK768:BK791)</f>
        <v>0</v>
      </c>
    </row>
    <row r="768" spans="2:65" s="1" customFormat="1" ht="16.5" customHeight="1">
      <c r="B768" s="34"/>
      <c r="C768" s="169" t="s">
        <v>1468</v>
      </c>
      <c r="D768" s="169" t="s">
        <v>145</v>
      </c>
      <c r="E768" s="170" t="s">
        <v>1469</v>
      </c>
      <c r="F768" s="171" t="s">
        <v>1470</v>
      </c>
      <c r="G768" s="172" t="s">
        <v>148</v>
      </c>
      <c r="H768" s="173">
        <v>650.792</v>
      </c>
      <c r="I768" s="174"/>
      <c r="J768" s="175">
        <f>ROUND(I768*H768,2)</f>
        <v>0</v>
      </c>
      <c r="K768" s="171" t="s">
        <v>149</v>
      </c>
      <c r="L768" s="38"/>
      <c r="M768" s="176" t="s">
        <v>19</v>
      </c>
      <c r="N768" s="177" t="s">
        <v>47</v>
      </c>
      <c r="O768" s="60"/>
      <c r="P768" s="178">
        <f>O768*H768</f>
        <v>0</v>
      </c>
      <c r="Q768" s="178">
        <v>2E-05</v>
      </c>
      <c r="R768" s="178">
        <f>Q768*H768</f>
        <v>0.013015840000000002</v>
      </c>
      <c r="S768" s="178">
        <v>0</v>
      </c>
      <c r="T768" s="179">
        <f>S768*H768</f>
        <v>0</v>
      </c>
      <c r="AR768" s="17" t="s">
        <v>235</v>
      </c>
      <c r="AT768" s="17" t="s">
        <v>145</v>
      </c>
      <c r="AU768" s="17" t="s">
        <v>83</v>
      </c>
      <c r="AY768" s="17" t="s">
        <v>143</v>
      </c>
      <c r="BE768" s="180">
        <f>IF(N768="základní",J768,0)</f>
        <v>0</v>
      </c>
      <c r="BF768" s="180">
        <f>IF(N768="snížená",J768,0)</f>
        <v>0</v>
      </c>
      <c r="BG768" s="180">
        <f>IF(N768="zákl. přenesená",J768,0)</f>
        <v>0</v>
      </c>
      <c r="BH768" s="180">
        <f>IF(N768="sníž. přenesená",J768,0)</f>
        <v>0</v>
      </c>
      <c r="BI768" s="180">
        <f>IF(N768="nulová",J768,0)</f>
        <v>0</v>
      </c>
      <c r="BJ768" s="17" t="s">
        <v>81</v>
      </c>
      <c r="BK768" s="180">
        <f>ROUND(I768*H768,2)</f>
        <v>0</v>
      </c>
      <c r="BL768" s="17" t="s">
        <v>235</v>
      </c>
      <c r="BM768" s="17" t="s">
        <v>1471</v>
      </c>
    </row>
    <row r="769" spans="2:51" s="11" customFormat="1" ht="12">
      <c r="B769" s="181"/>
      <c r="C769" s="182"/>
      <c r="D769" s="183" t="s">
        <v>164</v>
      </c>
      <c r="E769" s="184" t="s">
        <v>19</v>
      </c>
      <c r="F769" s="185" t="s">
        <v>1012</v>
      </c>
      <c r="G769" s="182"/>
      <c r="H769" s="184" t="s">
        <v>19</v>
      </c>
      <c r="I769" s="186"/>
      <c r="J769" s="182"/>
      <c r="K769" s="182"/>
      <c r="L769" s="187"/>
      <c r="M769" s="188"/>
      <c r="N769" s="189"/>
      <c r="O769" s="189"/>
      <c r="P769" s="189"/>
      <c r="Q769" s="189"/>
      <c r="R769" s="189"/>
      <c r="S769" s="189"/>
      <c r="T769" s="190"/>
      <c r="AT769" s="191" t="s">
        <v>164</v>
      </c>
      <c r="AU769" s="191" t="s">
        <v>83</v>
      </c>
      <c r="AV769" s="11" t="s">
        <v>81</v>
      </c>
      <c r="AW769" s="11" t="s">
        <v>36</v>
      </c>
      <c r="AX769" s="11" t="s">
        <v>76</v>
      </c>
      <c r="AY769" s="191" t="s">
        <v>143</v>
      </c>
    </row>
    <row r="770" spans="2:51" s="12" customFormat="1" ht="12">
      <c r="B770" s="192"/>
      <c r="C770" s="193"/>
      <c r="D770" s="183" t="s">
        <v>164</v>
      </c>
      <c r="E770" s="194" t="s">
        <v>19</v>
      </c>
      <c r="F770" s="195" t="s">
        <v>1472</v>
      </c>
      <c r="G770" s="193"/>
      <c r="H770" s="196">
        <v>177.3</v>
      </c>
      <c r="I770" s="197"/>
      <c r="J770" s="193"/>
      <c r="K770" s="193"/>
      <c r="L770" s="198"/>
      <c r="M770" s="199"/>
      <c r="N770" s="200"/>
      <c r="O770" s="200"/>
      <c r="P770" s="200"/>
      <c r="Q770" s="200"/>
      <c r="R770" s="200"/>
      <c r="S770" s="200"/>
      <c r="T770" s="201"/>
      <c r="AT770" s="202" t="s">
        <v>164</v>
      </c>
      <c r="AU770" s="202" t="s">
        <v>83</v>
      </c>
      <c r="AV770" s="12" t="s">
        <v>83</v>
      </c>
      <c r="AW770" s="12" t="s">
        <v>36</v>
      </c>
      <c r="AX770" s="12" t="s">
        <v>76</v>
      </c>
      <c r="AY770" s="202" t="s">
        <v>143</v>
      </c>
    </row>
    <row r="771" spans="2:51" s="11" customFormat="1" ht="12">
      <c r="B771" s="181"/>
      <c r="C771" s="182"/>
      <c r="D771" s="183" t="s">
        <v>164</v>
      </c>
      <c r="E771" s="184" t="s">
        <v>19</v>
      </c>
      <c r="F771" s="185" t="s">
        <v>1473</v>
      </c>
      <c r="G771" s="182"/>
      <c r="H771" s="184" t="s">
        <v>19</v>
      </c>
      <c r="I771" s="186"/>
      <c r="J771" s="182"/>
      <c r="K771" s="182"/>
      <c r="L771" s="187"/>
      <c r="M771" s="188"/>
      <c r="N771" s="189"/>
      <c r="O771" s="189"/>
      <c r="P771" s="189"/>
      <c r="Q771" s="189"/>
      <c r="R771" s="189"/>
      <c r="S771" s="189"/>
      <c r="T771" s="190"/>
      <c r="AT771" s="191" t="s">
        <v>164</v>
      </c>
      <c r="AU771" s="191" t="s">
        <v>83</v>
      </c>
      <c r="AV771" s="11" t="s">
        <v>81</v>
      </c>
      <c r="AW771" s="11" t="s">
        <v>36</v>
      </c>
      <c r="AX771" s="11" t="s">
        <v>76</v>
      </c>
      <c r="AY771" s="191" t="s">
        <v>143</v>
      </c>
    </row>
    <row r="772" spans="2:51" s="12" customFormat="1" ht="12">
      <c r="B772" s="192"/>
      <c r="C772" s="193"/>
      <c r="D772" s="183" t="s">
        <v>164</v>
      </c>
      <c r="E772" s="194" t="s">
        <v>19</v>
      </c>
      <c r="F772" s="195" t="s">
        <v>1472</v>
      </c>
      <c r="G772" s="193"/>
      <c r="H772" s="196">
        <v>177.3</v>
      </c>
      <c r="I772" s="197"/>
      <c r="J772" s="193"/>
      <c r="K772" s="193"/>
      <c r="L772" s="198"/>
      <c r="M772" s="199"/>
      <c r="N772" s="200"/>
      <c r="O772" s="200"/>
      <c r="P772" s="200"/>
      <c r="Q772" s="200"/>
      <c r="R772" s="200"/>
      <c r="S772" s="200"/>
      <c r="T772" s="201"/>
      <c r="AT772" s="202" t="s">
        <v>164</v>
      </c>
      <c r="AU772" s="202" t="s">
        <v>83</v>
      </c>
      <c r="AV772" s="12" t="s">
        <v>83</v>
      </c>
      <c r="AW772" s="12" t="s">
        <v>36</v>
      </c>
      <c r="AX772" s="12" t="s">
        <v>76</v>
      </c>
      <c r="AY772" s="202" t="s">
        <v>143</v>
      </c>
    </row>
    <row r="773" spans="2:51" s="11" customFormat="1" ht="12">
      <c r="B773" s="181"/>
      <c r="C773" s="182"/>
      <c r="D773" s="183" t="s">
        <v>164</v>
      </c>
      <c r="E773" s="184" t="s">
        <v>19</v>
      </c>
      <c r="F773" s="185" t="s">
        <v>1474</v>
      </c>
      <c r="G773" s="182"/>
      <c r="H773" s="184" t="s">
        <v>19</v>
      </c>
      <c r="I773" s="186"/>
      <c r="J773" s="182"/>
      <c r="K773" s="182"/>
      <c r="L773" s="187"/>
      <c r="M773" s="188"/>
      <c r="N773" s="189"/>
      <c r="O773" s="189"/>
      <c r="P773" s="189"/>
      <c r="Q773" s="189"/>
      <c r="R773" s="189"/>
      <c r="S773" s="189"/>
      <c r="T773" s="190"/>
      <c r="AT773" s="191" t="s">
        <v>164</v>
      </c>
      <c r="AU773" s="191" t="s">
        <v>83</v>
      </c>
      <c r="AV773" s="11" t="s">
        <v>81</v>
      </c>
      <c r="AW773" s="11" t="s">
        <v>36</v>
      </c>
      <c r="AX773" s="11" t="s">
        <v>76</v>
      </c>
      <c r="AY773" s="191" t="s">
        <v>143</v>
      </c>
    </row>
    <row r="774" spans="2:51" s="12" customFormat="1" ht="12">
      <c r="B774" s="192"/>
      <c r="C774" s="193"/>
      <c r="D774" s="183" t="s">
        <v>164</v>
      </c>
      <c r="E774" s="194" t="s">
        <v>19</v>
      </c>
      <c r="F774" s="195" t="s">
        <v>1475</v>
      </c>
      <c r="G774" s="193"/>
      <c r="H774" s="196">
        <v>242.4</v>
      </c>
      <c r="I774" s="197"/>
      <c r="J774" s="193"/>
      <c r="K774" s="193"/>
      <c r="L774" s="198"/>
      <c r="M774" s="199"/>
      <c r="N774" s="200"/>
      <c r="O774" s="200"/>
      <c r="P774" s="200"/>
      <c r="Q774" s="200"/>
      <c r="R774" s="200"/>
      <c r="S774" s="200"/>
      <c r="T774" s="201"/>
      <c r="AT774" s="202" t="s">
        <v>164</v>
      </c>
      <c r="AU774" s="202" t="s">
        <v>83</v>
      </c>
      <c r="AV774" s="12" t="s">
        <v>83</v>
      </c>
      <c r="AW774" s="12" t="s">
        <v>36</v>
      </c>
      <c r="AX774" s="12" t="s">
        <v>76</v>
      </c>
      <c r="AY774" s="202" t="s">
        <v>143</v>
      </c>
    </row>
    <row r="775" spans="2:51" s="11" customFormat="1" ht="12">
      <c r="B775" s="181"/>
      <c r="C775" s="182"/>
      <c r="D775" s="183" t="s">
        <v>164</v>
      </c>
      <c r="E775" s="184" t="s">
        <v>19</v>
      </c>
      <c r="F775" s="185" t="s">
        <v>1476</v>
      </c>
      <c r="G775" s="182"/>
      <c r="H775" s="184" t="s">
        <v>19</v>
      </c>
      <c r="I775" s="186"/>
      <c r="J775" s="182"/>
      <c r="K775" s="182"/>
      <c r="L775" s="187"/>
      <c r="M775" s="188"/>
      <c r="N775" s="189"/>
      <c r="O775" s="189"/>
      <c r="P775" s="189"/>
      <c r="Q775" s="189"/>
      <c r="R775" s="189"/>
      <c r="S775" s="189"/>
      <c r="T775" s="190"/>
      <c r="AT775" s="191" t="s">
        <v>164</v>
      </c>
      <c r="AU775" s="191" t="s">
        <v>83</v>
      </c>
      <c r="AV775" s="11" t="s">
        <v>81</v>
      </c>
      <c r="AW775" s="11" t="s">
        <v>36</v>
      </c>
      <c r="AX775" s="11" t="s">
        <v>76</v>
      </c>
      <c r="AY775" s="191" t="s">
        <v>143</v>
      </c>
    </row>
    <row r="776" spans="2:51" s="12" customFormat="1" ht="12">
      <c r="B776" s="192"/>
      <c r="C776" s="193"/>
      <c r="D776" s="183" t="s">
        <v>164</v>
      </c>
      <c r="E776" s="194" t="s">
        <v>19</v>
      </c>
      <c r="F776" s="195" t="s">
        <v>1477</v>
      </c>
      <c r="G776" s="193"/>
      <c r="H776" s="196">
        <v>53.792</v>
      </c>
      <c r="I776" s="197"/>
      <c r="J776" s="193"/>
      <c r="K776" s="193"/>
      <c r="L776" s="198"/>
      <c r="M776" s="199"/>
      <c r="N776" s="200"/>
      <c r="O776" s="200"/>
      <c r="P776" s="200"/>
      <c r="Q776" s="200"/>
      <c r="R776" s="200"/>
      <c r="S776" s="200"/>
      <c r="T776" s="201"/>
      <c r="AT776" s="202" t="s">
        <v>164</v>
      </c>
      <c r="AU776" s="202" t="s">
        <v>83</v>
      </c>
      <c r="AV776" s="12" t="s">
        <v>83</v>
      </c>
      <c r="AW776" s="12" t="s">
        <v>36</v>
      </c>
      <c r="AX776" s="12" t="s">
        <v>76</v>
      </c>
      <c r="AY776" s="202" t="s">
        <v>143</v>
      </c>
    </row>
    <row r="777" spans="2:51" s="13" customFormat="1" ht="12">
      <c r="B777" s="203"/>
      <c r="C777" s="204"/>
      <c r="D777" s="183" t="s">
        <v>164</v>
      </c>
      <c r="E777" s="205" t="s">
        <v>19</v>
      </c>
      <c r="F777" s="206" t="s">
        <v>171</v>
      </c>
      <c r="G777" s="204"/>
      <c r="H777" s="207">
        <v>650.792</v>
      </c>
      <c r="I777" s="208"/>
      <c r="J777" s="204"/>
      <c r="K777" s="204"/>
      <c r="L777" s="209"/>
      <c r="M777" s="210"/>
      <c r="N777" s="211"/>
      <c r="O777" s="211"/>
      <c r="P777" s="211"/>
      <c r="Q777" s="211"/>
      <c r="R777" s="211"/>
      <c r="S777" s="211"/>
      <c r="T777" s="212"/>
      <c r="AT777" s="213" t="s">
        <v>164</v>
      </c>
      <c r="AU777" s="213" t="s">
        <v>83</v>
      </c>
      <c r="AV777" s="13" t="s">
        <v>150</v>
      </c>
      <c r="AW777" s="13" t="s">
        <v>36</v>
      </c>
      <c r="AX777" s="13" t="s">
        <v>81</v>
      </c>
      <c r="AY777" s="213" t="s">
        <v>143</v>
      </c>
    </row>
    <row r="778" spans="2:65" s="1" customFormat="1" ht="16.5" customHeight="1">
      <c r="B778" s="34"/>
      <c r="C778" s="169" t="s">
        <v>1478</v>
      </c>
      <c r="D778" s="169" t="s">
        <v>145</v>
      </c>
      <c r="E778" s="170" t="s">
        <v>1479</v>
      </c>
      <c r="F778" s="171" t="s">
        <v>1480</v>
      </c>
      <c r="G778" s="172" t="s">
        <v>148</v>
      </c>
      <c r="H778" s="173">
        <v>650.792</v>
      </c>
      <c r="I778" s="174"/>
      <c r="J778" s="175">
        <f>ROUND(I778*H778,2)</f>
        <v>0</v>
      </c>
      <c r="K778" s="171" t="s">
        <v>149</v>
      </c>
      <c r="L778" s="38"/>
      <c r="M778" s="176" t="s">
        <v>19</v>
      </c>
      <c r="N778" s="177" t="s">
        <v>47</v>
      </c>
      <c r="O778" s="60"/>
      <c r="P778" s="178">
        <f>O778*H778</f>
        <v>0</v>
      </c>
      <c r="Q778" s="178">
        <v>0</v>
      </c>
      <c r="R778" s="178">
        <f>Q778*H778</f>
        <v>0</v>
      </c>
      <c r="S778" s="178">
        <v>0</v>
      </c>
      <c r="T778" s="179">
        <f>S778*H778</f>
        <v>0</v>
      </c>
      <c r="AR778" s="17" t="s">
        <v>235</v>
      </c>
      <c r="AT778" s="17" t="s">
        <v>145</v>
      </c>
      <c r="AU778" s="17" t="s">
        <v>83</v>
      </c>
      <c r="AY778" s="17" t="s">
        <v>143</v>
      </c>
      <c r="BE778" s="180">
        <f>IF(N778="základní",J778,0)</f>
        <v>0</v>
      </c>
      <c r="BF778" s="180">
        <f>IF(N778="snížená",J778,0)</f>
        <v>0</v>
      </c>
      <c r="BG778" s="180">
        <f>IF(N778="zákl. přenesená",J778,0)</f>
        <v>0</v>
      </c>
      <c r="BH778" s="180">
        <f>IF(N778="sníž. přenesená",J778,0)</f>
        <v>0</v>
      </c>
      <c r="BI778" s="180">
        <f>IF(N778="nulová",J778,0)</f>
        <v>0</v>
      </c>
      <c r="BJ778" s="17" t="s">
        <v>81</v>
      </c>
      <c r="BK778" s="180">
        <f>ROUND(I778*H778,2)</f>
        <v>0</v>
      </c>
      <c r="BL778" s="17" t="s">
        <v>235</v>
      </c>
      <c r="BM778" s="17" t="s">
        <v>1481</v>
      </c>
    </row>
    <row r="779" spans="2:65" s="1" customFormat="1" ht="16.5" customHeight="1">
      <c r="B779" s="34"/>
      <c r="C779" s="169" t="s">
        <v>1482</v>
      </c>
      <c r="D779" s="169" t="s">
        <v>145</v>
      </c>
      <c r="E779" s="170" t="s">
        <v>1483</v>
      </c>
      <c r="F779" s="171" t="s">
        <v>1484</v>
      </c>
      <c r="G779" s="172" t="s">
        <v>148</v>
      </c>
      <c r="H779" s="173">
        <v>650.792</v>
      </c>
      <c r="I779" s="174"/>
      <c r="J779" s="175">
        <f>ROUND(I779*H779,2)</f>
        <v>0</v>
      </c>
      <c r="K779" s="171" t="s">
        <v>149</v>
      </c>
      <c r="L779" s="38"/>
      <c r="M779" s="176" t="s">
        <v>19</v>
      </c>
      <c r="N779" s="177" t="s">
        <v>47</v>
      </c>
      <c r="O779" s="60"/>
      <c r="P779" s="178">
        <f>O779*H779</f>
        <v>0</v>
      </c>
      <c r="Q779" s="178">
        <v>0.00034</v>
      </c>
      <c r="R779" s="178">
        <f>Q779*H779</f>
        <v>0.22126928</v>
      </c>
      <c r="S779" s="178">
        <v>0</v>
      </c>
      <c r="T779" s="179">
        <f>S779*H779</f>
        <v>0</v>
      </c>
      <c r="AR779" s="17" t="s">
        <v>235</v>
      </c>
      <c r="AT779" s="17" t="s">
        <v>145</v>
      </c>
      <c r="AU779" s="17" t="s">
        <v>83</v>
      </c>
      <c r="AY779" s="17" t="s">
        <v>143</v>
      </c>
      <c r="BE779" s="180">
        <f>IF(N779="základní",J779,0)</f>
        <v>0</v>
      </c>
      <c r="BF779" s="180">
        <f>IF(N779="snížená",J779,0)</f>
        <v>0</v>
      </c>
      <c r="BG779" s="180">
        <f>IF(N779="zákl. přenesená",J779,0)</f>
        <v>0</v>
      </c>
      <c r="BH779" s="180">
        <f>IF(N779="sníž. přenesená",J779,0)</f>
        <v>0</v>
      </c>
      <c r="BI779" s="180">
        <f>IF(N779="nulová",J779,0)</f>
        <v>0</v>
      </c>
      <c r="BJ779" s="17" t="s">
        <v>81</v>
      </c>
      <c r="BK779" s="180">
        <f>ROUND(I779*H779,2)</f>
        <v>0</v>
      </c>
      <c r="BL779" s="17" t="s">
        <v>235</v>
      </c>
      <c r="BM779" s="17" t="s">
        <v>1485</v>
      </c>
    </row>
    <row r="780" spans="2:65" s="1" customFormat="1" ht="16.5" customHeight="1">
      <c r="B780" s="34"/>
      <c r="C780" s="169" t="s">
        <v>1486</v>
      </c>
      <c r="D780" s="169" t="s">
        <v>145</v>
      </c>
      <c r="E780" s="170" t="s">
        <v>1487</v>
      </c>
      <c r="F780" s="171" t="s">
        <v>1488</v>
      </c>
      <c r="G780" s="172" t="s">
        <v>148</v>
      </c>
      <c r="H780" s="173">
        <v>9.7</v>
      </c>
      <c r="I780" s="174"/>
      <c r="J780" s="175">
        <f>ROUND(I780*H780,2)</f>
        <v>0</v>
      </c>
      <c r="K780" s="171" t="s">
        <v>149</v>
      </c>
      <c r="L780" s="38"/>
      <c r="M780" s="176" t="s">
        <v>19</v>
      </c>
      <c r="N780" s="177" t="s">
        <v>47</v>
      </c>
      <c r="O780" s="60"/>
      <c r="P780" s="178">
        <f>O780*H780</f>
        <v>0</v>
      </c>
      <c r="Q780" s="178">
        <v>0.00029</v>
      </c>
      <c r="R780" s="178">
        <f>Q780*H780</f>
        <v>0.002813</v>
      </c>
      <c r="S780" s="178">
        <v>0</v>
      </c>
      <c r="T780" s="179">
        <f>S780*H780</f>
        <v>0</v>
      </c>
      <c r="AR780" s="17" t="s">
        <v>235</v>
      </c>
      <c r="AT780" s="17" t="s">
        <v>145</v>
      </c>
      <c r="AU780" s="17" t="s">
        <v>83</v>
      </c>
      <c r="AY780" s="17" t="s">
        <v>143</v>
      </c>
      <c r="BE780" s="180">
        <f>IF(N780="základní",J780,0)</f>
        <v>0</v>
      </c>
      <c r="BF780" s="180">
        <f>IF(N780="snížená",J780,0)</f>
        <v>0</v>
      </c>
      <c r="BG780" s="180">
        <f>IF(N780="zákl. přenesená",J780,0)</f>
        <v>0</v>
      </c>
      <c r="BH780" s="180">
        <f>IF(N780="sníž. přenesená",J780,0)</f>
        <v>0</v>
      </c>
      <c r="BI780" s="180">
        <f>IF(N780="nulová",J780,0)</f>
        <v>0</v>
      </c>
      <c r="BJ780" s="17" t="s">
        <v>81</v>
      </c>
      <c r="BK780" s="180">
        <f>ROUND(I780*H780,2)</f>
        <v>0</v>
      </c>
      <c r="BL780" s="17" t="s">
        <v>235</v>
      </c>
      <c r="BM780" s="17" t="s">
        <v>1489</v>
      </c>
    </row>
    <row r="781" spans="2:51" s="11" customFormat="1" ht="12">
      <c r="B781" s="181"/>
      <c r="C781" s="182"/>
      <c r="D781" s="183" t="s">
        <v>164</v>
      </c>
      <c r="E781" s="184" t="s">
        <v>19</v>
      </c>
      <c r="F781" s="185" t="s">
        <v>1490</v>
      </c>
      <c r="G781" s="182"/>
      <c r="H781" s="184" t="s">
        <v>19</v>
      </c>
      <c r="I781" s="186"/>
      <c r="J781" s="182"/>
      <c r="K781" s="182"/>
      <c r="L781" s="187"/>
      <c r="M781" s="188"/>
      <c r="N781" s="189"/>
      <c r="O781" s="189"/>
      <c r="P781" s="189"/>
      <c r="Q781" s="189"/>
      <c r="R781" s="189"/>
      <c r="S781" s="189"/>
      <c r="T781" s="190"/>
      <c r="AT781" s="191" t="s">
        <v>164</v>
      </c>
      <c r="AU781" s="191" t="s">
        <v>83</v>
      </c>
      <c r="AV781" s="11" t="s">
        <v>81</v>
      </c>
      <c r="AW781" s="11" t="s">
        <v>36</v>
      </c>
      <c r="AX781" s="11" t="s">
        <v>76</v>
      </c>
      <c r="AY781" s="191" t="s">
        <v>143</v>
      </c>
    </row>
    <row r="782" spans="2:51" s="12" customFormat="1" ht="12">
      <c r="B782" s="192"/>
      <c r="C782" s="193"/>
      <c r="D782" s="183" t="s">
        <v>164</v>
      </c>
      <c r="E782" s="194" t="s">
        <v>19</v>
      </c>
      <c r="F782" s="195" t="s">
        <v>1491</v>
      </c>
      <c r="G782" s="193"/>
      <c r="H782" s="196">
        <v>9.7</v>
      </c>
      <c r="I782" s="197"/>
      <c r="J782" s="193"/>
      <c r="K782" s="193"/>
      <c r="L782" s="198"/>
      <c r="M782" s="199"/>
      <c r="N782" s="200"/>
      <c r="O782" s="200"/>
      <c r="P782" s="200"/>
      <c r="Q782" s="200"/>
      <c r="R782" s="200"/>
      <c r="S782" s="200"/>
      <c r="T782" s="201"/>
      <c r="AT782" s="202" t="s">
        <v>164</v>
      </c>
      <c r="AU782" s="202" t="s">
        <v>83</v>
      </c>
      <c r="AV782" s="12" t="s">
        <v>83</v>
      </c>
      <c r="AW782" s="12" t="s">
        <v>36</v>
      </c>
      <c r="AX782" s="12" t="s">
        <v>76</v>
      </c>
      <c r="AY782" s="202" t="s">
        <v>143</v>
      </c>
    </row>
    <row r="783" spans="2:51" s="13" customFormat="1" ht="12">
      <c r="B783" s="203"/>
      <c r="C783" s="204"/>
      <c r="D783" s="183" t="s">
        <v>164</v>
      </c>
      <c r="E783" s="205" t="s">
        <v>19</v>
      </c>
      <c r="F783" s="206" t="s">
        <v>171</v>
      </c>
      <c r="G783" s="204"/>
      <c r="H783" s="207">
        <v>9.7</v>
      </c>
      <c r="I783" s="208"/>
      <c r="J783" s="204"/>
      <c r="K783" s="204"/>
      <c r="L783" s="209"/>
      <c r="M783" s="210"/>
      <c r="N783" s="211"/>
      <c r="O783" s="211"/>
      <c r="P783" s="211"/>
      <c r="Q783" s="211"/>
      <c r="R783" s="211"/>
      <c r="S783" s="211"/>
      <c r="T783" s="212"/>
      <c r="AT783" s="213" t="s">
        <v>164</v>
      </c>
      <c r="AU783" s="213" t="s">
        <v>83</v>
      </c>
      <c r="AV783" s="13" t="s">
        <v>150</v>
      </c>
      <c r="AW783" s="13" t="s">
        <v>36</v>
      </c>
      <c r="AX783" s="13" t="s">
        <v>81</v>
      </c>
      <c r="AY783" s="213" t="s">
        <v>143</v>
      </c>
    </row>
    <row r="784" spans="2:65" s="1" customFormat="1" ht="16.5" customHeight="1">
      <c r="B784" s="34"/>
      <c r="C784" s="169" t="s">
        <v>1492</v>
      </c>
      <c r="D784" s="169" t="s">
        <v>145</v>
      </c>
      <c r="E784" s="170" t="s">
        <v>1493</v>
      </c>
      <c r="F784" s="171" t="s">
        <v>1494</v>
      </c>
      <c r="G784" s="172" t="s">
        <v>148</v>
      </c>
      <c r="H784" s="173">
        <v>30.86</v>
      </c>
      <c r="I784" s="174"/>
      <c r="J784" s="175">
        <f>ROUND(I784*H784,2)</f>
        <v>0</v>
      </c>
      <c r="K784" s="171" t="s">
        <v>149</v>
      </c>
      <c r="L784" s="38"/>
      <c r="M784" s="176" t="s">
        <v>19</v>
      </c>
      <c r="N784" s="177" t="s">
        <v>47</v>
      </c>
      <c r="O784" s="60"/>
      <c r="P784" s="178">
        <f>O784*H784</f>
        <v>0</v>
      </c>
      <c r="Q784" s="178">
        <v>4E-05</v>
      </c>
      <c r="R784" s="178">
        <f>Q784*H784</f>
        <v>0.0012344</v>
      </c>
      <c r="S784" s="178">
        <v>0</v>
      </c>
      <c r="T784" s="179">
        <f>S784*H784</f>
        <v>0</v>
      </c>
      <c r="AR784" s="17" t="s">
        <v>235</v>
      </c>
      <c r="AT784" s="17" t="s">
        <v>145</v>
      </c>
      <c r="AU784" s="17" t="s">
        <v>83</v>
      </c>
      <c r="AY784" s="17" t="s">
        <v>143</v>
      </c>
      <c r="BE784" s="180">
        <f>IF(N784="základní",J784,0)</f>
        <v>0</v>
      </c>
      <c r="BF784" s="180">
        <f>IF(N784="snížená",J784,0)</f>
        <v>0</v>
      </c>
      <c r="BG784" s="180">
        <f>IF(N784="zákl. přenesená",J784,0)</f>
        <v>0</v>
      </c>
      <c r="BH784" s="180">
        <f>IF(N784="sníž. přenesená",J784,0)</f>
        <v>0</v>
      </c>
      <c r="BI784" s="180">
        <f>IF(N784="nulová",J784,0)</f>
        <v>0</v>
      </c>
      <c r="BJ784" s="17" t="s">
        <v>81</v>
      </c>
      <c r="BK784" s="180">
        <f>ROUND(I784*H784,2)</f>
        <v>0</v>
      </c>
      <c r="BL784" s="17" t="s">
        <v>235</v>
      </c>
      <c r="BM784" s="17" t="s">
        <v>1495</v>
      </c>
    </row>
    <row r="785" spans="2:51" s="11" customFormat="1" ht="12">
      <c r="B785" s="181"/>
      <c r="C785" s="182"/>
      <c r="D785" s="183" t="s">
        <v>164</v>
      </c>
      <c r="E785" s="184" t="s">
        <v>19</v>
      </c>
      <c r="F785" s="185" t="s">
        <v>1496</v>
      </c>
      <c r="G785" s="182"/>
      <c r="H785" s="184" t="s">
        <v>19</v>
      </c>
      <c r="I785" s="186"/>
      <c r="J785" s="182"/>
      <c r="K785" s="182"/>
      <c r="L785" s="187"/>
      <c r="M785" s="188"/>
      <c r="N785" s="189"/>
      <c r="O785" s="189"/>
      <c r="P785" s="189"/>
      <c r="Q785" s="189"/>
      <c r="R785" s="189"/>
      <c r="S785" s="189"/>
      <c r="T785" s="190"/>
      <c r="AT785" s="191" t="s">
        <v>164</v>
      </c>
      <c r="AU785" s="191" t="s">
        <v>83</v>
      </c>
      <c r="AV785" s="11" t="s">
        <v>81</v>
      </c>
      <c r="AW785" s="11" t="s">
        <v>36</v>
      </c>
      <c r="AX785" s="11" t="s">
        <v>76</v>
      </c>
      <c r="AY785" s="191" t="s">
        <v>143</v>
      </c>
    </row>
    <row r="786" spans="2:51" s="12" customFormat="1" ht="12">
      <c r="B786" s="192"/>
      <c r="C786" s="193"/>
      <c r="D786" s="183" t="s">
        <v>164</v>
      </c>
      <c r="E786" s="194" t="s">
        <v>19</v>
      </c>
      <c r="F786" s="195" t="s">
        <v>595</v>
      </c>
      <c r="G786" s="193"/>
      <c r="H786" s="196">
        <v>30.86</v>
      </c>
      <c r="I786" s="197"/>
      <c r="J786" s="193"/>
      <c r="K786" s="193"/>
      <c r="L786" s="198"/>
      <c r="M786" s="199"/>
      <c r="N786" s="200"/>
      <c r="O786" s="200"/>
      <c r="P786" s="200"/>
      <c r="Q786" s="200"/>
      <c r="R786" s="200"/>
      <c r="S786" s="200"/>
      <c r="T786" s="201"/>
      <c r="AT786" s="202" t="s">
        <v>164</v>
      </c>
      <c r="AU786" s="202" t="s">
        <v>83</v>
      </c>
      <c r="AV786" s="12" t="s">
        <v>83</v>
      </c>
      <c r="AW786" s="12" t="s">
        <v>36</v>
      </c>
      <c r="AX786" s="12" t="s">
        <v>76</v>
      </c>
      <c r="AY786" s="202" t="s">
        <v>143</v>
      </c>
    </row>
    <row r="787" spans="2:51" s="13" customFormat="1" ht="12">
      <c r="B787" s="203"/>
      <c r="C787" s="204"/>
      <c r="D787" s="183" t="s">
        <v>164</v>
      </c>
      <c r="E787" s="205" t="s">
        <v>19</v>
      </c>
      <c r="F787" s="206" t="s">
        <v>171</v>
      </c>
      <c r="G787" s="204"/>
      <c r="H787" s="207">
        <v>30.86</v>
      </c>
      <c r="I787" s="208"/>
      <c r="J787" s="204"/>
      <c r="K787" s="204"/>
      <c r="L787" s="209"/>
      <c r="M787" s="210"/>
      <c r="N787" s="211"/>
      <c r="O787" s="211"/>
      <c r="P787" s="211"/>
      <c r="Q787" s="211"/>
      <c r="R787" s="211"/>
      <c r="S787" s="211"/>
      <c r="T787" s="212"/>
      <c r="AT787" s="213" t="s">
        <v>164</v>
      </c>
      <c r="AU787" s="213" t="s">
        <v>83</v>
      </c>
      <c r="AV787" s="13" t="s">
        <v>150</v>
      </c>
      <c r="AW787" s="13" t="s">
        <v>36</v>
      </c>
      <c r="AX787" s="13" t="s">
        <v>81</v>
      </c>
      <c r="AY787" s="213" t="s">
        <v>143</v>
      </c>
    </row>
    <row r="788" spans="2:65" s="1" customFormat="1" ht="16.5" customHeight="1">
      <c r="B788" s="34"/>
      <c r="C788" s="169" t="s">
        <v>1497</v>
      </c>
      <c r="D788" s="169" t="s">
        <v>145</v>
      </c>
      <c r="E788" s="170" t="s">
        <v>1498</v>
      </c>
      <c r="F788" s="171" t="s">
        <v>1499</v>
      </c>
      <c r="G788" s="172" t="s">
        <v>148</v>
      </c>
      <c r="H788" s="173">
        <v>30.86</v>
      </c>
      <c r="I788" s="174"/>
      <c r="J788" s="175">
        <f>ROUND(I788*H788,2)</f>
        <v>0</v>
      </c>
      <c r="K788" s="171" t="s">
        <v>149</v>
      </c>
      <c r="L788" s="38"/>
      <c r="M788" s="176" t="s">
        <v>19</v>
      </c>
      <c r="N788" s="177" t="s">
        <v>47</v>
      </c>
      <c r="O788" s="60"/>
      <c r="P788" s="178">
        <f>O788*H788</f>
        <v>0</v>
      </c>
      <c r="Q788" s="178">
        <v>4E-05</v>
      </c>
      <c r="R788" s="178">
        <f>Q788*H788</f>
        <v>0.0012344</v>
      </c>
      <c r="S788" s="178">
        <v>0</v>
      </c>
      <c r="T788" s="179">
        <f>S788*H788</f>
        <v>0</v>
      </c>
      <c r="AR788" s="17" t="s">
        <v>235</v>
      </c>
      <c r="AT788" s="17" t="s">
        <v>145</v>
      </c>
      <c r="AU788" s="17" t="s">
        <v>83</v>
      </c>
      <c r="AY788" s="17" t="s">
        <v>143</v>
      </c>
      <c r="BE788" s="180">
        <f>IF(N788="základní",J788,0)</f>
        <v>0</v>
      </c>
      <c r="BF788" s="180">
        <f>IF(N788="snížená",J788,0)</f>
        <v>0</v>
      </c>
      <c r="BG788" s="180">
        <f>IF(N788="zákl. přenesená",J788,0)</f>
        <v>0</v>
      </c>
      <c r="BH788" s="180">
        <f>IF(N788="sníž. přenesená",J788,0)</f>
        <v>0</v>
      </c>
      <c r="BI788" s="180">
        <f>IF(N788="nulová",J788,0)</f>
        <v>0</v>
      </c>
      <c r="BJ788" s="17" t="s">
        <v>81</v>
      </c>
      <c r="BK788" s="180">
        <f>ROUND(I788*H788,2)</f>
        <v>0</v>
      </c>
      <c r="BL788" s="17" t="s">
        <v>235</v>
      </c>
      <c r="BM788" s="17" t="s">
        <v>1500</v>
      </c>
    </row>
    <row r="789" spans="2:65" s="1" customFormat="1" ht="16.5" customHeight="1">
      <c r="B789" s="34"/>
      <c r="C789" s="169" t="s">
        <v>1501</v>
      </c>
      <c r="D789" s="169" t="s">
        <v>145</v>
      </c>
      <c r="E789" s="170" t="s">
        <v>1502</v>
      </c>
      <c r="F789" s="171" t="s">
        <v>1503</v>
      </c>
      <c r="G789" s="172" t="s">
        <v>148</v>
      </c>
      <c r="H789" s="173">
        <v>30.86</v>
      </c>
      <c r="I789" s="174"/>
      <c r="J789" s="175">
        <f>ROUND(I789*H789,2)</f>
        <v>0</v>
      </c>
      <c r="K789" s="171" t="s">
        <v>149</v>
      </c>
      <c r="L789" s="38"/>
      <c r="M789" s="176" t="s">
        <v>19</v>
      </c>
      <c r="N789" s="177" t="s">
        <v>47</v>
      </c>
      <c r="O789" s="60"/>
      <c r="P789" s="178">
        <f>O789*H789</f>
        <v>0</v>
      </c>
      <c r="Q789" s="178">
        <v>0</v>
      </c>
      <c r="R789" s="178">
        <f>Q789*H789</f>
        <v>0</v>
      </c>
      <c r="S789" s="178">
        <v>0</v>
      </c>
      <c r="T789" s="179">
        <f>S789*H789</f>
        <v>0</v>
      </c>
      <c r="AR789" s="17" t="s">
        <v>235</v>
      </c>
      <c r="AT789" s="17" t="s">
        <v>145</v>
      </c>
      <c r="AU789" s="17" t="s">
        <v>83</v>
      </c>
      <c r="AY789" s="17" t="s">
        <v>143</v>
      </c>
      <c r="BE789" s="180">
        <f>IF(N789="základní",J789,0)</f>
        <v>0</v>
      </c>
      <c r="BF789" s="180">
        <f>IF(N789="snížená",J789,0)</f>
        <v>0</v>
      </c>
      <c r="BG789" s="180">
        <f>IF(N789="zákl. přenesená",J789,0)</f>
        <v>0</v>
      </c>
      <c r="BH789" s="180">
        <f>IF(N789="sníž. přenesená",J789,0)</f>
        <v>0</v>
      </c>
      <c r="BI789" s="180">
        <f>IF(N789="nulová",J789,0)</f>
        <v>0</v>
      </c>
      <c r="BJ789" s="17" t="s">
        <v>81</v>
      </c>
      <c r="BK789" s="180">
        <f>ROUND(I789*H789,2)</f>
        <v>0</v>
      </c>
      <c r="BL789" s="17" t="s">
        <v>235</v>
      </c>
      <c r="BM789" s="17" t="s">
        <v>1504</v>
      </c>
    </row>
    <row r="790" spans="2:65" s="1" customFormat="1" ht="16.5" customHeight="1">
      <c r="B790" s="34"/>
      <c r="C790" s="169" t="s">
        <v>1505</v>
      </c>
      <c r="D790" s="169" t="s">
        <v>145</v>
      </c>
      <c r="E790" s="170" t="s">
        <v>1506</v>
      </c>
      <c r="F790" s="171" t="s">
        <v>1507</v>
      </c>
      <c r="G790" s="172" t="s">
        <v>148</v>
      </c>
      <c r="H790" s="173">
        <v>30.86</v>
      </c>
      <c r="I790" s="174"/>
      <c r="J790" s="175">
        <f>ROUND(I790*H790,2)</f>
        <v>0</v>
      </c>
      <c r="K790" s="171" t="s">
        <v>149</v>
      </c>
      <c r="L790" s="38"/>
      <c r="M790" s="176" t="s">
        <v>19</v>
      </c>
      <c r="N790" s="177" t="s">
        <v>47</v>
      </c>
      <c r="O790" s="60"/>
      <c r="P790" s="178">
        <f>O790*H790</f>
        <v>0</v>
      </c>
      <c r="Q790" s="178">
        <v>0</v>
      </c>
      <c r="R790" s="178">
        <f>Q790*H790</f>
        <v>0</v>
      </c>
      <c r="S790" s="178">
        <v>0</v>
      </c>
      <c r="T790" s="179">
        <f>S790*H790</f>
        <v>0</v>
      </c>
      <c r="AR790" s="17" t="s">
        <v>235</v>
      </c>
      <c r="AT790" s="17" t="s">
        <v>145</v>
      </c>
      <c r="AU790" s="17" t="s">
        <v>83</v>
      </c>
      <c r="AY790" s="17" t="s">
        <v>143</v>
      </c>
      <c r="BE790" s="180">
        <f>IF(N790="základní",J790,0)</f>
        <v>0</v>
      </c>
      <c r="BF790" s="180">
        <f>IF(N790="snížená",J790,0)</f>
        <v>0</v>
      </c>
      <c r="BG790" s="180">
        <f>IF(N790="zákl. přenesená",J790,0)</f>
        <v>0</v>
      </c>
      <c r="BH790" s="180">
        <f>IF(N790="sníž. přenesená",J790,0)</f>
        <v>0</v>
      </c>
      <c r="BI790" s="180">
        <f>IF(N790="nulová",J790,0)</f>
        <v>0</v>
      </c>
      <c r="BJ790" s="17" t="s">
        <v>81</v>
      </c>
      <c r="BK790" s="180">
        <f>ROUND(I790*H790,2)</f>
        <v>0</v>
      </c>
      <c r="BL790" s="17" t="s">
        <v>235</v>
      </c>
      <c r="BM790" s="17" t="s">
        <v>1508</v>
      </c>
    </row>
    <row r="791" spans="2:65" s="1" customFormat="1" ht="16.5" customHeight="1">
      <c r="B791" s="34"/>
      <c r="C791" s="169" t="s">
        <v>1509</v>
      </c>
      <c r="D791" s="169" t="s">
        <v>145</v>
      </c>
      <c r="E791" s="170" t="s">
        <v>1510</v>
      </c>
      <c r="F791" s="171" t="s">
        <v>1511</v>
      </c>
      <c r="G791" s="172" t="s">
        <v>148</v>
      </c>
      <c r="H791" s="173">
        <v>30.86</v>
      </c>
      <c r="I791" s="174"/>
      <c r="J791" s="175">
        <f>ROUND(I791*H791,2)</f>
        <v>0</v>
      </c>
      <c r="K791" s="171" t="s">
        <v>149</v>
      </c>
      <c r="L791" s="38"/>
      <c r="M791" s="176" t="s">
        <v>19</v>
      </c>
      <c r="N791" s="177" t="s">
        <v>47</v>
      </c>
      <c r="O791" s="60"/>
      <c r="P791" s="178">
        <f>O791*H791</f>
        <v>0</v>
      </c>
      <c r="Q791" s="178">
        <v>0.00063</v>
      </c>
      <c r="R791" s="178">
        <f>Q791*H791</f>
        <v>0.019441800000000002</v>
      </c>
      <c r="S791" s="178">
        <v>0</v>
      </c>
      <c r="T791" s="179">
        <f>S791*H791</f>
        <v>0</v>
      </c>
      <c r="AR791" s="17" t="s">
        <v>235</v>
      </c>
      <c r="AT791" s="17" t="s">
        <v>145</v>
      </c>
      <c r="AU791" s="17" t="s">
        <v>83</v>
      </c>
      <c r="AY791" s="17" t="s">
        <v>143</v>
      </c>
      <c r="BE791" s="180">
        <f>IF(N791="základní",J791,0)</f>
        <v>0</v>
      </c>
      <c r="BF791" s="180">
        <f>IF(N791="snížená",J791,0)</f>
        <v>0</v>
      </c>
      <c r="BG791" s="180">
        <f>IF(N791="zákl. přenesená",J791,0)</f>
        <v>0</v>
      </c>
      <c r="BH791" s="180">
        <f>IF(N791="sníž. přenesená",J791,0)</f>
        <v>0</v>
      </c>
      <c r="BI791" s="180">
        <f>IF(N791="nulová",J791,0)</f>
        <v>0</v>
      </c>
      <c r="BJ791" s="17" t="s">
        <v>81</v>
      </c>
      <c r="BK791" s="180">
        <f>ROUND(I791*H791,2)</f>
        <v>0</v>
      </c>
      <c r="BL791" s="17" t="s">
        <v>235</v>
      </c>
      <c r="BM791" s="17" t="s">
        <v>1512</v>
      </c>
    </row>
    <row r="792" spans="2:63" s="10" customFormat="1" ht="22.9" customHeight="1">
      <c r="B792" s="153"/>
      <c r="C792" s="154"/>
      <c r="D792" s="155" t="s">
        <v>75</v>
      </c>
      <c r="E792" s="167" t="s">
        <v>1513</v>
      </c>
      <c r="F792" s="167" t="s">
        <v>1514</v>
      </c>
      <c r="G792" s="154"/>
      <c r="H792" s="154"/>
      <c r="I792" s="157"/>
      <c r="J792" s="168">
        <f>BK792</f>
        <v>0</v>
      </c>
      <c r="K792" s="154"/>
      <c r="L792" s="159"/>
      <c r="M792" s="160"/>
      <c r="N792" s="161"/>
      <c r="O792" s="161"/>
      <c r="P792" s="162">
        <f>SUM(P793:P799)</f>
        <v>0</v>
      </c>
      <c r="Q792" s="161"/>
      <c r="R792" s="162">
        <f>SUM(R793:R799)</f>
        <v>0.01140524</v>
      </c>
      <c r="S792" s="161"/>
      <c r="T792" s="163">
        <f>SUM(T793:T799)</f>
        <v>0</v>
      </c>
      <c r="AR792" s="164" t="s">
        <v>83</v>
      </c>
      <c r="AT792" s="165" t="s">
        <v>75</v>
      </c>
      <c r="AU792" s="165" t="s">
        <v>81</v>
      </c>
      <c r="AY792" s="164" t="s">
        <v>143</v>
      </c>
      <c r="BK792" s="166">
        <f>SUM(BK793:BK799)</f>
        <v>0</v>
      </c>
    </row>
    <row r="793" spans="2:65" s="1" customFormat="1" ht="16.5" customHeight="1">
      <c r="B793" s="34"/>
      <c r="C793" s="169" t="s">
        <v>1515</v>
      </c>
      <c r="D793" s="169" t="s">
        <v>145</v>
      </c>
      <c r="E793" s="170" t="s">
        <v>1516</v>
      </c>
      <c r="F793" s="171" t="s">
        <v>1517</v>
      </c>
      <c r="G793" s="172" t="s">
        <v>148</v>
      </c>
      <c r="H793" s="173">
        <v>23.276</v>
      </c>
      <c r="I793" s="174"/>
      <c r="J793" s="175">
        <f>ROUND(I793*H793,2)</f>
        <v>0</v>
      </c>
      <c r="K793" s="171" t="s">
        <v>149</v>
      </c>
      <c r="L793" s="38"/>
      <c r="M793" s="176" t="s">
        <v>19</v>
      </c>
      <c r="N793" s="177" t="s">
        <v>47</v>
      </c>
      <c r="O793" s="60"/>
      <c r="P793" s="178">
        <f>O793*H793</f>
        <v>0</v>
      </c>
      <c r="Q793" s="178">
        <v>0</v>
      </c>
      <c r="R793" s="178">
        <f>Q793*H793</f>
        <v>0</v>
      </c>
      <c r="S793" s="178">
        <v>0</v>
      </c>
      <c r="T793" s="179">
        <f>S793*H793</f>
        <v>0</v>
      </c>
      <c r="AR793" s="17" t="s">
        <v>235</v>
      </c>
      <c r="AT793" s="17" t="s">
        <v>145</v>
      </c>
      <c r="AU793" s="17" t="s">
        <v>83</v>
      </c>
      <c r="AY793" s="17" t="s">
        <v>143</v>
      </c>
      <c r="BE793" s="180">
        <f>IF(N793="základní",J793,0)</f>
        <v>0</v>
      </c>
      <c r="BF793" s="180">
        <f>IF(N793="snížená",J793,0)</f>
        <v>0</v>
      </c>
      <c r="BG793" s="180">
        <f>IF(N793="zákl. přenesená",J793,0)</f>
        <v>0</v>
      </c>
      <c r="BH793" s="180">
        <f>IF(N793="sníž. přenesená",J793,0)</f>
        <v>0</v>
      </c>
      <c r="BI793" s="180">
        <f>IF(N793="nulová",J793,0)</f>
        <v>0</v>
      </c>
      <c r="BJ793" s="17" t="s">
        <v>81</v>
      </c>
      <c r="BK793" s="180">
        <f>ROUND(I793*H793,2)</f>
        <v>0</v>
      </c>
      <c r="BL793" s="17" t="s">
        <v>235</v>
      </c>
      <c r="BM793" s="17" t="s">
        <v>1518</v>
      </c>
    </row>
    <row r="794" spans="2:51" s="12" customFormat="1" ht="12">
      <c r="B794" s="192"/>
      <c r="C794" s="193"/>
      <c r="D794" s="183" t="s">
        <v>164</v>
      </c>
      <c r="E794" s="194" t="s">
        <v>19</v>
      </c>
      <c r="F794" s="195" t="s">
        <v>1519</v>
      </c>
      <c r="G794" s="193"/>
      <c r="H794" s="196">
        <v>36.284</v>
      </c>
      <c r="I794" s="197"/>
      <c r="J794" s="193"/>
      <c r="K794" s="193"/>
      <c r="L794" s="198"/>
      <c r="M794" s="199"/>
      <c r="N794" s="200"/>
      <c r="O794" s="200"/>
      <c r="P794" s="200"/>
      <c r="Q794" s="200"/>
      <c r="R794" s="200"/>
      <c r="S794" s="200"/>
      <c r="T794" s="201"/>
      <c r="AT794" s="202" t="s">
        <v>164</v>
      </c>
      <c r="AU794" s="202" t="s">
        <v>83</v>
      </c>
      <c r="AV794" s="12" t="s">
        <v>83</v>
      </c>
      <c r="AW794" s="12" t="s">
        <v>36</v>
      </c>
      <c r="AX794" s="12" t="s">
        <v>76</v>
      </c>
      <c r="AY794" s="202" t="s">
        <v>143</v>
      </c>
    </row>
    <row r="795" spans="2:51" s="12" customFormat="1" ht="12">
      <c r="B795" s="192"/>
      <c r="C795" s="193"/>
      <c r="D795" s="183" t="s">
        <v>164</v>
      </c>
      <c r="E795" s="194" t="s">
        <v>19</v>
      </c>
      <c r="F795" s="195" t="s">
        <v>1520</v>
      </c>
      <c r="G795" s="193"/>
      <c r="H795" s="196">
        <v>4.752</v>
      </c>
      <c r="I795" s="197"/>
      <c r="J795" s="193"/>
      <c r="K795" s="193"/>
      <c r="L795" s="198"/>
      <c r="M795" s="199"/>
      <c r="N795" s="200"/>
      <c r="O795" s="200"/>
      <c r="P795" s="200"/>
      <c r="Q795" s="200"/>
      <c r="R795" s="200"/>
      <c r="S795" s="200"/>
      <c r="T795" s="201"/>
      <c r="AT795" s="202" t="s">
        <v>164</v>
      </c>
      <c r="AU795" s="202" t="s">
        <v>83</v>
      </c>
      <c r="AV795" s="12" t="s">
        <v>83</v>
      </c>
      <c r="AW795" s="12" t="s">
        <v>36</v>
      </c>
      <c r="AX795" s="12" t="s">
        <v>76</v>
      </c>
      <c r="AY795" s="202" t="s">
        <v>143</v>
      </c>
    </row>
    <row r="796" spans="2:51" s="12" customFormat="1" ht="12">
      <c r="B796" s="192"/>
      <c r="C796" s="193"/>
      <c r="D796" s="183" t="s">
        <v>164</v>
      </c>
      <c r="E796" s="194" t="s">
        <v>19</v>
      </c>
      <c r="F796" s="195" t="s">
        <v>1521</v>
      </c>
      <c r="G796" s="193"/>
      <c r="H796" s="196">
        <v>-17.76</v>
      </c>
      <c r="I796" s="197"/>
      <c r="J796" s="193"/>
      <c r="K796" s="193"/>
      <c r="L796" s="198"/>
      <c r="M796" s="199"/>
      <c r="N796" s="200"/>
      <c r="O796" s="200"/>
      <c r="P796" s="200"/>
      <c r="Q796" s="200"/>
      <c r="R796" s="200"/>
      <c r="S796" s="200"/>
      <c r="T796" s="201"/>
      <c r="AT796" s="202" t="s">
        <v>164</v>
      </c>
      <c r="AU796" s="202" t="s">
        <v>83</v>
      </c>
      <c r="AV796" s="12" t="s">
        <v>83</v>
      </c>
      <c r="AW796" s="12" t="s">
        <v>36</v>
      </c>
      <c r="AX796" s="12" t="s">
        <v>76</v>
      </c>
      <c r="AY796" s="202" t="s">
        <v>143</v>
      </c>
    </row>
    <row r="797" spans="2:51" s="13" customFormat="1" ht="12">
      <c r="B797" s="203"/>
      <c r="C797" s="204"/>
      <c r="D797" s="183" t="s">
        <v>164</v>
      </c>
      <c r="E797" s="205" t="s">
        <v>19</v>
      </c>
      <c r="F797" s="206" t="s">
        <v>171</v>
      </c>
      <c r="G797" s="204"/>
      <c r="H797" s="207">
        <v>23.276</v>
      </c>
      <c r="I797" s="208"/>
      <c r="J797" s="204"/>
      <c r="K797" s="204"/>
      <c r="L797" s="209"/>
      <c r="M797" s="210"/>
      <c r="N797" s="211"/>
      <c r="O797" s="211"/>
      <c r="P797" s="211"/>
      <c r="Q797" s="211"/>
      <c r="R797" s="211"/>
      <c r="S797" s="211"/>
      <c r="T797" s="212"/>
      <c r="AT797" s="213" t="s">
        <v>164</v>
      </c>
      <c r="AU797" s="213" t="s">
        <v>83</v>
      </c>
      <c r="AV797" s="13" t="s">
        <v>150</v>
      </c>
      <c r="AW797" s="13" t="s">
        <v>36</v>
      </c>
      <c r="AX797" s="13" t="s">
        <v>81</v>
      </c>
      <c r="AY797" s="213" t="s">
        <v>143</v>
      </c>
    </row>
    <row r="798" spans="2:65" s="1" customFormat="1" ht="16.5" customHeight="1">
      <c r="B798" s="34"/>
      <c r="C798" s="169" t="s">
        <v>1522</v>
      </c>
      <c r="D798" s="169" t="s">
        <v>145</v>
      </c>
      <c r="E798" s="170" t="s">
        <v>1523</v>
      </c>
      <c r="F798" s="171" t="s">
        <v>1524</v>
      </c>
      <c r="G798" s="172" t="s">
        <v>148</v>
      </c>
      <c r="H798" s="173">
        <v>23.276</v>
      </c>
      <c r="I798" s="174"/>
      <c r="J798" s="175">
        <f>ROUND(I798*H798,2)</f>
        <v>0</v>
      </c>
      <c r="K798" s="171" t="s">
        <v>149</v>
      </c>
      <c r="L798" s="38"/>
      <c r="M798" s="176" t="s">
        <v>19</v>
      </c>
      <c r="N798" s="177" t="s">
        <v>47</v>
      </c>
      <c r="O798" s="60"/>
      <c r="P798" s="178">
        <f>O798*H798</f>
        <v>0</v>
      </c>
      <c r="Q798" s="178">
        <v>0.0002</v>
      </c>
      <c r="R798" s="178">
        <f>Q798*H798</f>
        <v>0.0046552</v>
      </c>
      <c r="S798" s="178">
        <v>0</v>
      </c>
      <c r="T798" s="179">
        <f>S798*H798</f>
        <v>0</v>
      </c>
      <c r="AR798" s="17" t="s">
        <v>235</v>
      </c>
      <c r="AT798" s="17" t="s">
        <v>145</v>
      </c>
      <c r="AU798" s="17" t="s">
        <v>83</v>
      </c>
      <c r="AY798" s="17" t="s">
        <v>143</v>
      </c>
      <c r="BE798" s="180">
        <f>IF(N798="základní",J798,0)</f>
        <v>0</v>
      </c>
      <c r="BF798" s="180">
        <f>IF(N798="snížená",J798,0)</f>
        <v>0</v>
      </c>
      <c r="BG798" s="180">
        <f>IF(N798="zákl. přenesená",J798,0)</f>
        <v>0</v>
      </c>
      <c r="BH798" s="180">
        <f>IF(N798="sníž. přenesená",J798,0)</f>
        <v>0</v>
      </c>
      <c r="BI798" s="180">
        <f>IF(N798="nulová",J798,0)</f>
        <v>0</v>
      </c>
      <c r="BJ798" s="17" t="s">
        <v>81</v>
      </c>
      <c r="BK798" s="180">
        <f>ROUND(I798*H798,2)</f>
        <v>0</v>
      </c>
      <c r="BL798" s="17" t="s">
        <v>235</v>
      </c>
      <c r="BM798" s="17" t="s">
        <v>1525</v>
      </c>
    </row>
    <row r="799" spans="2:65" s="1" customFormat="1" ht="22.5" customHeight="1">
      <c r="B799" s="34"/>
      <c r="C799" s="169" t="s">
        <v>1526</v>
      </c>
      <c r="D799" s="169" t="s">
        <v>145</v>
      </c>
      <c r="E799" s="170" t="s">
        <v>1527</v>
      </c>
      <c r="F799" s="171" t="s">
        <v>1528</v>
      </c>
      <c r="G799" s="172" t="s">
        <v>148</v>
      </c>
      <c r="H799" s="173">
        <v>23.276</v>
      </c>
      <c r="I799" s="174"/>
      <c r="J799" s="175">
        <f>ROUND(I799*H799,2)</f>
        <v>0</v>
      </c>
      <c r="K799" s="171" t="s">
        <v>149</v>
      </c>
      <c r="L799" s="38"/>
      <c r="M799" s="176" t="s">
        <v>19</v>
      </c>
      <c r="N799" s="177" t="s">
        <v>47</v>
      </c>
      <c r="O799" s="60"/>
      <c r="P799" s="178">
        <f>O799*H799</f>
        <v>0</v>
      </c>
      <c r="Q799" s="178">
        <v>0.00029</v>
      </c>
      <c r="R799" s="178">
        <f>Q799*H799</f>
        <v>0.00675004</v>
      </c>
      <c r="S799" s="178">
        <v>0</v>
      </c>
      <c r="T799" s="179">
        <f>S799*H799</f>
        <v>0</v>
      </c>
      <c r="AR799" s="17" t="s">
        <v>235</v>
      </c>
      <c r="AT799" s="17" t="s">
        <v>145</v>
      </c>
      <c r="AU799" s="17" t="s">
        <v>83</v>
      </c>
      <c r="AY799" s="17" t="s">
        <v>143</v>
      </c>
      <c r="BE799" s="180">
        <f>IF(N799="základní",J799,0)</f>
        <v>0</v>
      </c>
      <c r="BF799" s="180">
        <f>IF(N799="snížená",J799,0)</f>
        <v>0</v>
      </c>
      <c r="BG799" s="180">
        <f>IF(N799="zákl. přenesená",J799,0)</f>
        <v>0</v>
      </c>
      <c r="BH799" s="180">
        <f>IF(N799="sníž. přenesená",J799,0)</f>
        <v>0</v>
      </c>
      <c r="BI799" s="180">
        <f>IF(N799="nulová",J799,0)</f>
        <v>0</v>
      </c>
      <c r="BJ799" s="17" t="s">
        <v>81</v>
      </c>
      <c r="BK799" s="180">
        <f>ROUND(I799*H799,2)</f>
        <v>0</v>
      </c>
      <c r="BL799" s="17" t="s">
        <v>235</v>
      </c>
      <c r="BM799" s="17" t="s">
        <v>1529</v>
      </c>
    </row>
    <row r="800" spans="2:63" s="10" customFormat="1" ht="22.9" customHeight="1">
      <c r="B800" s="153"/>
      <c r="C800" s="154"/>
      <c r="D800" s="155" t="s">
        <v>75</v>
      </c>
      <c r="E800" s="167" t="s">
        <v>1530</v>
      </c>
      <c r="F800" s="167" t="s">
        <v>1531</v>
      </c>
      <c r="G800" s="154"/>
      <c r="H800" s="154"/>
      <c r="I800" s="157"/>
      <c r="J800" s="168">
        <f>BK800</f>
        <v>0</v>
      </c>
      <c r="K800" s="154"/>
      <c r="L800" s="159"/>
      <c r="M800" s="160"/>
      <c r="N800" s="161"/>
      <c r="O800" s="161"/>
      <c r="P800" s="162">
        <f>SUM(P801:P808)</f>
        <v>0</v>
      </c>
      <c r="Q800" s="161"/>
      <c r="R800" s="162">
        <f>SUM(R801:R808)</f>
        <v>1.2875307999999999</v>
      </c>
      <c r="S800" s="161"/>
      <c r="T800" s="163">
        <f>SUM(T801:T808)</f>
        <v>0</v>
      </c>
      <c r="AR800" s="164" t="s">
        <v>83</v>
      </c>
      <c r="AT800" s="165" t="s">
        <v>75</v>
      </c>
      <c r="AU800" s="165" t="s">
        <v>81</v>
      </c>
      <c r="AY800" s="164" t="s">
        <v>143</v>
      </c>
      <c r="BK800" s="166">
        <f>SUM(BK801:BK808)</f>
        <v>0</v>
      </c>
    </row>
    <row r="801" spans="2:65" s="1" customFormat="1" ht="16.5" customHeight="1">
      <c r="B801" s="34"/>
      <c r="C801" s="169" t="s">
        <v>1532</v>
      </c>
      <c r="D801" s="169" t="s">
        <v>145</v>
      </c>
      <c r="E801" s="170" t="s">
        <v>1533</v>
      </c>
      <c r="F801" s="171" t="s">
        <v>1534</v>
      </c>
      <c r="G801" s="172" t="s">
        <v>154</v>
      </c>
      <c r="H801" s="173">
        <v>1</v>
      </c>
      <c r="I801" s="174"/>
      <c r="J801" s="175">
        <f>ROUND(I801*H801,2)</f>
        <v>0</v>
      </c>
      <c r="K801" s="171" t="s">
        <v>19</v>
      </c>
      <c r="L801" s="38"/>
      <c r="M801" s="176" t="s">
        <v>19</v>
      </c>
      <c r="N801" s="177" t="s">
        <v>47</v>
      </c>
      <c r="O801" s="60"/>
      <c r="P801" s="178">
        <f>O801*H801</f>
        <v>0</v>
      </c>
      <c r="Q801" s="178">
        <v>0.06</v>
      </c>
      <c r="R801" s="178">
        <f>Q801*H801</f>
        <v>0.06</v>
      </c>
      <c r="S801" s="178">
        <v>0</v>
      </c>
      <c r="T801" s="179">
        <f>S801*H801</f>
        <v>0</v>
      </c>
      <c r="AR801" s="17" t="s">
        <v>235</v>
      </c>
      <c r="AT801" s="17" t="s">
        <v>145</v>
      </c>
      <c r="AU801" s="17" t="s">
        <v>83</v>
      </c>
      <c r="AY801" s="17" t="s">
        <v>143</v>
      </c>
      <c r="BE801" s="180">
        <f>IF(N801="základní",J801,0)</f>
        <v>0</v>
      </c>
      <c r="BF801" s="180">
        <f>IF(N801="snížená",J801,0)</f>
        <v>0</v>
      </c>
      <c r="BG801" s="180">
        <f>IF(N801="zákl. přenesená",J801,0)</f>
        <v>0</v>
      </c>
      <c r="BH801" s="180">
        <f>IF(N801="sníž. přenesená",J801,0)</f>
        <v>0</v>
      </c>
      <c r="BI801" s="180">
        <f>IF(N801="nulová",J801,0)</f>
        <v>0</v>
      </c>
      <c r="BJ801" s="17" t="s">
        <v>81</v>
      </c>
      <c r="BK801" s="180">
        <f>ROUND(I801*H801,2)</f>
        <v>0</v>
      </c>
      <c r="BL801" s="17" t="s">
        <v>235</v>
      </c>
      <c r="BM801" s="17" t="s">
        <v>1535</v>
      </c>
    </row>
    <row r="802" spans="2:65" s="1" customFormat="1" ht="16.5" customHeight="1">
      <c r="B802" s="34"/>
      <c r="C802" s="169" t="s">
        <v>1536</v>
      </c>
      <c r="D802" s="169" t="s">
        <v>145</v>
      </c>
      <c r="E802" s="170" t="s">
        <v>1537</v>
      </c>
      <c r="F802" s="171" t="s">
        <v>1538</v>
      </c>
      <c r="G802" s="172" t="s">
        <v>154</v>
      </c>
      <c r="H802" s="173">
        <v>1</v>
      </c>
      <c r="I802" s="174"/>
      <c r="J802" s="175">
        <f>ROUND(I802*H802,2)</f>
        <v>0</v>
      </c>
      <c r="K802" s="171" t="s">
        <v>19</v>
      </c>
      <c r="L802" s="38"/>
      <c r="M802" s="176" t="s">
        <v>19</v>
      </c>
      <c r="N802" s="177" t="s">
        <v>47</v>
      </c>
      <c r="O802" s="60"/>
      <c r="P802" s="178">
        <f>O802*H802</f>
        <v>0</v>
      </c>
      <c r="Q802" s="178">
        <v>0.055</v>
      </c>
      <c r="R802" s="178">
        <f>Q802*H802</f>
        <v>0.055</v>
      </c>
      <c r="S802" s="178">
        <v>0</v>
      </c>
      <c r="T802" s="179">
        <f>S802*H802</f>
        <v>0</v>
      </c>
      <c r="AR802" s="17" t="s">
        <v>235</v>
      </c>
      <c r="AT802" s="17" t="s">
        <v>145</v>
      </c>
      <c r="AU802" s="17" t="s">
        <v>83</v>
      </c>
      <c r="AY802" s="17" t="s">
        <v>143</v>
      </c>
      <c r="BE802" s="180">
        <f>IF(N802="základní",J802,0)</f>
        <v>0</v>
      </c>
      <c r="BF802" s="180">
        <f>IF(N802="snížená",J802,0)</f>
        <v>0</v>
      </c>
      <c r="BG802" s="180">
        <f>IF(N802="zákl. přenesená",J802,0)</f>
        <v>0</v>
      </c>
      <c r="BH802" s="180">
        <f>IF(N802="sníž. přenesená",J802,0)</f>
        <v>0</v>
      </c>
      <c r="BI802" s="180">
        <f>IF(N802="nulová",J802,0)</f>
        <v>0</v>
      </c>
      <c r="BJ802" s="17" t="s">
        <v>81</v>
      </c>
      <c r="BK802" s="180">
        <f>ROUND(I802*H802,2)</f>
        <v>0</v>
      </c>
      <c r="BL802" s="17" t="s">
        <v>235</v>
      </c>
      <c r="BM802" s="17" t="s">
        <v>1539</v>
      </c>
    </row>
    <row r="803" spans="2:65" s="1" customFormat="1" ht="22.5" customHeight="1">
      <c r="B803" s="34"/>
      <c r="C803" s="169" t="s">
        <v>1540</v>
      </c>
      <c r="D803" s="169" t="s">
        <v>145</v>
      </c>
      <c r="E803" s="170" t="s">
        <v>1541</v>
      </c>
      <c r="F803" s="171" t="s">
        <v>1542</v>
      </c>
      <c r="G803" s="172" t="s">
        <v>148</v>
      </c>
      <c r="H803" s="173">
        <v>33.32</v>
      </c>
      <c r="I803" s="174"/>
      <c r="J803" s="175">
        <f>ROUND(I803*H803,2)</f>
        <v>0</v>
      </c>
      <c r="K803" s="171" t="s">
        <v>19</v>
      </c>
      <c r="L803" s="38"/>
      <c r="M803" s="176" t="s">
        <v>19</v>
      </c>
      <c r="N803" s="177" t="s">
        <v>47</v>
      </c>
      <c r="O803" s="60"/>
      <c r="P803" s="178">
        <f>O803*H803</f>
        <v>0</v>
      </c>
      <c r="Q803" s="178">
        <v>0.03519</v>
      </c>
      <c r="R803" s="178">
        <f>Q803*H803</f>
        <v>1.1725307999999999</v>
      </c>
      <c r="S803" s="178">
        <v>0</v>
      </c>
      <c r="T803" s="179">
        <f>S803*H803</f>
        <v>0</v>
      </c>
      <c r="AR803" s="17" t="s">
        <v>235</v>
      </c>
      <c r="AT803" s="17" t="s">
        <v>145</v>
      </c>
      <c r="AU803" s="17" t="s">
        <v>83</v>
      </c>
      <c r="AY803" s="17" t="s">
        <v>143</v>
      </c>
      <c r="BE803" s="180">
        <f>IF(N803="základní",J803,0)</f>
        <v>0</v>
      </c>
      <c r="BF803" s="180">
        <f>IF(N803="snížená",J803,0)</f>
        <v>0</v>
      </c>
      <c r="BG803" s="180">
        <f>IF(N803="zákl. přenesená",J803,0)</f>
        <v>0</v>
      </c>
      <c r="BH803" s="180">
        <f>IF(N803="sníž. přenesená",J803,0)</f>
        <v>0</v>
      </c>
      <c r="BI803" s="180">
        <f>IF(N803="nulová",J803,0)</f>
        <v>0</v>
      </c>
      <c r="BJ803" s="17" t="s">
        <v>81</v>
      </c>
      <c r="BK803" s="180">
        <f>ROUND(I803*H803,2)</f>
        <v>0</v>
      </c>
      <c r="BL803" s="17" t="s">
        <v>235</v>
      </c>
      <c r="BM803" s="17" t="s">
        <v>1543</v>
      </c>
    </row>
    <row r="804" spans="2:47" s="1" customFormat="1" ht="19.5">
      <c r="B804" s="34"/>
      <c r="C804" s="35"/>
      <c r="D804" s="183" t="s">
        <v>279</v>
      </c>
      <c r="E804" s="35"/>
      <c r="F804" s="224" t="s">
        <v>1544</v>
      </c>
      <c r="G804" s="35"/>
      <c r="H804" s="35"/>
      <c r="I804" s="98"/>
      <c r="J804" s="35"/>
      <c r="K804" s="35"/>
      <c r="L804" s="38"/>
      <c r="M804" s="225"/>
      <c r="N804" s="60"/>
      <c r="O804" s="60"/>
      <c r="P804" s="60"/>
      <c r="Q804" s="60"/>
      <c r="R804" s="60"/>
      <c r="S804" s="60"/>
      <c r="T804" s="61"/>
      <c r="AT804" s="17" t="s">
        <v>279</v>
      </c>
      <c r="AU804" s="17" t="s">
        <v>83</v>
      </c>
    </row>
    <row r="805" spans="2:51" s="11" customFormat="1" ht="12">
      <c r="B805" s="181"/>
      <c r="C805" s="182"/>
      <c r="D805" s="183" t="s">
        <v>164</v>
      </c>
      <c r="E805" s="184" t="s">
        <v>19</v>
      </c>
      <c r="F805" s="185" t="s">
        <v>1545</v>
      </c>
      <c r="G805" s="182"/>
      <c r="H805" s="184" t="s">
        <v>19</v>
      </c>
      <c r="I805" s="186"/>
      <c r="J805" s="182"/>
      <c r="K805" s="182"/>
      <c r="L805" s="187"/>
      <c r="M805" s="188"/>
      <c r="N805" s="189"/>
      <c r="O805" s="189"/>
      <c r="P805" s="189"/>
      <c r="Q805" s="189"/>
      <c r="R805" s="189"/>
      <c r="S805" s="189"/>
      <c r="T805" s="190"/>
      <c r="AT805" s="191" t="s">
        <v>164</v>
      </c>
      <c r="AU805" s="191" t="s">
        <v>83</v>
      </c>
      <c r="AV805" s="11" t="s">
        <v>81</v>
      </c>
      <c r="AW805" s="11" t="s">
        <v>36</v>
      </c>
      <c r="AX805" s="11" t="s">
        <v>76</v>
      </c>
      <c r="AY805" s="191" t="s">
        <v>143</v>
      </c>
    </row>
    <row r="806" spans="2:51" s="12" customFormat="1" ht="12">
      <c r="B806" s="192"/>
      <c r="C806" s="193"/>
      <c r="D806" s="183" t="s">
        <v>164</v>
      </c>
      <c r="E806" s="194" t="s">
        <v>19</v>
      </c>
      <c r="F806" s="195" t="s">
        <v>1546</v>
      </c>
      <c r="G806" s="193"/>
      <c r="H806" s="196">
        <v>33.32</v>
      </c>
      <c r="I806" s="197"/>
      <c r="J806" s="193"/>
      <c r="K806" s="193"/>
      <c r="L806" s="198"/>
      <c r="M806" s="199"/>
      <c r="N806" s="200"/>
      <c r="O806" s="200"/>
      <c r="P806" s="200"/>
      <c r="Q806" s="200"/>
      <c r="R806" s="200"/>
      <c r="S806" s="200"/>
      <c r="T806" s="201"/>
      <c r="AT806" s="202" t="s">
        <v>164</v>
      </c>
      <c r="AU806" s="202" t="s">
        <v>83</v>
      </c>
      <c r="AV806" s="12" t="s">
        <v>83</v>
      </c>
      <c r="AW806" s="12" t="s">
        <v>36</v>
      </c>
      <c r="AX806" s="12" t="s">
        <v>76</v>
      </c>
      <c r="AY806" s="202" t="s">
        <v>143</v>
      </c>
    </row>
    <row r="807" spans="2:51" s="13" customFormat="1" ht="12">
      <c r="B807" s="203"/>
      <c r="C807" s="204"/>
      <c r="D807" s="183" t="s">
        <v>164</v>
      </c>
      <c r="E807" s="205" t="s">
        <v>19</v>
      </c>
      <c r="F807" s="206" t="s">
        <v>171</v>
      </c>
      <c r="G807" s="204"/>
      <c r="H807" s="207">
        <v>33.32</v>
      </c>
      <c r="I807" s="208"/>
      <c r="J807" s="204"/>
      <c r="K807" s="204"/>
      <c r="L807" s="209"/>
      <c r="M807" s="210"/>
      <c r="N807" s="211"/>
      <c r="O807" s="211"/>
      <c r="P807" s="211"/>
      <c r="Q807" s="211"/>
      <c r="R807" s="211"/>
      <c r="S807" s="211"/>
      <c r="T807" s="212"/>
      <c r="AT807" s="213" t="s">
        <v>164</v>
      </c>
      <c r="AU807" s="213" t="s">
        <v>83</v>
      </c>
      <c r="AV807" s="13" t="s">
        <v>150</v>
      </c>
      <c r="AW807" s="13" t="s">
        <v>36</v>
      </c>
      <c r="AX807" s="13" t="s">
        <v>81</v>
      </c>
      <c r="AY807" s="213" t="s">
        <v>143</v>
      </c>
    </row>
    <row r="808" spans="2:65" s="1" customFormat="1" ht="22.5" customHeight="1">
      <c r="B808" s="34"/>
      <c r="C808" s="169" t="s">
        <v>1547</v>
      </c>
      <c r="D808" s="169" t="s">
        <v>145</v>
      </c>
      <c r="E808" s="170" t="s">
        <v>1548</v>
      </c>
      <c r="F808" s="171" t="s">
        <v>1549</v>
      </c>
      <c r="G808" s="172" t="s">
        <v>176</v>
      </c>
      <c r="H808" s="173">
        <v>1.288</v>
      </c>
      <c r="I808" s="174"/>
      <c r="J808" s="175">
        <f>ROUND(I808*H808,2)</f>
        <v>0</v>
      </c>
      <c r="K808" s="171" t="s">
        <v>149</v>
      </c>
      <c r="L808" s="38"/>
      <c r="M808" s="176" t="s">
        <v>19</v>
      </c>
      <c r="N808" s="177" t="s">
        <v>47</v>
      </c>
      <c r="O808" s="60"/>
      <c r="P808" s="178">
        <f>O808*H808</f>
        <v>0</v>
      </c>
      <c r="Q808" s="178">
        <v>0</v>
      </c>
      <c r="R808" s="178">
        <f>Q808*H808</f>
        <v>0</v>
      </c>
      <c r="S808" s="178">
        <v>0</v>
      </c>
      <c r="T808" s="179">
        <f>S808*H808</f>
        <v>0</v>
      </c>
      <c r="AR808" s="17" t="s">
        <v>235</v>
      </c>
      <c r="AT808" s="17" t="s">
        <v>145</v>
      </c>
      <c r="AU808" s="17" t="s">
        <v>83</v>
      </c>
      <c r="AY808" s="17" t="s">
        <v>143</v>
      </c>
      <c r="BE808" s="180">
        <f>IF(N808="základní",J808,0)</f>
        <v>0</v>
      </c>
      <c r="BF808" s="180">
        <f>IF(N808="snížená",J808,0)</f>
        <v>0</v>
      </c>
      <c r="BG808" s="180">
        <f>IF(N808="zákl. přenesená",J808,0)</f>
        <v>0</v>
      </c>
      <c r="BH808" s="180">
        <f>IF(N808="sníž. přenesená",J808,0)</f>
        <v>0</v>
      </c>
      <c r="BI808" s="180">
        <f>IF(N808="nulová",J808,0)</f>
        <v>0</v>
      </c>
      <c r="BJ808" s="17" t="s">
        <v>81</v>
      </c>
      <c r="BK808" s="180">
        <f>ROUND(I808*H808,2)</f>
        <v>0</v>
      </c>
      <c r="BL808" s="17" t="s">
        <v>235</v>
      </c>
      <c r="BM808" s="17" t="s">
        <v>1550</v>
      </c>
    </row>
    <row r="809" spans="2:63" s="10" customFormat="1" ht="25.9" customHeight="1">
      <c r="B809" s="153"/>
      <c r="C809" s="154"/>
      <c r="D809" s="155" t="s">
        <v>75</v>
      </c>
      <c r="E809" s="156" t="s">
        <v>173</v>
      </c>
      <c r="F809" s="156" t="s">
        <v>1551</v>
      </c>
      <c r="G809" s="154"/>
      <c r="H809" s="154"/>
      <c r="I809" s="157"/>
      <c r="J809" s="158">
        <f>BK809</f>
        <v>0</v>
      </c>
      <c r="K809" s="154"/>
      <c r="L809" s="159"/>
      <c r="M809" s="160"/>
      <c r="N809" s="161"/>
      <c r="O809" s="161"/>
      <c r="P809" s="162">
        <f>P810+P814</f>
        <v>0</v>
      </c>
      <c r="Q809" s="161"/>
      <c r="R809" s="162">
        <f>R810+R814</f>
        <v>0.01734</v>
      </c>
      <c r="S809" s="161"/>
      <c r="T809" s="163">
        <f>T810+T814</f>
        <v>0</v>
      </c>
      <c r="AR809" s="164" t="s">
        <v>156</v>
      </c>
      <c r="AT809" s="165" t="s">
        <v>75</v>
      </c>
      <c r="AU809" s="165" t="s">
        <v>76</v>
      </c>
      <c r="AY809" s="164" t="s">
        <v>143</v>
      </c>
      <c r="BK809" s="166">
        <f>BK810+BK814</f>
        <v>0</v>
      </c>
    </row>
    <row r="810" spans="2:63" s="10" customFormat="1" ht="22.9" customHeight="1">
      <c r="B810" s="153"/>
      <c r="C810" s="154"/>
      <c r="D810" s="155" t="s">
        <v>75</v>
      </c>
      <c r="E810" s="167" t="s">
        <v>1552</v>
      </c>
      <c r="F810" s="167" t="s">
        <v>1553</v>
      </c>
      <c r="G810" s="154"/>
      <c r="H810" s="154"/>
      <c r="I810" s="157"/>
      <c r="J810" s="168">
        <f>BK810</f>
        <v>0</v>
      </c>
      <c r="K810" s="154"/>
      <c r="L810" s="159"/>
      <c r="M810" s="160"/>
      <c r="N810" s="161"/>
      <c r="O810" s="161"/>
      <c r="P810" s="162">
        <f>SUM(P811:P812)</f>
        <v>0</v>
      </c>
      <c r="Q810" s="161"/>
      <c r="R810" s="162">
        <f>SUM(R811:R812)</f>
        <v>0.01461</v>
      </c>
      <c r="S810" s="161"/>
      <c r="T810" s="163">
        <f>SUM(T811:T812)</f>
        <v>0</v>
      </c>
      <c r="AR810" s="164" t="s">
        <v>156</v>
      </c>
      <c r="AT810" s="165" t="s">
        <v>75</v>
      </c>
      <c r="AU810" s="165" t="s">
        <v>81</v>
      </c>
      <c r="AY810" s="164" t="s">
        <v>143</v>
      </c>
      <c r="BK810" s="166">
        <f>SUM(BK811:BK812)</f>
        <v>0</v>
      </c>
    </row>
    <row r="811" spans="2:65" s="1" customFormat="1" ht="16.5" customHeight="1">
      <c r="B811" s="34"/>
      <c r="C811" s="169" t="s">
        <v>1554</v>
      </c>
      <c r="D811" s="169" t="s">
        <v>145</v>
      </c>
      <c r="E811" s="170" t="s">
        <v>1555</v>
      </c>
      <c r="F811" s="171" t="s">
        <v>1556</v>
      </c>
      <c r="G811" s="172" t="s">
        <v>154</v>
      </c>
      <c r="H811" s="173">
        <v>1</v>
      </c>
      <c r="I811" s="174"/>
      <c r="J811" s="175">
        <f>ROUND(I811*H811,2)</f>
        <v>0</v>
      </c>
      <c r="K811" s="171" t="s">
        <v>19</v>
      </c>
      <c r="L811" s="38"/>
      <c r="M811" s="176" t="s">
        <v>19</v>
      </c>
      <c r="N811" s="177" t="s">
        <v>47</v>
      </c>
      <c r="O811" s="60"/>
      <c r="P811" s="178">
        <f>O811*H811</f>
        <v>0</v>
      </c>
      <c r="Q811" s="178">
        <v>0.01461</v>
      </c>
      <c r="R811" s="178">
        <f>Q811*H811</f>
        <v>0.01461</v>
      </c>
      <c r="S811" s="178">
        <v>0</v>
      </c>
      <c r="T811" s="179">
        <f>S811*H811</f>
        <v>0</v>
      </c>
      <c r="AR811" s="17" t="s">
        <v>501</v>
      </c>
      <c r="AT811" s="17" t="s">
        <v>145</v>
      </c>
      <c r="AU811" s="17" t="s">
        <v>83</v>
      </c>
      <c r="AY811" s="17" t="s">
        <v>143</v>
      </c>
      <c r="BE811" s="180">
        <f>IF(N811="základní",J811,0)</f>
        <v>0</v>
      </c>
      <c r="BF811" s="180">
        <f>IF(N811="snížená",J811,0)</f>
        <v>0</v>
      </c>
      <c r="BG811" s="180">
        <f>IF(N811="zákl. přenesená",J811,0)</f>
        <v>0</v>
      </c>
      <c r="BH811" s="180">
        <f>IF(N811="sníž. přenesená",J811,0)</f>
        <v>0</v>
      </c>
      <c r="BI811" s="180">
        <f>IF(N811="nulová",J811,0)</f>
        <v>0</v>
      </c>
      <c r="BJ811" s="17" t="s">
        <v>81</v>
      </c>
      <c r="BK811" s="180">
        <f>ROUND(I811*H811,2)</f>
        <v>0</v>
      </c>
      <c r="BL811" s="17" t="s">
        <v>501</v>
      </c>
      <c r="BM811" s="17" t="s">
        <v>1557</v>
      </c>
    </row>
    <row r="812" spans="2:47" s="1" customFormat="1" ht="19.5">
      <c r="B812" s="34"/>
      <c r="C812" s="35"/>
      <c r="D812" s="183" t="s">
        <v>279</v>
      </c>
      <c r="E812" s="35"/>
      <c r="F812" s="224" t="s">
        <v>1558</v>
      </c>
      <c r="G812" s="35"/>
      <c r="H812" s="35"/>
      <c r="I812" s="98"/>
      <c r="J812" s="35"/>
      <c r="K812" s="35"/>
      <c r="L812" s="38"/>
      <c r="M812" s="225"/>
      <c r="N812" s="60"/>
      <c r="O812" s="60"/>
      <c r="P812" s="60"/>
      <c r="Q812" s="60"/>
      <c r="R812" s="60"/>
      <c r="S812" s="60"/>
      <c r="T812" s="61"/>
      <c r="AT812" s="17" t="s">
        <v>279</v>
      </c>
      <c r="AU812" s="17" t="s">
        <v>83</v>
      </c>
    </row>
    <row r="813" spans="2:47" s="321" customFormat="1" ht="12">
      <c r="B813" s="34"/>
      <c r="C813" s="320"/>
      <c r="D813" s="183" t="s">
        <v>279</v>
      </c>
      <c r="E813" s="320"/>
      <c r="F813" s="224" t="s">
        <v>1778</v>
      </c>
      <c r="G813" s="320"/>
      <c r="H813" s="320"/>
      <c r="I813" s="320"/>
      <c r="J813" s="320"/>
      <c r="K813" s="320"/>
      <c r="L813" s="38"/>
      <c r="M813" s="225"/>
      <c r="N813" s="375"/>
      <c r="O813" s="375"/>
      <c r="P813" s="375"/>
      <c r="Q813" s="375"/>
      <c r="R813" s="375"/>
      <c r="S813" s="375"/>
      <c r="T813" s="61"/>
      <c r="AT813" s="322" t="s">
        <v>279</v>
      </c>
      <c r="AU813" s="322" t="s">
        <v>83</v>
      </c>
    </row>
    <row r="814" spans="2:63" s="10" customFormat="1" ht="22.9" customHeight="1">
      <c r="B814" s="153"/>
      <c r="C814" s="154"/>
      <c r="D814" s="155" t="s">
        <v>75</v>
      </c>
      <c r="E814" s="167" t="s">
        <v>1559</v>
      </c>
      <c r="F814" s="167" t="s">
        <v>1560</v>
      </c>
      <c r="G814" s="154"/>
      <c r="H814" s="154"/>
      <c r="I814" s="157"/>
      <c r="J814" s="168">
        <f>BK814</f>
        <v>0</v>
      </c>
      <c r="K814" s="154"/>
      <c r="L814" s="159"/>
      <c r="M814" s="160"/>
      <c r="N814" s="161"/>
      <c r="O814" s="161"/>
      <c r="P814" s="162">
        <f>P815</f>
        <v>0</v>
      </c>
      <c r="Q814" s="161"/>
      <c r="R814" s="162">
        <f>R815</f>
        <v>0.00273</v>
      </c>
      <c r="S814" s="161"/>
      <c r="T814" s="163">
        <f>T815</f>
        <v>0</v>
      </c>
      <c r="AR814" s="164" t="s">
        <v>156</v>
      </c>
      <c r="AT814" s="165" t="s">
        <v>75</v>
      </c>
      <c r="AU814" s="165" t="s">
        <v>81</v>
      </c>
      <c r="AY814" s="164" t="s">
        <v>143</v>
      </c>
      <c r="BK814" s="166">
        <f>BK815</f>
        <v>0</v>
      </c>
    </row>
    <row r="815" spans="2:65" s="1" customFormat="1" ht="22.5" customHeight="1">
      <c r="B815" s="34"/>
      <c r="C815" s="169" t="s">
        <v>1561</v>
      </c>
      <c r="D815" s="169" t="s">
        <v>145</v>
      </c>
      <c r="E815" s="170" t="s">
        <v>1562</v>
      </c>
      <c r="F815" s="171" t="s">
        <v>1563</v>
      </c>
      <c r="G815" s="172" t="s">
        <v>415</v>
      </c>
      <c r="H815" s="173">
        <v>39</v>
      </c>
      <c r="I815" s="174"/>
      <c r="J815" s="175">
        <f>ROUND(I815*H815,2)</f>
        <v>0</v>
      </c>
      <c r="K815" s="171" t="s">
        <v>149</v>
      </c>
      <c r="L815" s="38"/>
      <c r="M815" s="176" t="s">
        <v>19</v>
      </c>
      <c r="N815" s="177" t="s">
        <v>47</v>
      </c>
      <c r="O815" s="60"/>
      <c r="P815" s="178">
        <f>O815*H815</f>
        <v>0</v>
      </c>
      <c r="Q815" s="178">
        <v>7E-05</v>
      </c>
      <c r="R815" s="178">
        <f>Q815*H815</f>
        <v>0.00273</v>
      </c>
      <c r="S815" s="178">
        <v>0</v>
      </c>
      <c r="T815" s="179">
        <f>S815*H815</f>
        <v>0</v>
      </c>
      <c r="AR815" s="17" t="s">
        <v>501</v>
      </c>
      <c r="AT815" s="17" t="s">
        <v>145</v>
      </c>
      <c r="AU815" s="17" t="s">
        <v>83</v>
      </c>
      <c r="AY815" s="17" t="s">
        <v>143</v>
      </c>
      <c r="BE815" s="180">
        <f>IF(N815="základní",J815,0)</f>
        <v>0</v>
      </c>
      <c r="BF815" s="180">
        <f>IF(N815="snížená",J815,0)</f>
        <v>0</v>
      </c>
      <c r="BG815" s="180">
        <f>IF(N815="zákl. přenesená",J815,0)</f>
        <v>0</v>
      </c>
      <c r="BH815" s="180">
        <f>IF(N815="sníž. přenesená",J815,0)</f>
        <v>0</v>
      </c>
      <c r="BI815" s="180">
        <f>IF(N815="nulová",J815,0)</f>
        <v>0</v>
      </c>
      <c r="BJ815" s="17" t="s">
        <v>81</v>
      </c>
      <c r="BK815" s="180">
        <f>ROUND(I815*H815,2)</f>
        <v>0</v>
      </c>
      <c r="BL815" s="17" t="s">
        <v>501</v>
      </c>
      <c r="BM815" s="17" t="s">
        <v>1564</v>
      </c>
    </row>
    <row r="816" spans="2:63" s="10" customFormat="1" ht="25.9" customHeight="1">
      <c r="B816" s="153"/>
      <c r="C816" s="154"/>
      <c r="D816" s="155" t="s">
        <v>75</v>
      </c>
      <c r="E816" s="156" t="s">
        <v>1565</v>
      </c>
      <c r="F816" s="156" t="s">
        <v>1566</v>
      </c>
      <c r="G816" s="154"/>
      <c r="H816" s="154"/>
      <c r="I816" s="157"/>
      <c r="J816" s="158">
        <f>BK816</f>
        <v>0</v>
      </c>
      <c r="K816" s="154"/>
      <c r="L816" s="159"/>
      <c r="M816" s="160"/>
      <c r="N816" s="161"/>
      <c r="O816" s="161"/>
      <c r="P816" s="162">
        <f>P817+P822+P824</f>
        <v>0</v>
      </c>
      <c r="Q816" s="161"/>
      <c r="R816" s="162">
        <f>R817+R822+R824</f>
        <v>0</v>
      </c>
      <c r="S816" s="161"/>
      <c r="T816" s="163">
        <f>T817+T822+T824</f>
        <v>0</v>
      </c>
      <c r="AR816" s="164" t="s">
        <v>172</v>
      </c>
      <c r="AT816" s="165" t="s">
        <v>75</v>
      </c>
      <c r="AU816" s="165" t="s">
        <v>76</v>
      </c>
      <c r="AY816" s="164" t="s">
        <v>143</v>
      </c>
      <c r="BK816" s="166">
        <f>BK817+BK822+BK824</f>
        <v>0</v>
      </c>
    </row>
    <row r="817" spans="2:63" s="10" customFormat="1" ht="22.9" customHeight="1">
      <c r="B817" s="153"/>
      <c r="C817" s="154"/>
      <c r="D817" s="155" t="s">
        <v>75</v>
      </c>
      <c r="E817" s="167" t="s">
        <v>1567</v>
      </c>
      <c r="F817" s="167" t="s">
        <v>1568</v>
      </c>
      <c r="G817" s="154"/>
      <c r="H817" s="154"/>
      <c r="I817" s="157"/>
      <c r="J817" s="168">
        <f>BK817</f>
        <v>0</v>
      </c>
      <c r="K817" s="154"/>
      <c r="L817" s="159"/>
      <c r="M817" s="160"/>
      <c r="N817" s="161"/>
      <c r="O817" s="161"/>
      <c r="P817" s="162">
        <f>SUM(P818:P821)</f>
        <v>0</v>
      </c>
      <c r="Q817" s="161"/>
      <c r="R817" s="162">
        <f>SUM(R818:R821)</f>
        <v>0</v>
      </c>
      <c r="S817" s="161"/>
      <c r="T817" s="163">
        <f>SUM(T818:T821)</f>
        <v>0</v>
      </c>
      <c r="AR817" s="164" t="s">
        <v>172</v>
      </c>
      <c r="AT817" s="165" t="s">
        <v>75</v>
      </c>
      <c r="AU817" s="165" t="s">
        <v>81</v>
      </c>
      <c r="AY817" s="164" t="s">
        <v>143</v>
      </c>
      <c r="BK817" s="166">
        <f>SUM(BK818:BK821)</f>
        <v>0</v>
      </c>
    </row>
    <row r="818" spans="2:65" s="1" customFormat="1" ht="16.5" customHeight="1">
      <c r="B818" s="34"/>
      <c r="C818" s="169" t="s">
        <v>1569</v>
      </c>
      <c r="D818" s="169" t="s">
        <v>145</v>
      </c>
      <c r="E818" s="170" t="s">
        <v>1570</v>
      </c>
      <c r="F818" s="171" t="s">
        <v>1571</v>
      </c>
      <c r="G818" s="172" t="s">
        <v>554</v>
      </c>
      <c r="H818" s="173">
        <v>1</v>
      </c>
      <c r="I818" s="174"/>
      <c r="J818" s="175">
        <f>ROUND(I818*H818,2)</f>
        <v>0</v>
      </c>
      <c r="K818" s="171" t="s">
        <v>149</v>
      </c>
      <c r="L818" s="38"/>
      <c r="M818" s="176" t="s">
        <v>19</v>
      </c>
      <c r="N818" s="177" t="s">
        <v>47</v>
      </c>
      <c r="O818" s="60"/>
      <c r="P818" s="178">
        <f>O818*H818</f>
        <v>0</v>
      </c>
      <c r="Q818" s="178">
        <v>0</v>
      </c>
      <c r="R818" s="178">
        <f>Q818*H818</f>
        <v>0</v>
      </c>
      <c r="S818" s="178">
        <v>0</v>
      </c>
      <c r="T818" s="179">
        <f>S818*H818</f>
        <v>0</v>
      </c>
      <c r="AR818" s="17" t="s">
        <v>1572</v>
      </c>
      <c r="AT818" s="17" t="s">
        <v>145</v>
      </c>
      <c r="AU818" s="17" t="s">
        <v>83</v>
      </c>
      <c r="AY818" s="17" t="s">
        <v>143</v>
      </c>
      <c r="BE818" s="180">
        <f>IF(N818="základní",J818,0)</f>
        <v>0</v>
      </c>
      <c r="BF818" s="180">
        <f>IF(N818="snížená",J818,0)</f>
        <v>0</v>
      </c>
      <c r="BG818" s="180">
        <f>IF(N818="zákl. přenesená",J818,0)</f>
        <v>0</v>
      </c>
      <c r="BH818" s="180">
        <f>IF(N818="sníž. přenesená",J818,0)</f>
        <v>0</v>
      </c>
      <c r="BI818" s="180">
        <f>IF(N818="nulová",J818,0)</f>
        <v>0</v>
      </c>
      <c r="BJ818" s="17" t="s">
        <v>81</v>
      </c>
      <c r="BK818" s="180">
        <f>ROUND(I818*H818,2)</f>
        <v>0</v>
      </c>
      <c r="BL818" s="17" t="s">
        <v>1572</v>
      </c>
      <c r="BM818" s="17" t="s">
        <v>1573</v>
      </c>
    </row>
    <row r="819" spans="2:47" s="1" customFormat="1" ht="29.25">
      <c r="B819" s="34"/>
      <c r="C819" s="35"/>
      <c r="D819" s="183" t="s">
        <v>279</v>
      </c>
      <c r="E819" s="35"/>
      <c r="F819" s="224" t="s">
        <v>1574</v>
      </c>
      <c r="G819" s="35"/>
      <c r="H819" s="35"/>
      <c r="I819" s="98"/>
      <c r="J819" s="35"/>
      <c r="K819" s="35"/>
      <c r="L819" s="38"/>
      <c r="M819" s="225"/>
      <c r="N819" s="60"/>
      <c r="O819" s="60"/>
      <c r="P819" s="60"/>
      <c r="Q819" s="60"/>
      <c r="R819" s="60"/>
      <c r="S819" s="60"/>
      <c r="T819" s="61"/>
      <c r="AT819" s="17" t="s">
        <v>279</v>
      </c>
      <c r="AU819" s="17" t="s">
        <v>83</v>
      </c>
    </row>
    <row r="820" spans="2:65" s="1" customFormat="1" ht="16.5" customHeight="1">
      <c r="B820" s="34"/>
      <c r="C820" s="169" t="s">
        <v>1575</v>
      </c>
      <c r="D820" s="169" t="s">
        <v>145</v>
      </c>
      <c r="E820" s="170" t="s">
        <v>1576</v>
      </c>
      <c r="F820" s="171" t="s">
        <v>1577</v>
      </c>
      <c r="G820" s="172" t="s">
        <v>554</v>
      </c>
      <c r="H820" s="173">
        <v>1</v>
      </c>
      <c r="I820" s="174"/>
      <c r="J820" s="175">
        <f>ROUND(I820*H820,2)</f>
        <v>0</v>
      </c>
      <c r="K820" s="171" t="s">
        <v>149</v>
      </c>
      <c r="L820" s="38"/>
      <c r="M820" s="176" t="s">
        <v>19</v>
      </c>
      <c r="N820" s="177" t="s">
        <v>47</v>
      </c>
      <c r="O820" s="60"/>
      <c r="P820" s="178">
        <f>O820*H820</f>
        <v>0</v>
      </c>
      <c r="Q820" s="178">
        <v>0</v>
      </c>
      <c r="R820" s="178">
        <f>Q820*H820</f>
        <v>0</v>
      </c>
      <c r="S820" s="178">
        <v>0</v>
      </c>
      <c r="T820" s="179">
        <f>S820*H820</f>
        <v>0</v>
      </c>
      <c r="AR820" s="17" t="s">
        <v>1572</v>
      </c>
      <c r="AT820" s="17" t="s">
        <v>145</v>
      </c>
      <c r="AU820" s="17" t="s">
        <v>83</v>
      </c>
      <c r="AY820" s="17" t="s">
        <v>143</v>
      </c>
      <c r="BE820" s="180">
        <f>IF(N820="základní",J820,0)</f>
        <v>0</v>
      </c>
      <c r="BF820" s="180">
        <f>IF(N820="snížená",J820,0)</f>
        <v>0</v>
      </c>
      <c r="BG820" s="180">
        <f>IF(N820="zákl. přenesená",J820,0)</f>
        <v>0</v>
      </c>
      <c r="BH820" s="180">
        <f>IF(N820="sníž. přenesená",J820,0)</f>
        <v>0</v>
      </c>
      <c r="BI820" s="180">
        <f>IF(N820="nulová",J820,0)</f>
        <v>0</v>
      </c>
      <c r="BJ820" s="17" t="s">
        <v>81</v>
      </c>
      <c r="BK820" s="180">
        <f>ROUND(I820*H820,2)</f>
        <v>0</v>
      </c>
      <c r="BL820" s="17" t="s">
        <v>1572</v>
      </c>
      <c r="BM820" s="17" t="s">
        <v>1578</v>
      </c>
    </row>
    <row r="821" spans="2:47" s="1" customFormat="1" ht="58.5">
      <c r="B821" s="34"/>
      <c r="C821" s="35"/>
      <c r="D821" s="183" t="s">
        <v>279</v>
      </c>
      <c r="E821" s="35"/>
      <c r="F821" s="224" t="s">
        <v>1579</v>
      </c>
      <c r="G821" s="35"/>
      <c r="H821" s="35"/>
      <c r="I821" s="98"/>
      <c r="J821" s="35"/>
      <c r="K821" s="35"/>
      <c r="L821" s="38"/>
      <c r="M821" s="225"/>
      <c r="N821" s="60"/>
      <c r="O821" s="60"/>
      <c r="P821" s="60"/>
      <c r="Q821" s="60"/>
      <c r="R821" s="60"/>
      <c r="S821" s="60"/>
      <c r="T821" s="61"/>
      <c r="AT821" s="17" t="s">
        <v>279</v>
      </c>
      <c r="AU821" s="17" t="s">
        <v>83</v>
      </c>
    </row>
    <row r="822" spans="2:63" s="10" customFormat="1" ht="22.9" customHeight="1">
      <c r="B822" s="153"/>
      <c r="C822" s="154"/>
      <c r="D822" s="155" t="s">
        <v>75</v>
      </c>
      <c r="E822" s="167" t="s">
        <v>1580</v>
      </c>
      <c r="F822" s="167" t="s">
        <v>1581</v>
      </c>
      <c r="G822" s="154"/>
      <c r="H822" s="154"/>
      <c r="I822" s="157"/>
      <c r="J822" s="168">
        <f>BK822</f>
        <v>0</v>
      </c>
      <c r="K822" s="154"/>
      <c r="L822" s="159"/>
      <c r="M822" s="160"/>
      <c r="N822" s="161"/>
      <c r="O822" s="161"/>
      <c r="P822" s="162">
        <f>P823</f>
        <v>0</v>
      </c>
      <c r="Q822" s="161"/>
      <c r="R822" s="162">
        <f>R823</f>
        <v>0</v>
      </c>
      <c r="S822" s="161"/>
      <c r="T822" s="163">
        <f>T823</f>
        <v>0</v>
      </c>
      <c r="AR822" s="164" t="s">
        <v>172</v>
      </c>
      <c r="AT822" s="165" t="s">
        <v>75</v>
      </c>
      <c r="AU822" s="165" t="s">
        <v>81</v>
      </c>
      <c r="AY822" s="164" t="s">
        <v>143</v>
      </c>
      <c r="BK822" s="166">
        <f>BK823</f>
        <v>0</v>
      </c>
    </row>
    <row r="823" spans="2:65" s="1" customFormat="1" ht="16.5" customHeight="1">
      <c r="B823" s="34"/>
      <c r="C823" s="169" t="s">
        <v>1582</v>
      </c>
      <c r="D823" s="169" t="s">
        <v>145</v>
      </c>
      <c r="E823" s="170" t="s">
        <v>1583</v>
      </c>
      <c r="F823" s="171" t="s">
        <v>1581</v>
      </c>
      <c r="G823" s="172" t="s">
        <v>554</v>
      </c>
      <c r="H823" s="173">
        <v>1</v>
      </c>
      <c r="I823" s="174"/>
      <c r="J823" s="175">
        <f>ROUND(I823*H823,2)</f>
        <v>0</v>
      </c>
      <c r="K823" s="171" t="s">
        <v>149</v>
      </c>
      <c r="L823" s="38"/>
      <c r="M823" s="176" t="s">
        <v>19</v>
      </c>
      <c r="N823" s="177" t="s">
        <v>47</v>
      </c>
      <c r="O823" s="60"/>
      <c r="P823" s="178">
        <f>O823*H823</f>
        <v>0</v>
      </c>
      <c r="Q823" s="178">
        <v>0</v>
      </c>
      <c r="R823" s="178">
        <f>Q823*H823</f>
        <v>0</v>
      </c>
      <c r="S823" s="178">
        <v>0</v>
      </c>
      <c r="T823" s="179">
        <f>S823*H823</f>
        <v>0</v>
      </c>
      <c r="AR823" s="17" t="s">
        <v>1572</v>
      </c>
      <c r="AT823" s="17" t="s">
        <v>145</v>
      </c>
      <c r="AU823" s="17" t="s">
        <v>83</v>
      </c>
      <c r="AY823" s="17" t="s">
        <v>143</v>
      </c>
      <c r="BE823" s="180">
        <f>IF(N823="základní",J823,0)</f>
        <v>0</v>
      </c>
      <c r="BF823" s="180">
        <f>IF(N823="snížená",J823,0)</f>
        <v>0</v>
      </c>
      <c r="BG823" s="180">
        <f>IF(N823="zákl. přenesená",J823,0)</f>
        <v>0</v>
      </c>
      <c r="BH823" s="180">
        <f>IF(N823="sníž. přenesená",J823,0)</f>
        <v>0</v>
      </c>
      <c r="BI823" s="180">
        <f>IF(N823="nulová",J823,0)</f>
        <v>0</v>
      </c>
      <c r="BJ823" s="17" t="s">
        <v>81</v>
      </c>
      <c r="BK823" s="180">
        <f>ROUND(I823*H823,2)</f>
        <v>0</v>
      </c>
      <c r="BL823" s="17" t="s">
        <v>1572</v>
      </c>
      <c r="BM823" s="17" t="s">
        <v>1584</v>
      </c>
    </row>
    <row r="824" spans="2:63" s="10" customFormat="1" ht="22.9" customHeight="1">
      <c r="B824" s="153"/>
      <c r="C824" s="154"/>
      <c r="D824" s="155" t="s">
        <v>75</v>
      </c>
      <c r="E824" s="167" t="s">
        <v>1585</v>
      </c>
      <c r="F824" s="167" t="s">
        <v>1586</v>
      </c>
      <c r="G824" s="154"/>
      <c r="H824" s="154"/>
      <c r="I824" s="157"/>
      <c r="J824" s="168">
        <f>BK824</f>
        <v>0</v>
      </c>
      <c r="K824" s="154"/>
      <c r="L824" s="159"/>
      <c r="M824" s="160"/>
      <c r="N824" s="161"/>
      <c r="O824" s="161"/>
      <c r="P824" s="162">
        <f>P825</f>
        <v>0</v>
      </c>
      <c r="Q824" s="161"/>
      <c r="R824" s="162">
        <f>R825</f>
        <v>0</v>
      </c>
      <c r="S824" s="161"/>
      <c r="T824" s="163">
        <f>T825</f>
        <v>0</v>
      </c>
      <c r="AR824" s="164" t="s">
        <v>172</v>
      </c>
      <c r="AT824" s="165" t="s">
        <v>75</v>
      </c>
      <c r="AU824" s="165" t="s">
        <v>81</v>
      </c>
      <c r="AY824" s="164" t="s">
        <v>143</v>
      </c>
      <c r="BK824" s="166">
        <f>BK825</f>
        <v>0</v>
      </c>
    </row>
    <row r="825" spans="2:65" s="1" customFormat="1" ht="16.5" customHeight="1">
      <c r="B825" s="34"/>
      <c r="C825" s="169" t="s">
        <v>1587</v>
      </c>
      <c r="D825" s="169" t="s">
        <v>145</v>
      </c>
      <c r="E825" s="170" t="s">
        <v>1588</v>
      </c>
      <c r="F825" s="171" t="s">
        <v>1589</v>
      </c>
      <c r="G825" s="172" t="s">
        <v>554</v>
      </c>
      <c r="H825" s="173">
        <v>1</v>
      </c>
      <c r="I825" s="174"/>
      <c r="J825" s="175">
        <f>ROUND(I825*H825,2)</f>
        <v>0</v>
      </c>
      <c r="K825" s="171" t="s">
        <v>149</v>
      </c>
      <c r="L825" s="38"/>
      <c r="M825" s="237" t="s">
        <v>19</v>
      </c>
      <c r="N825" s="238" t="s">
        <v>47</v>
      </c>
      <c r="O825" s="239"/>
      <c r="P825" s="240">
        <f>O825*H825</f>
        <v>0</v>
      </c>
      <c r="Q825" s="240">
        <v>0</v>
      </c>
      <c r="R825" s="240">
        <f>Q825*H825</f>
        <v>0</v>
      </c>
      <c r="S825" s="240">
        <v>0</v>
      </c>
      <c r="T825" s="241">
        <f>S825*H825</f>
        <v>0</v>
      </c>
      <c r="AR825" s="17" t="s">
        <v>1572</v>
      </c>
      <c r="AT825" s="17" t="s">
        <v>145</v>
      </c>
      <c r="AU825" s="17" t="s">
        <v>83</v>
      </c>
      <c r="AY825" s="17" t="s">
        <v>143</v>
      </c>
      <c r="BE825" s="180">
        <f>IF(N825="základní",J825,0)</f>
        <v>0</v>
      </c>
      <c r="BF825" s="180">
        <f>IF(N825="snížená",J825,0)</f>
        <v>0</v>
      </c>
      <c r="BG825" s="180">
        <f>IF(N825="zákl. přenesená",J825,0)</f>
        <v>0</v>
      </c>
      <c r="BH825" s="180">
        <f>IF(N825="sníž. přenesená",J825,0)</f>
        <v>0</v>
      </c>
      <c r="BI825" s="180">
        <f>IF(N825="nulová",J825,0)</f>
        <v>0</v>
      </c>
      <c r="BJ825" s="17" t="s">
        <v>81</v>
      </c>
      <c r="BK825" s="180">
        <f>ROUND(I825*H825,2)</f>
        <v>0</v>
      </c>
      <c r="BL825" s="17" t="s">
        <v>1572</v>
      </c>
      <c r="BM825" s="17" t="s">
        <v>1590</v>
      </c>
    </row>
    <row r="826" spans="2:12" s="1" customFormat="1" ht="6.95" customHeight="1">
      <c r="B826" s="46"/>
      <c r="C826" s="47"/>
      <c r="D826" s="47"/>
      <c r="E826" s="47"/>
      <c r="F826" s="47"/>
      <c r="G826" s="47"/>
      <c r="H826" s="47"/>
      <c r="I826" s="120"/>
      <c r="J826" s="47"/>
      <c r="K826" s="47"/>
      <c r="L826" s="38"/>
    </row>
  </sheetData>
  <sheetProtection algorithmName="SHA-512" hashValue="UZOewhDLHPJs9loXE5C61WolC3rq9JvTbgAVdO8ouOfmRAu8ILlM/Ig/vuWrIfXX8qxcy1WZu6wtAMLILd7qsg==" saltValue="p4ddICO6rzmtzDr7GbRegA==" spinCount="100000" sheet="1" objects="1" scenarios="1" formatColumns="0" formatRows="0" autoFilter="0"/>
  <autoFilter ref="C111:K825"/>
  <mergeCells count="6">
    <mergeCell ref="E104:H104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ht="37.5" customHeight="1"/>
    <row r="2" spans="2:1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5" customFormat="1" ht="45" customHeight="1">
      <c r="B3" s="246"/>
      <c r="C3" s="371" t="s">
        <v>1591</v>
      </c>
      <c r="D3" s="371"/>
      <c r="E3" s="371"/>
      <c r="F3" s="371"/>
      <c r="G3" s="371"/>
      <c r="H3" s="371"/>
      <c r="I3" s="371"/>
      <c r="J3" s="371"/>
      <c r="K3" s="247"/>
    </row>
    <row r="4" spans="2:11" ht="25.5" customHeight="1">
      <c r="B4" s="248"/>
      <c r="C4" s="370" t="s">
        <v>1592</v>
      </c>
      <c r="D4" s="370"/>
      <c r="E4" s="370"/>
      <c r="F4" s="370"/>
      <c r="G4" s="370"/>
      <c r="H4" s="370"/>
      <c r="I4" s="370"/>
      <c r="J4" s="370"/>
      <c r="K4" s="249"/>
    </row>
    <row r="5" spans="2:11" ht="5.25" customHeight="1">
      <c r="B5" s="248"/>
      <c r="C5" s="250"/>
      <c r="D5" s="250"/>
      <c r="E5" s="250"/>
      <c r="F5" s="250"/>
      <c r="G5" s="250"/>
      <c r="H5" s="250"/>
      <c r="I5" s="250"/>
      <c r="J5" s="250"/>
      <c r="K5" s="249"/>
    </row>
    <row r="6" spans="2:11" ht="15" customHeight="1">
      <c r="B6" s="248"/>
      <c r="C6" s="367" t="s">
        <v>1593</v>
      </c>
      <c r="D6" s="367"/>
      <c r="E6" s="367"/>
      <c r="F6" s="367"/>
      <c r="G6" s="367"/>
      <c r="H6" s="367"/>
      <c r="I6" s="367"/>
      <c r="J6" s="367"/>
      <c r="K6" s="249"/>
    </row>
    <row r="7" spans="2:11" ht="15" customHeight="1">
      <c r="B7" s="252"/>
      <c r="C7" s="367" t="s">
        <v>1594</v>
      </c>
      <c r="D7" s="367"/>
      <c r="E7" s="367"/>
      <c r="F7" s="367"/>
      <c r="G7" s="367"/>
      <c r="H7" s="367"/>
      <c r="I7" s="367"/>
      <c r="J7" s="367"/>
      <c r="K7" s="249"/>
    </row>
    <row r="8" spans="2:11" ht="12.75" customHeight="1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ht="15" customHeight="1">
      <c r="B9" s="252"/>
      <c r="C9" s="367" t="s">
        <v>1595</v>
      </c>
      <c r="D9" s="367"/>
      <c r="E9" s="367"/>
      <c r="F9" s="367"/>
      <c r="G9" s="367"/>
      <c r="H9" s="367"/>
      <c r="I9" s="367"/>
      <c r="J9" s="367"/>
      <c r="K9" s="249"/>
    </row>
    <row r="10" spans="2:11" ht="15" customHeight="1">
      <c r="B10" s="252"/>
      <c r="C10" s="251"/>
      <c r="D10" s="367" t="s">
        <v>1596</v>
      </c>
      <c r="E10" s="367"/>
      <c r="F10" s="367"/>
      <c r="G10" s="367"/>
      <c r="H10" s="367"/>
      <c r="I10" s="367"/>
      <c r="J10" s="367"/>
      <c r="K10" s="249"/>
    </row>
    <row r="11" spans="2:11" ht="15" customHeight="1">
      <c r="B11" s="252"/>
      <c r="C11" s="253"/>
      <c r="D11" s="367" t="s">
        <v>1597</v>
      </c>
      <c r="E11" s="367"/>
      <c r="F11" s="367"/>
      <c r="G11" s="367"/>
      <c r="H11" s="367"/>
      <c r="I11" s="367"/>
      <c r="J11" s="367"/>
      <c r="K11" s="249"/>
    </row>
    <row r="12" spans="2:11" ht="15" customHeight="1">
      <c r="B12" s="252"/>
      <c r="C12" s="253"/>
      <c r="D12" s="251"/>
      <c r="E12" s="251"/>
      <c r="F12" s="251"/>
      <c r="G12" s="251"/>
      <c r="H12" s="251"/>
      <c r="I12" s="251"/>
      <c r="J12" s="251"/>
      <c r="K12" s="249"/>
    </row>
    <row r="13" spans="2:11" ht="15" customHeight="1">
      <c r="B13" s="252"/>
      <c r="C13" s="253"/>
      <c r="D13" s="254" t="s">
        <v>1598</v>
      </c>
      <c r="E13" s="251"/>
      <c r="F13" s="251"/>
      <c r="G13" s="251"/>
      <c r="H13" s="251"/>
      <c r="I13" s="251"/>
      <c r="J13" s="251"/>
      <c r="K13" s="249"/>
    </row>
    <row r="14" spans="2:11" ht="12.75" customHeight="1">
      <c r="B14" s="252"/>
      <c r="C14" s="253"/>
      <c r="D14" s="253"/>
      <c r="E14" s="253"/>
      <c r="F14" s="253"/>
      <c r="G14" s="253"/>
      <c r="H14" s="253"/>
      <c r="I14" s="253"/>
      <c r="J14" s="253"/>
      <c r="K14" s="249"/>
    </row>
    <row r="15" spans="2:11" ht="15" customHeight="1">
      <c r="B15" s="252"/>
      <c r="C15" s="253"/>
      <c r="D15" s="367" t="s">
        <v>1599</v>
      </c>
      <c r="E15" s="367"/>
      <c r="F15" s="367"/>
      <c r="G15" s="367"/>
      <c r="H15" s="367"/>
      <c r="I15" s="367"/>
      <c r="J15" s="367"/>
      <c r="K15" s="249"/>
    </row>
    <row r="16" spans="2:11" ht="15" customHeight="1">
      <c r="B16" s="252"/>
      <c r="C16" s="253"/>
      <c r="D16" s="367" t="s">
        <v>1600</v>
      </c>
      <c r="E16" s="367"/>
      <c r="F16" s="367"/>
      <c r="G16" s="367"/>
      <c r="H16" s="367"/>
      <c r="I16" s="367"/>
      <c r="J16" s="367"/>
      <c r="K16" s="249"/>
    </row>
    <row r="17" spans="2:11" ht="15" customHeight="1">
      <c r="B17" s="252"/>
      <c r="C17" s="253"/>
      <c r="D17" s="367" t="s">
        <v>1601</v>
      </c>
      <c r="E17" s="367"/>
      <c r="F17" s="367"/>
      <c r="G17" s="367"/>
      <c r="H17" s="367"/>
      <c r="I17" s="367"/>
      <c r="J17" s="367"/>
      <c r="K17" s="249"/>
    </row>
    <row r="18" spans="2:11" ht="15" customHeight="1">
      <c r="B18" s="252"/>
      <c r="C18" s="253"/>
      <c r="D18" s="253"/>
      <c r="E18" s="255" t="s">
        <v>80</v>
      </c>
      <c r="F18" s="367" t="s">
        <v>1602</v>
      </c>
      <c r="G18" s="367"/>
      <c r="H18" s="367"/>
      <c r="I18" s="367"/>
      <c r="J18" s="367"/>
      <c r="K18" s="249"/>
    </row>
    <row r="19" spans="2:11" ht="15" customHeight="1">
      <c r="B19" s="252"/>
      <c r="C19" s="253"/>
      <c r="D19" s="253"/>
      <c r="E19" s="255" t="s">
        <v>1603</v>
      </c>
      <c r="F19" s="367" t="s">
        <v>1604</v>
      </c>
      <c r="G19" s="367"/>
      <c r="H19" s="367"/>
      <c r="I19" s="367"/>
      <c r="J19" s="367"/>
      <c r="K19" s="249"/>
    </row>
    <row r="20" spans="2:11" ht="15" customHeight="1">
      <c r="B20" s="252"/>
      <c r="C20" s="253"/>
      <c r="D20" s="253"/>
      <c r="E20" s="255" t="s">
        <v>1605</v>
      </c>
      <c r="F20" s="367" t="s">
        <v>1606</v>
      </c>
      <c r="G20" s="367"/>
      <c r="H20" s="367"/>
      <c r="I20" s="367"/>
      <c r="J20" s="367"/>
      <c r="K20" s="249"/>
    </row>
    <row r="21" spans="2:11" ht="15" customHeight="1">
      <c r="B21" s="252"/>
      <c r="C21" s="253"/>
      <c r="D21" s="253"/>
      <c r="E21" s="255" t="s">
        <v>1607</v>
      </c>
      <c r="F21" s="367" t="s">
        <v>1608</v>
      </c>
      <c r="G21" s="367"/>
      <c r="H21" s="367"/>
      <c r="I21" s="367"/>
      <c r="J21" s="367"/>
      <c r="K21" s="249"/>
    </row>
    <row r="22" spans="2:11" ht="15" customHeight="1">
      <c r="B22" s="252"/>
      <c r="C22" s="253"/>
      <c r="D22" s="253"/>
      <c r="E22" s="255" t="s">
        <v>1609</v>
      </c>
      <c r="F22" s="367" t="s">
        <v>1610</v>
      </c>
      <c r="G22" s="367"/>
      <c r="H22" s="367"/>
      <c r="I22" s="367"/>
      <c r="J22" s="367"/>
      <c r="K22" s="249"/>
    </row>
    <row r="23" spans="2:11" ht="15" customHeight="1">
      <c r="B23" s="252"/>
      <c r="C23" s="253"/>
      <c r="D23" s="253"/>
      <c r="E23" s="255" t="s">
        <v>1611</v>
      </c>
      <c r="F23" s="367" t="s">
        <v>1612</v>
      </c>
      <c r="G23" s="367"/>
      <c r="H23" s="367"/>
      <c r="I23" s="367"/>
      <c r="J23" s="367"/>
      <c r="K23" s="249"/>
    </row>
    <row r="24" spans="2:11" ht="12.75" customHeight="1">
      <c r="B24" s="252"/>
      <c r="C24" s="253"/>
      <c r="D24" s="253"/>
      <c r="E24" s="253"/>
      <c r="F24" s="253"/>
      <c r="G24" s="253"/>
      <c r="H24" s="253"/>
      <c r="I24" s="253"/>
      <c r="J24" s="253"/>
      <c r="K24" s="249"/>
    </row>
    <row r="25" spans="2:11" ht="15" customHeight="1">
      <c r="B25" s="252"/>
      <c r="C25" s="367" t="s">
        <v>1613</v>
      </c>
      <c r="D25" s="367"/>
      <c r="E25" s="367"/>
      <c r="F25" s="367"/>
      <c r="G25" s="367"/>
      <c r="H25" s="367"/>
      <c r="I25" s="367"/>
      <c r="J25" s="367"/>
      <c r="K25" s="249"/>
    </row>
    <row r="26" spans="2:11" ht="15" customHeight="1">
      <c r="B26" s="252"/>
      <c r="C26" s="367" t="s">
        <v>1614</v>
      </c>
      <c r="D26" s="367"/>
      <c r="E26" s="367"/>
      <c r="F26" s="367"/>
      <c r="G26" s="367"/>
      <c r="H26" s="367"/>
      <c r="I26" s="367"/>
      <c r="J26" s="367"/>
      <c r="K26" s="249"/>
    </row>
    <row r="27" spans="2:11" ht="15" customHeight="1">
      <c r="B27" s="252"/>
      <c r="C27" s="251"/>
      <c r="D27" s="367" t="s">
        <v>1615</v>
      </c>
      <c r="E27" s="367"/>
      <c r="F27" s="367"/>
      <c r="G27" s="367"/>
      <c r="H27" s="367"/>
      <c r="I27" s="367"/>
      <c r="J27" s="367"/>
      <c r="K27" s="249"/>
    </row>
    <row r="28" spans="2:11" ht="15" customHeight="1">
      <c r="B28" s="252"/>
      <c r="C28" s="253"/>
      <c r="D28" s="367" t="s">
        <v>1616</v>
      </c>
      <c r="E28" s="367"/>
      <c r="F28" s="367"/>
      <c r="G28" s="367"/>
      <c r="H28" s="367"/>
      <c r="I28" s="367"/>
      <c r="J28" s="367"/>
      <c r="K28" s="249"/>
    </row>
    <row r="29" spans="2:11" ht="12.75" customHeight="1">
      <c r="B29" s="252"/>
      <c r="C29" s="253"/>
      <c r="D29" s="253"/>
      <c r="E29" s="253"/>
      <c r="F29" s="253"/>
      <c r="G29" s="253"/>
      <c r="H29" s="253"/>
      <c r="I29" s="253"/>
      <c r="J29" s="253"/>
      <c r="K29" s="249"/>
    </row>
    <row r="30" spans="2:11" ht="15" customHeight="1">
      <c r="B30" s="252"/>
      <c r="C30" s="253"/>
      <c r="D30" s="367" t="s">
        <v>1617</v>
      </c>
      <c r="E30" s="367"/>
      <c r="F30" s="367"/>
      <c r="G30" s="367"/>
      <c r="H30" s="367"/>
      <c r="I30" s="367"/>
      <c r="J30" s="367"/>
      <c r="K30" s="249"/>
    </row>
    <row r="31" spans="2:11" ht="15" customHeight="1">
      <c r="B31" s="252"/>
      <c r="C31" s="253"/>
      <c r="D31" s="367" t="s">
        <v>1618</v>
      </c>
      <c r="E31" s="367"/>
      <c r="F31" s="367"/>
      <c r="G31" s="367"/>
      <c r="H31" s="367"/>
      <c r="I31" s="367"/>
      <c r="J31" s="367"/>
      <c r="K31" s="249"/>
    </row>
    <row r="32" spans="2:11" ht="12.75" customHeight="1">
      <c r="B32" s="252"/>
      <c r="C32" s="253"/>
      <c r="D32" s="253"/>
      <c r="E32" s="253"/>
      <c r="F32" s="253"/>
      <c r="G32" s="253"/>
      <c r="H32" s="253"/>
      <c r="I32" s="253"/>
      <c r="J32" s="253"/>
      <c r="K32" s="249"/>
    </row>
    <row r="33" spans="2:11" ht="15" customHeight="1">
      <c r="B33" s="252"/>
      <c r="C33" s="253"/>
      <c r="D33" s="367" t="s">
        <v>1619</v>
      </c>
      <c r="E33" s="367"/>
      <c r="F33" s="367"/>
      <c r="G33" s="367"/>
      <c r="H33" s="367"/>
      <c r="I33" s="367"/>
      <c r="J33" s="367"/>
      <c r="K33" s="249"/>
    </row>
    <row r="34" spans="2:11" ht="15" customHeight="1">
      <c r="B34" s="252"/>
      <c r="C34" s="253"/>
      <c r="D34" s="367" t="s">
        <v>1620</v>
      </c>
      <c r="E34" s="367"/>
      <c r="F34" s="367"/>
      <c r="G34" s="367"/>
      <c r="H34" s="367"/>
      <c r="I34" s="367"/>
      <c r="J34" s="367"/>
      <c r="K34" s="249"/>
    </row>
    <row r="35" spans="2:11" ht="15" customHeight="1">
      <c r="B35" s="252"/>
      <c r="C35" s="253"/>
      <c r="D35" s="367" t="s">
        <v>1621</v>
      </c>
      <c r="E35" s="367"/>
      <c r="F35" s="367"/>
      <c r="G35" s="367"/>
      <c r="H35" s="367"/>
      <c r="I35" s="367"/>
      <c r="J35" s="367"/>
      <c r="K35" s="249"/>
    </row>
    <row r="36" spans="2:11" ht="15" customHeight="1">
      <c r="B36" s="252"/>
      <c r="C36" s="253"/>
      <c r="D36" s="251"/>
      <c r="E36" s="254" t="s">
        <v>129</v>
      </c>
      <c r="F36" s="251"/>
      <c r="G36" s="367" t="s">
        <v>1622</v>
      </c>
      <c r="H36" s="367"/>
      <c r="I36" s="367"/>
      <c r="J36" s="367"/>
      <c r="K36" s="249"/>
    </row>
    <row r="37" spans="2:11" ht="30.75" customHeight="1">
      <c r="B37" s="252"/>
      <c r="C37" s="253"/>
      <c r="D37" s="251"/>
      <c r="E37" s="254" t="s">
        <v>1623</v>
      </c>
      <c r="F37" s="251"/>
      <c r="G37" s="367" t="s">
        <v>1624</v>
      </c>
      <c r="H37" s="367"/>
      <c r="I37" s="367"/>
      <c r="J37" s="367"/>
      <c r="K37" s="249"/>
    </row>
    <row r="38" spans="2:11" ht="15" customHeight="1">
      <c r="B38" s="252"/>
      <c r="C38" s="253"/>
      <c r="D38" s="251"/>
      <c r="E38" s="254" t="s">
        <v>57</v>
      </c>
      <c r="F38" s="251"/>
      <c r="G38" s="367" t="s">
        <v>1625</v>
      </c>
      <c r="H38" s="367"/>
      <c r="I38" s="367"/>
      <c r="J38" s="367"/>
      <c r="K38" s="249"/>
    </row>
    <row r="39" spans="2:11" ht="15" customHeight="1">
      <c r="B39" s="252"/>
      <c r="C39" s="253"/>
      <c r="D39" s="251"/>
      <c r="E39" s="254" t="s">
        <v>58</v>
      </c>
      <c r="F39" s="251"/>
      <c r="G39" s="367" t="s">
        <v>1626</v>
      </c>
      <c r="H39" s="367"/>
      <c r="I39" s="367"/>
      <c r="J39" s="367"/>
      <c r="K39" s="249"/>
    </row>
    <row r="40" spans="2:11" ht="15" customHeight="1">
      <c r="B40" s="252"/>
      <c r="C40" s="253"/>
      <c r="D40" s="251"/>
      <c r="E40" s="254" t="s">
        <v>130</v>
      </c>
      <c r="F40" s="251"/>
      <c r="G40" s="367" t="s">
        <v>1627</v>
      </c>
      <c r="H40" s="367"/>
      <c r="I40" s="367"/>
      <c r="J40" s="367"/>
      <c r="K40" s="249"/>
    </row>
    <row r="41" spans="2:11" ht="15" customHeight="1">
      <c r="B41" s="252"/>
      <c r="C41" s="253"/>
      <c r="D41" s="251"/>
      <c r="E41" s="254" t="s">
        <v>131</v>
      </c>
      <c r="F41" s="251"/>
      <c r="G41" s="367" t="s">
        <v>1628</v>
      </c>
      <c r="H41" s="367"/>
      <c r="I41" s="367"/>
      <c r="J41" s="367"/>
      <c r="K41" s="249"/>
    </row>
    <row r="42" spans="2:11" ht="15" customHeight="1">
      <c r="B42" s="252"/>
      <c r="C42" s="253"/>
      <c r="D42" s="251"/>
      <c r="E42" s="254" t="s">
        <v>1629</v>
      </c>
      <c r="F42" s="251"/>
      <c r="G42" s="367" t="s">
        <v>1630</v>
      </c>
      <c r="H42" s="367"/>
      <c r="I42" s="367"/>
      <c r="J42" s="367"/>
      <c r="K42" s="249"/>
    </row>
    <row r="43" spans="2:11" ht="15" customHeight="1">
      <c r="B43" s="252"/>
      <c r="C43" s="253"/>
      <c r="D43" s="251"/>
      <c r="E43" s="254"/>
      <c r="F43" s="251"/>
      <c r="G43" s="367" t="s">
        <v>1631</v>
      </c>
      <c r="H43" s="367"/>
      <c r="I43" s="367"/>
      <c r="J43" s="367"/>
      <c r="K43" s="249"/>
    </row>
    <row r="44" spans="2:11" ht="15" customHeight="1">
      <c r="B44" s="252"/>
      <c r="C44" s="253"/>
      <c r="D44" s="251"/>
      <c r="E44" s="254" t="s">
        <v>1632</v>
      </c>
      <c r="F44" s="251"/>
      <c r="G44" s="367" t="s">
        <v>1633</v>
      </c>
      <c r="H44" s="367"/>
      <c r="I44" s="367"/>
      <c r="J44" s="367"/>
      <c r="K44" s="249"/>
    </row>
    <row r="45" spans="2:11" ht="15" customHeight="1">
      <c r="B45" s="252"/>
      <c r="C45" s="253"/>
      <c r="D45" s="251"/>
      <c r="E45" s="254" t="s">
        <v>133</v>
      </c>
      <c r="F45" s="251"/>
      <c r="G45" s="367" t="s">
        <v>1634</v>
      </c>
      <c r="H45" s="367"/>
      <c r="I45" s="367"/>
      <c r="J45" s="367"/>
      <c r="K45" s="249"/>
    </row>
    <row r="46" spans="2:11" ht="12.75" customHeight="1">
      <c r="B46" s="252"/>
      <c r="C46" s="253"/>
      <c r="D46" s="251"/>
      <c r="E46" s="251"/>
      <c r="F46" s="251"/>
      <c r="G46" s="251"/>
      <c r="H46" s="251"/>
      <c r="I46" s="251"/>
      <c r="J46" s="251"/>
      <c r="K46" s="249"/>
    </row>
    <row r="47" spans="2:11" ht="15" customHeight="1">
      <c r="B47" s="252"/>
      <c r="C47" s="253"/>
      <c r="D47" s="367" t="s">
        <v>1635</v>
      </c>
      <c r="E47" s="367"/>
      <c r="F47" s="367"/>
      <c r="G47" s="367"/>
      <c r="H47" s="367"/>
      <c r="I47" s="367"/>
      <c r="J47" s="367"/>
      <c r="K47" s="249"/>
    </row>
    <row r="48" spans="2:11" ht="15" customHeight="1">
      <c r="B48" s="252"/>
      <c r="C48" s="253"/>
      <c r="D48" s="253"/>
      <c r="E48" s="367" t="s">
        <v>1636</v>
      </c>
      <c r="F48" s="367"/>
      <c r="G48" s="367"/>
      <c r="H48" s="367"/>
      <c r="I48" s="367"/>
      <c r="J48" s="367"/>
      <c r="K48" s="249"/>
    </row>
    <row r="49" spans="2:11" ht="15" customHeight="1">
      <c r="B49" s="252"/>
      <c r="C49" s="253"/>
      <c r="D49" s="253"/>
      <c r="E49" s="367" t="s">
        <v>1637</v>
      </c>
      <c r="F49" s="367"/>
      <c r="G49" s="367"/>
      <c r="H49" s="367"/>
      <c r="I49" s="367"/>
      <c r="J49" s="367"/>
      <c r="K49" s="249"/>
    </row>
    <row r="50" spans="2:11" ht="15" customHeight="1">
      <c r="B50" s="252"/>
      <c r="C50" s="253"/>
      <c r="D50" s="253"/>
      <c r="E50" s="367" t="s">
        <v>1638</v>
      </c>
      <c r="F50" s="367"/>
      <c r="G50" s="367"/>
      <c r="H50" s="367"/>
      <c r="I50" s="367"/>
      <c r="J50" s="367"/>
      <c r="K50" s="249"/>
    </row>
    <row r="51" spans="2:11" ht="15" customHeight="1">
      <c r="B51" s="252"/>
      <c r="C51" s="253"/>
      <c r="D51" s="367" t="s">
        <v>1639</v>
      </c>
      <c r="E51" s="367"/>
      <c r="F51" s="367"/>
      <c r="G51" s="367"/>
      <c r="H51" s="367"/>
      <c r="I51" s="367"/>
      <c r="J51" s="367"/>
      <c r="K51" s="249"/>
    </row>
    <row r="52" spans="2:11" ht="25.5" customHeight="1">
      <c r="B52" s="248"/>
      <c r="C52" s="370" t="s">
        <v>1640</v>
      </c>
      <c r="D52" s="370"/>
      <c r="E52" s="370"/>
      <c r="F52" s="370"/>
      <c r="G52" s="370"/>
      <c r="H52" s="370"/>
      <c r="I52" s="370"/>
      <c r="J52" s="370"/>
      <c r="K52" s="249"/>
    </row>
    <row r="53" spans="2:11" ht="5.25" customHeight="1">
      <c r="B53" s="248"/>
      <c r="C53" s="250"/>
      <c r="D53" s="250"/>
      <c r="E53" s="250"/>
      <c r="F53" s="250"/>
      <c r="G53" s="250"/>
      <c r="H53" s="250"/>
      <c r="I53" s="250"/>
      <c r="J53" s="250"/>
      <c r="K53" s="249"/>
    </row>
    <row r="54" spans="2:11" ht="15" customHeight="1">
      <c r="B54" s="248"/>
      <c r="C54" s="367" t="s">
        <v>1641</v>
      </c>
      <c r="D54" s="367"/>
      <c r="E54" s="367"/>
      <c r="F54" s="367"/>
      <c r="G54" s="367"/>
      <c r="H54" s="367"/>
      <c r="I54" s="367"/>
      <c r="J54" s="367"/>
      <c r="K54" s="249"/>
    </row>
    <row r="55" spans="2:11" ht="15" customHeight="1">
      <c r="B55" s="248"/>
      <c r="C55" s="367" t="s">
        <v>1642</v>
      </c>
      <c r="D55" s="367"/>
      <c r="E55" s="367"/>
      <c r="F55" s="367"/>
      <c r="G55" s="367"/>
      <c r="H55" s="367"/>
      <c r="I55" s="367"/>
      <c r="J55" s="367"/>
      <c r="K55" s="249"/>
    </row>
    <row r="56" spans="2:11" ht="12.75" customHeight="1">
      <c r="B56" s="248"/>
      <c r="C56" s="251"/>
      <c r="D56" s="251"/>
      <c r="E56" s="251"/>
      <c r="F56" s="251"/>
      <c r="G56" s="251"/>
      <c r="H56" s="251"/>
      <c r="I56" s="251"/>
      <c r="J56" s="251"/>
      <c r="K56" s="249"/>
    </row>
    <row r="57" spans="2:11" ht="15" customHeight="1">
      <c r="B57" s="248"/>
      <c r="C57" s="367" t="s">
        <v>1643</v>
      </c>
      <c r="D57" s="367"/>
      <c r="E57" s="367"/>
      <c r="F57" s="367"/>
      <c r="G57" s="367"/>
      <c r="H57" s="367"/>
      <c r="I57" s="367"/>
      <c r="J57" s="367"/>
      <c r="K57" s="249"/>
    </row>
    <row r="58" spans="2:11" ht="15" customHeight="1">
      <c r="B58" s="248"/>
      <c r="C58" s="253"/>
      <c r="D58" s="367" t="s">
        <v>1644</v>
      </c>
      <c r="E58" s="367"/>
      <c r="F58" s="367"/>
      <c r="G58" s="367"/>
      <c r="H58" s="367"/>
      <c r="I58" s="367"/>
      <c r="J58" s="367"/>
      <c r="K58" s="249"/>
    </row>
    <row r="59" spans="2:11" ht="15" customHeight="1">
      <c r="B59" s="248"/>
      <c r="C59" s="253"/>
      <c r="D59" s="367" t="s">
        <v>1645</v>
      </c>
      <c r="E59" s="367"/>
      <c r="F59" s="367"/>
      <c r="G59" s="367"/>
      <c r="H59" s="367"/>
      <c r="I59" s="367"/>
      <c r="J59" s="367"/>
      <c r="K59" s="249"/>
    </row>
    <row r="60" spans="2:11" ht="15" customHeight="1">
      <c r="B60" s="248"/>
      <c r="C60" s="253"/>
      <c r="D60" s="367" t="s">
        <v>1646</v>
      </c>
      <c r="E60" s="367"/>
      <c r="F60" s="367"/>
      <c r="G60" s="367"/>
      <c r="H60" s="367"/>
      <c r="I60" s="367"/>
      <c r="J60" s="367"/>
      <c r="K60" s="249"/>
    </row>
    <row r="61" spans="2:11" ht="15" customHeight="1">
      <c r="B61" s="248"/>
      <c r="C61" s="253"/>
      <c r="D61" s="367" t="s">
        <v>1647</v>
      </c>
      <c r="E61" s="367"/>
      <c r="F61" s="367"/>
      <c r="G61" s="367"/>
      <c r="H61" s="367"/>
      <c r="I61" s="367"/>
      <c r="J61" s="367"/>
      <c r="K61" s="249"/>
    </row>
    <row r="62" spans="2:11" ht="15" customHeight="1">
      <c r="B62" s="248"/>
      <c r="C62" s="253"/>
      <c r="D62" s="369" t="s">
        <v>1648</v>
      </c>
      <c r="E62" s="369"/>
      <c r="F62" s="369"/>
      <c r="G62" s="369"/>
      <c r="H62" s="369"/>
      <c r="I62" s="369"/>
      <c r="J62" s="369"/>
      <c r="K62" s="249"/>
    </row>
    <row r="63" spans="2:11" ht="15" customHeight="1">
      <c r="B63" s="248"/>
      <c r="C63" s="253"/>
      <c r="D63" s="367" t="s">
        <v>1649</v>
      </c>
      <c r="E63" s="367"/>
      <c r="F63" s="367"/>
      <c r="G63" s="367"/>
      <c r="H63" s="367"/>
      <c r="I63" s="367"/>
      <c r="J63" s="367"/>
      <c r="K63" s="249"/>
    </row>
    <row r="64" spans="2:11" ht="12.75" customHeight="1">
      <c r="B64" s="248"/>
      <c r="C64" s="253"/>
      <c r="D64" s="253"/>
      <c r="E64" s="256"/>
      <c r="F64" s="253"/>
      <c r="G64" s="253"/>
      <c r="H64" s="253"/>
      <c r="I64" s="253"/>
      <c r="J64" s="253"/>
      <c r="K64" s="249"/>
    </row>
    <row r="65" spans="2:11" ht="15" customHeight="1">
      <c r="B65" s="248"/>
      <c r="C65" s="253"/>
      <c r="D65" s="367" t="s">
        <v>1650</v>
      </c>
      <c r="E65" s="367"/>
      <c r="F65" s="367"/>
      <c r="G65" s="367"/>
      <c r="H65" s="367"/>
      <c r="I65" s="367"/>
      <c r="J65" s="367"/>
      <c r="K65" s="249"/>
    </row>
    <row r="66" spans="2:11" ht="15" customHeight="1">
      <c r="B66" s="248"/>
      <c r="C66" s="253"/>
      <c r="D66" s="369" t="s">
        <v>1651</v>
      </c>
      <c r="E66" s="369"/>
      <c r="F66" s="369"/>
      <c r="G66" s="369"/>
      <c r="H66" s="369"/>
      <c r="I66" s="369"/>
      <c r="J66" s="369"/>
      <c r="K66" s="249"/>
    </row>
    <row r="67" spans="2:11" ht="15" customHeight="1">
      <c r="B67" s="248"/>
      <c r="C67" s="253"/>
      <c r="D67" s="367" t="s">
        <v>1652</v>
      </c>
      <c r="E67" s="367"/>
      <c r="F67" s="367"/>
      <c r="G67" s="367"/>
      <c r="H67" s="367"/>
      <c r="I67" s="367"/>
      <c r="J67" s="367"/>
      <c r="K67" s="249"/>
    </row>
    <row r="68" spans="2:11" ht="15" customHeight="1">
      <c r="B68" s="248"/>
      <c r="C68" s="253"/>
      <c r="D68" s="367" t="s">
        <v>1653</v>
      </c>
      <c r="E68" s="367"/>
      <c r="F68" s="367"/>
      <c r="G68" s="367"/>
      <c r="H68" s="367"/>
      <c r="I68" s="367"/>
      <c r="J68" s="367"/>
      <c r="K68" s="249"/>
    </row>
    <row r="69" spans="2:11" ht="15" customHeight="1">
      <c r="B69" s="248"/>
      <c r="C69" s="253"/>
      <c r="D69" s="367" t="s">
        <v>1654</v>
      </c>
      <c r="E69" s="367"/>
      <c r="F69" s="367"/>
      <c r="G69" s="367"/>
      <c r="H69" s="367"/>
      <c r="I69" s="367"/>
      <c r="J69" s="367"/>
      <c r="K69" s="249"/>
    </row>
    <row r="70" spans="2:11" ht="15" customHeight="1">
      <c r="B70" s="248"/>
      <c r="C70" s="253"/>
      <c r="D70" s="367" t="s">
        <v>1655</v>
      </c>
      <c r="E70" s="367"/>
      <c r="F70" s="367"/>
      <c r="G70" s="367"/>
      <c r="H70" s="367"/>
      <c r="I70" s="367"/>
      <c r="J70" s="367"/>
      <c r="K70" s="249"/>
    </row>
    <row r="71" spans="2:1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ht="45" customHeight="1">
      <c r="B75" s="265"/>
      <c r="C75" s="368" t="s">
        <v>1656</v>
      </c>
      <c r="D75" s="368"/>
      <c r="E75" s="368"/>
      <c r="F75" s="368"/>
      <c r="G75" s="368"/>
      <c r="H75" s="368"/>
      <c r="I75" s="368"/>
      <c r="J75" s="368"/>
      <c r="K75" s="266"/>
    </row>
    <row r="76" spans="2:11" ht="17.25" customHeight="1">
      <c r="B76" s="265"/>
      <c r="C76" s="267" t="s">
        <v>1657</v>
      </c>
      <c r="D76" s="267"/>
      <c r="E76" s="267"/>
      <c r="F76" s="267" t="s">
        <v>1658</v>
      </c>
      <c r="G76" s="268"/>
      <c r="H76" s="267" t="s">
        <v>58</v>
      </c>
      <c r="I76" s="267" t="s">
        <v>61</v>
      </c>
      <c r="J76" s="267" t="s">
        <v>1659</v>
      </c>
      <c r="K76" s="266"/>
    </row>
    <row r="77" spans="2:11" ht="17.25" customHeight="1">
      <c r="B77" s="265"/>
      <c r="C77" s="269" t="s">
        <v>1660</v>
      </c>
      <c r="D77" s="269"/>
      <c r="E77" s="269"/>
      <c r="F77" s="270" t="s">
        <v>1661</v>
      </c>
      <c r="G77" s="271"/>
      <c r="H77" s="269"/>
      <c r="I77" s="269"/>
      <c r="J77" s="269" t="s">
        <v>1662</v>
      </c>
      <c r="K77" s="266"/>
    </row>
    <row r="78" spans="2:11" ht="5.25" customHeight="1">
      <c r="B78" s="265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ht="15" customHeight="1">
      <c r="B79" s="265"/>
      <c r="C79" s="254" t="s">
        <v>57</v>
      </c>
      <c r="D79" s="272"/>
      <c r="E79" s="272"/>
      <c r="F79" s="274" t="s">
        <v>1663</v>
      </c>
      <c r="G79" s="273"/>
      <c r="H79" s="254" t="s">
        <v>1664</v>
      </c>
      <c r="I79" s="254" t="s">
        <v>1665</v>
      </c>
      <c r="J79" s="254">
        <v>20</v>
      </c>
      <c r="K79" s="266"/>
    </row>
    <row r="80" spans="2:11" ht="15" customHeight="1">
      <c r="B80" s="265"/>
      <c r="C80" s="254" t="s">
        <v>1666</v>
      </c>
      <c r="D80" s="254"/>
      <c r="E80" s="254"/>
      <c r="F80" s="274" t="s">
        <v>1663</v>
      </c>
      <c r="G80" s="273"/>
      <c r="H80" s="254" t="s">
        <v>1667</v>
      </c>
      <c r="I80" s="254" t="s">
        <v>1665</v>
      </c>
      <c r="J80" s="254">
        <v>120</v>
      </c>
      <c r="K80" s="266"/>
    </row>
    <row r="81" spans="2:11" ht="15" customHeight="1">
      <c r="B81" s="275"/>
      <c r="C81" s="254" t="s">
        <v>1668</v>
      </c>
      <c r="D81" s="254"/>
      <c r="E81" s="254"/>
      <c r="F81" s="274" t="s">
        <v>1669</v>
      </c>
      <c r="G81" s="273"/>
      <c r="H81" s="254" t="s">
        <v>1670</v>
      </c>
      <c r="I81" s="254" t="s">
        <v>1665</v>
      </c>
      <c r="J81" s="254">
        <v>50</v>
      </c>
      <c r="K81" s="266"/>
    </row>
    <row r="82" spans="2:11" ht="15" customHeight="1">
      <c r="B82" s="275"/>
      <c r="C82" s="254" t="s">
        <v>1671</v>
      </c>
      <c r="D82" s="254"/>
      <c r="E82" s="254"/>
      <c r="F82" s="274" t="s">
        <v>1663</v>
      </c>
      <c r="G82" s="273"/>
      <c r="H82" s="254" t="s">
        <v>1672</v>
      </c>
      <c r="I82" s="254" t="s">
        <v>1673</v>
      </c>
      <c r="J82" s="254"/>
      <c r="K82" s="266"/>
    </row>
    <row r="83" spans="2:11" ht="15" customHeight="1">
      <c r="B83" s="275"/>
      <c r="C83" s="276" t="s">
        <v>1674</v>
      </c>
      <c r="D83" s="276"/>
      <c r="E83" s="276"/>
      <c r="F83" s="277" t="s">
        <v>1669</v>
      </c>
      <c r="G83" s="276"/>
      <c r="H83" s="276" t="s">
        <v>1675</v>
      </c>
      <c r="I83" s="276" t="s">
        <v>1665</v>
      </c>
      <c r="J83" s="276">
        <v>15</v>
      </c>
      <c r="K83" s="266"/>
    </row>
    <row r="84" spans="2:11" ht="15" customHeight="1">
      <c r="B84" s="275"/>
      <c r="C84" s="276" t="s">
        <v>1676</v>
      </c>
      <c r="D84" s="276"/>
      <c r="E84" s="276"/>
      <c r="F84" s="277" t="s">
        <v>1669</v>
      </c>
      <c r="G84" s="276"/>
      <c r="H84" s="276" t="s">
        <v>1677</v>
      </c>
      <c r="I84" s="276" t="s">
        <v>1665</v>
      </c>
      <c r="J84" s="276">
        <v>15</v>
      </c>
      <c r="K84" s="266"/>
    </row>
    <row r="85" spans="2:11" ht="15" customHeight="1">
      <c r="B85" s="275"/>
      <c r="C85" s="276" t="s">
        <v>1678</v>
      </c>
      <c r="D85" s="276"/>
      <c r="E85" s="276"/>
      <c r="F85" s="277" t="s">
        <v>1669</v>
      </c>
      <c r="G85" s="276"/>
      <c r="H85" s="276" t="s">
        <v>1679</v>
      </c>
      <c r="I85" s="276" t="s">
        <v>1665</v>
      </c>
      <c r="J85" s="276">
        <v>20</v>
      </c>
      <c r="K85" s="266"/>
    </row>
    <row r="86" spans="2:11" ht="15" customHeight="1">
      <c r="B86" s="275"/>
      <c r="C86" s="276" t="s">
        <v>1680</v>
      </c>
      <c r="D86" s="276"/>
      <c r="E86" s="276"/>
      <c r="F86" s="277" t="s">
        <v>1669</v>
      </c>
      <c r="G86" s="276"/>
      <c r="H86" s="276" t="s">
        <v>1681</v>
      </c>
      <c r="I86" s="276" t="s">
        <v>1665</v>
      </c>
      <c r="J86" s="276">
        <v>20</v>
      </c>
      <c r="K86" s="266"/>
    </row>
    <row r="87" spans="2:11" ht="15" customHeight="1">
      <c r="B87" s="275"/>
      <c r="C87" s="254" t="s">
        <v>1682</v>
      </c>
      <c r="D87" s="254"/>
      <c r="E87" s="254"/>
      <c r="F87" s="274" t="s">
        <v>1669</v>
      </c>
      <c r="G87" s="273"/>
      <c r="H87" s="254" t="s">
        <v>1683</v>
      </c>
      <c r="I87" s="254" t="s">
        <v>1665</v>
      </c>
      <c r="J87" s="254">
        <v>50</v>
      </c>
      <c r="K87" s="266"/>
    </row>
    <row r="88" spans="2:11" ht="15" customHeight="1">
      <c r="B88" s="275"/>
      <c r="C88" s="254" t="s">
        <v>1684</v>
      </c>
      <c r="D88" s="254"/>
      <c r="E88" s="254"/>
      <c r="F88" s="274" t="s">
        <v>1669</v>
      </c>
      <c r="G88" s="273"/>
      <c r="H88" s="254" t="s">
        <v>1685</v>
      </c>
      <c r="I88" s="254" t="s">
        <v>1665</v>
      </c>
      <c r="J88" s="254">
        <v>20</v>
      </c>
      <c r="K88" s="266"/>
    </row>
    <row r="89" spans="2:11" ht="15" customHeight="1">
      <c r="B89" s="275"/>
      <c r="C89" s="254" t="s">
        <v>1686</v>
      </c>
      <c r="D89" s="254"/>
      <c r="E89" s="254"/>
      <c r="F89" s="274" t="s">
        <v>1669</v>
      </c>
      <c r="G89" s="273"/>
      <c r="H89" s="254" t="s">
        <v>1687</v>
      </c>
      <c r="I89" s="254" t="s">
        <v>1665</v>
      </c>
      <c r="J89" s="254">
        <v>20</v>
      </c>
      <c r="K89" s="266"/>
    </row>
    <row r="90" spans="2:11" ht="15" customHeight="1">
      <c r="B90" s="275"/>
      <c r="C90" s="254" t="s">
        <v>1688</v>
      </c>
      <c r="D90" s="254"/>
      <c r="E90" s="254"/>
      <c r="F90" s="274" t="s">
        <v>1669</v>
      </c>
      <c r="G90" s="273"/>
      <c r="H90" s="254" t="s">
        <v>1689</v>
      </c>
      <c r="I90" s="254" t="s">
        <v>1665</v>
      </c>
      <c r="J90" s="254">
        <v>50</v>
      </c>
      <c r="K90" s="266"/>
    </row>
    <row r="91" spans="2:11" ht="15" customHeight="1">
      <c r="B91" s="275"/>
      <c r="C91" s="254" t="s">
        <v>1690</v>
      </c>
      <c r="D91" s="254"/>
      <c r="E91" s="254"/>
      <c r="F91" s="274" t="s">
        <v>1669</v>
      </c>
      <c r="G91" s="273"/>
      <c r="H91" s="254" t="s">
        <v>1690</v>
      </c>
      <c r="I91" s="254" t="s">
        <v>1665</v>
      </c>
      <c r="J91" s="254">
        <v>50</v>
      </c>
      <c r="K91" s="266"/>
    </row>
    <row r="92" spans="2:11" ht="15" customHeight="1">
      <c r="B92" s="275"/>
      <c r="C92" s="254" t="s">
        <v>1691</v>
      </c>
      <c r="D92" s="254"/>
      <c r="E92" s="254"/>
      <c r="F92" s="274" t="s">
        <v>1669</v>
      </c>
      <c r="G92" s="273"/>
      <c r="H92" s="254" t="s">
        <v>1692</v>
      </c>
      <c r="I92" s="254" t="s">
        <v>1665</v>
      </c>
      <c r="J92" s="254">
        <v>255</v>
      </c>
      <c r="K92" s="266"/>
    </row>
    <row r="93" spans="2:11" ht="15" customHeight="1">
      <c r="B93" s="275"/>
      <c r="C93" s="254" t="s">
        <v>1693</v>
      </c>
      <c r="D93" s="254"/>
      <c r="E93" s="254"/>
      <c r="F93" s="274" t="s">
        <v>1663</v>
      </c>
      <c r="G93" s="273"/>
      <c r="H93" s="254" t="s">
        <v>1694</v>
      </c>
      <c r="I93" s="254" t="s">
        <v>1695</v>
      </c>
      <c r="J93" s="254"/>
      <c r="K93" s="266"/>
    </row>
    <row r="94" spans="2:11" ht="15" customHeight="1">
      <c r="B94" s="275"/>
      <c r="C94" s="254" t="s">
        <v>1696</v>
      </c>
      <c r="D94" s="254"/>
      <c r="E94" s="254"/>
      <c r="F94" s="274" t="s">
        <v>1663</v>
      </c>
      <c r="G94" s="273"/>
      <c r="H94" s="254" t="s">
        <v>1697</v>
      </c>
      <c r="I94" s="254" t="s">
        <v>1698</v>
      </c>
      <c r="J94" s="254"/>
      <c r="K94" s="266"/>
    </row>
    <row r="95" spans="2:11" ht="15" customHeight="1">
      <c r="B95" s="275"/>
      <c r="C95" s="254" t="s">
        <v>1699</v>
      </c>
      <c r="D95" s="254"/>
      <c r="E95" s="254"/>
      <c r="F95" s="274" t="s">
        <v>1663</v>
      </c>
      <c r="G95" s="273"/>
      <c r="H95" s="254" t="s">
        <v>1699</v>
      </c>
      <c r="I95" s="254" t="s">
        <v>1698</v>
      </c>
      <c r="J95" s="254"/>
      <c r="K95" s="266"/>
    </row>
    <row r="96" spans="2:11" ht="15" customHeight="1">
      <c r="B96" s="275"/>
      <c r="C96" s="254" t="s">
        <v>42</v>
      </c>
      <c r="D96" s="254"/>
      <c r="E96" s="254"/>
      <c r="F96" s="274" t="s">
        <v>1663</v>
      </c>
      <c r="G96" s="273"/>
      <c r="H96" s="254" t="s">
        <v>1700</v>
      </c>
      <c r="I96" s="254" t="s">
        <v>1698</v>
      </c>
      <c r="J96" s="254"/>
      <c r="K96" s="266"/>
    </row>
    <row r="97" spans="2:11" ht="15" customHeight="1">
      <c r="B97" s="275"/>
      <c r="C97" s="254" t="s">
        <v>52</v>
      </c>
      <c r="D97" s="254"/>
      <c r="E97" s="254"/>
      <c r="F97" s="274" t="s">
        <v>1663</v>
      </c>
      <c r="G97" s="273"/>
      <c r="H97" s="254" t="s">
        <v>1701</v>
      </c>
      <c r="I97" s="254" t="s">
        <v>1698</v>
      </c>
      <c r="J97" s="254"/>
      <c r="K97" s="266"/>
    </row>
    <row r="98" spans="2:11" ht="15" customHeight="1">
      <c r="B98" s="278"/>
      <c r="C98" s="279"/>
      <c r="D98" s="279"/>
      <c r="E98" s="279"/>
      <c r="F98" s="279"/>
      <c r="G98" s="279"/>
      <c r="H98" s="279"/>
      <c r="I98" s="279"/>
      <c r="J98" s="279"/>
      <c r="K98" s="280"/>
    </row>
    <row r="99" spans="2:11" ht="18.7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1"/>
    </row>
    <row r="100" spans="2:1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ht="45" customHeight="1">
      <c r="B102" s="265"/>
      <c r="C102" s="368" t="s">
        <v>1702</v>
      </c>
      <c r="D102" s="368"/>
      <c r="E102" s="368"/>
      <c r="F102" s="368"/>
      <c r="G102" s="368"/>
      <c r="H102" s="368"/>
      <c r="I102" s="368"/>
      <c r="J102" s="368"/>
      <c r="K102" s="266"/>
    </row>
    <row r="103" spans="2:11" ht="17.25" customHeight="1">
      <c r="B103" s="265"/>
      <c r="C103" s="267" t="s">
        <v>1657</v>
      </c>
      <c r="D103" s="267"/>
      <c r="E103" s="267"/>
      <c r="F103" s="267" t="s">
        <v>1658</v>
      </c>
      <c r="G103" s="268"/>
      <c r="H103" s="267" t="s">
        <v>58</v>
      </c>
      <c r="I103" s="267" t="s">
        <v>61</v>
      </c>
      <c r="J103" s="267" t="s">
        <v>1659</v>
      </c>
      <c r="K103" s="266"/>
    </row>
    <row r="104" spans="2:11" ht="17.25" customHeight="1">
      <c r="B104" s="265"/>
      <c r="C104" s="269" t="s">
        <v>1660</v>
      </c>
      <c r="D104" s="269"/>
      <c r="E104" s="269"/>
      <c r="F104" s="270" t="s">
        <v>1661</v>
      </c>
      <c r="G104" s="271"/>
      <c r="H104" s="269"/>
      <c r="I104" s="269"/>
      <c r="J104" s="269" t="s">
        <v>1662</v>
      </c>
      <c r="K104" s="266"/>
    </row>
    <row r="105" spans="2:11" ht="5.25" customHeight="1">
      <c r="B105" s="265"/>
      <c r="C105" s="267"/>
      <c r="D105" s="267"/>
      <c r="E105" s="267"/>
      <c r="F105" s="267"/>
      <c r="G105" s="283"/>
      <c r="H105" s="267"/>
      <c r="I105" s="267"/>
      <c r="J105" s="267"/>
      <c r="K105" s="266"/>
    </row>
    <row r="106" spans="2:11" ht="15" customHeight="1">
      <c r="B106" s="265"/>
      <c r="C106" s="254" t="s">
        <v>57</v>
      </c>
      <c r="D106" s="272"/>
      <c r="E106" s="272"/>
      <c r="F106" s="274" t="s">
        <v>1663</v>
      </c>
      <c r="G106" s="283"/>
      <c r="H106" s="254" t="s">
        <v>1703</v>
      </c>
      <c r="I106" s="254" t="s">
        <v>1665</v>
      </c>
      <c r="J106" s="254">
        <v>20</v>
      </c>
      <c r="K106" s="266"/>
    </row>
    <row r="107" spans="2:11" ht="15" customHeight="1">
      <c r="B107" s="265"/>
      <c r="C107" s="254" t="s">
        <v>1666</v>
      </c>
      <c r="D107" s="254"/>
      <c r="E107" s="254"/>
      <c r="F107" s="274" t="s">
        <v>1663</v>
      </c>
      <c r="G107" s="254"/>
      <c r="H107" s="254" t="s">
        <v>1703</v>
      </c>
      <c r="I107" s="254" t="s">
        <v>1665</v>
      </c>
      <c r="J107" s="254">
        <v>120</v>
      </c>
      <c r="K107" s="266"/>
    </row>
    <row r="108" spans="2:11" ht="15" customHeight="1">
      <c r="B108" s="275"/>
      <c r="C108" s="254" t="s">
        <v>1668</v>
      </c>
      <c r="D108" s="254"/>
      <c r="E108" s="254"/>
      <c r="F108" s="274" t="s">
        <v>1669</v>
      </c>
      <c r="G108" s="254"/>
      <c r="H108" s="254" t="s">
        <v>1703</v>
      </c>
      <c r="I108" s="254" t="s">
        <v>1665</v>
      </c>
      <c r="J108" s="254">
        <v>50</v>
      </c>
      <c r="K108" s="266"/>
    </row>
    <row r="109" spans="2:11" ht="15" customHeight="1">
      <c r="B109" s="275"/>
      <c r="C109" s="254" t="s">
        <v>1671</v>
      </c>
      <c r="D109" s="254"/>
      <c r="E109" s="254"/>
      <c r="F109" s="274" t="s">
        <v>1663</v>
      </c>
      <c r="G109" s="254"/>
      <c r="H109" s="254" t="s">
        <v>1703</v>
      </c>
      <c r="I109" s="254" t="s">
        <v>1673</v>
      </c>
      <c r="J109" s="254"/>
      <c r="K109" s="266"/>
    </row>
    <row r="110" spans="2:11" ht="15" customHeight="1">
      <c r="B110" s="275"/>
      <c r="C110" s="254" t="s">
        <v>1682</v>
      </c>
      <c r="D110" s="254"/>
      <c r="E110" s="254"/>
      <c r="F110" s="274" t="s">
        <v>1669</v>
      </c>
      <c r="G110" s="254"/>
      <c r="H110" s="254" t="s">
        <v>1703</v>
      </c>
      <c r="I110" s="254" t="s">
        <v>1665</v>
      </c>
      <c r="J110" s="254">
        <v>50</v>
      </c>
      <c r="K110" s="266"/>
    </row>
    <row r="111" spans="2:11" ht="15" customHeight="1">
      <c r="B111" s="275"/>
      <c r="C111" s="254" t="s">
        <v>1690</v>
      </c>
      <c r="D111" s="254"/>
      <c r="E111" s="254"/>
      <c r="F111" s="274" t="s">
        <v>1669</v>
      </c>
      <c r="G111" s="254"/>
      <c r="H111" s="254" t="s">
        <v>1703</v>
      </c>
      <c r="I111" s="254" t="s">
        <v>1665</v>
      </c>
      <c r="J111" s="254">
        <v>50</v>
      </c>
      <c r="K111" s="266"/>
    </row>
    <row r="112" spans="2:11" ht="15" customHeight="1">
      <c r="B112" s="275"/>
      <c r="C112" s="254" t="s">
        <v>1688</v>
      </c>
      <c r="D112" s="254"/>
      <c r="E112" s="254"/>
      <c r="F112" s="274" t="s">
        <v>1669</v>
      </c>
      <c r="G112" s="254"/>
      <c r="H112" s="254" t="s">
        <v>1703</v>
      </c>
      <c r="I112" s="254" t="s">
        <v>1665</v>
      </c>
      <c r="J112" s="254">
        <v>50</v>
      </c>
      <c r="K112" s="266"/>
    </row>
    <row r="113" spans="2:11" ht="15" customHeight="1">
      <c r="B113" s="275"/>
      <c r="C113" s="254" t="s">
        <v>57</v>
      </c>
      <c r="D113" s="254"/>
      <c r="E113" s="254"/>
      <c r="F113" s="274" t="s">
        <v>1663</v>
      </c>
      <c r="G113" s="254"/>
      <c r="H113" s="254" t="s">
        <v>1704</v>
      </c>
      <c r="I113" s="254" t="s">
        <v>1665</v>
      </c>
      <c r="J113" s="254">
        <v>20</v>
      </c>
      <c r="K113" s="266"/>
    </row>
    <row r="114" spans="2:11" ht="15" customHeight="1">
      <c r="B114" s="275"/>
      <c r="C114" s="254" t="s">
        <v>1705</v>
      </c>
      <c r="D114" s="254"/>
      <c r="E114" s="254"/>
      <c r="F114" s="274" t="s">
        <v>1663</v>
      </c>
      <c r="G114" s="254"/>
      <c r="H114" s="254" t="s">
        <v>1706</v>
      </c>
      <c r="I114" s="254" t="s">
        <v>1665</v>
      </c>
      <c r="J114" s="254">
        <v>120</v>
      </c>
      <c r="K114" s="266"/>
    </row>
    <row r="115" spans="2:11" ht="15" customHeight="1">
      <c r="B115" s="275"/>
      <c r="C115" s="254" t="s">
        <v>42</v>
      </c>
      <c r="D115" s="254"/>
      <c r="E115" s="254"/>
      <c r="F115" s="274" t="s">
        <v>1663</v>
      </c>
      <c r="G115" s="254"/>
      <c r="H115" s="254" t="s">
        <v>1707</v>
      </c>
      <c r="I115" s="254" t="s">
        <v>1698</v>
      </c>
      <c r="J115" s="254"/>
      <c r="K115" s="266"/>
    </row>
    <row r="116" spans="2:11" ht="15" customHeight="1">
      <c r="B116" s="275"/>
      <c r="C116" s="254" t="s">
        <v>52</v>
      </c>
      <c r="D116" s="254"/>
      <c r="E116" s="254"/>
      <c r="F116" s="274" t="s">
        <v>1663</v>
      </c>
      <c r="G116" s="254"/>
      <c r="H116" s="254" t="s">
        <v>1708</v>
      </c>
      <c r="I116" s="254" t="s">
        <v>1698</v>
      </c>
      <c r="J116" s="254"/>
      <c r="K116" s="266"/>
    </row>
    <row r="117" spans="2:11" ht="15" customHeight="1">
      <c r="B117" s="275"/>
      <c r="C117" s="254" t="s">
        <v>61</v>
      </c>
      <c r="D117" s="254"/>
      <c r="E117" s="254"/>
      <c r="F117" s="274" t="s">
        <v>1663</v>
      </c>
      <c r="G117" s="254"/>
      <c r="H117" s="254" t="s">
        <v>1709</v>
      </c>
      <c r="I117" s="254" t="s">
        <v>1710</v>
      </c>
      <c r="J117" s="254"/>
      <c r="K117" s="266"/>
    </row>
    <row r="118" spans="2:11" ht="15" customHeight="1">
      <c r="B118" s="278"/>
      <c r="C118" s="284"/>
      <c r="D118" s="284"/>
      <c r="E118" s="284"/>
      <c r="F118" s="284"/>
      <c r="G118" s="284"/>
      <c r="H118" s="284"/>
      <c r="I118" s="284"/>
      <c r="J118" s="284"/>
      <c r="K118" s="280"/>
    </row>
    <row r="119" spans="2:11" ht="18.75" customHeight="1">
      <c r="B119" s="285"/>
      <c r="C119" s="251"/>
      <c r="D119" s="251"/>
      <c r="E119" s="251"/>
      <c r="F119" s="286"/>
      <c r="G119" s="251"/>
      <c r="H119" s="251"/>
      <c r="I119" s="251"/>
      <c r="J119" s="251"/>
      <c r="K119" s="285"/>
    </row>
    <row r="120" spans="2:1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ht="7.5" customHeight="1">
      <c r="B121" s="287"/>
      <c r="C121" s="288"/>
      <c r="D121" s="288"/>
      <c r="E121" s="288"/>
      <c r="F121" s="288"/>
      <c r="G121" s="288"/>
      <c r="H121" s="288"/>
      <c r="I121" s="288"/>
      <c r="J121" s="288"/>
      <c r="K121" s="289"/>
    </row>
    <row r="122" spans="2:11" ht="45" customHeight="1">
      <c r="B122" s="290"/>
      <c r="C122" s="371" t="s">
        <v>1711</v>
      </c>
      <c r="D122" s="371"/>
      <c r="E122" s="371"/>
      <c r="F122" s="371"/>
      <c r="G122" s="371"/>
      <c r="H122" s="371"/>
      <c r="I122" s="371"/>
      <c r="J122" s="371"/>
      <c r="K122" s="291"/>
    </row>
    <row r="123" spans="2:11" ht="17.25" customHeight="1">
      <c r="B123" s="292"/>
      <c r="C123" s="267" t="s">
        <v>1657</v>
      </c>
      <c r="D123" s="267"/>
      <c r="E123" s="267"/>
      <c r="F123" s="267" t="s">
        <v>1658</v>
      </c>
      <c r="G123" s="268"/>
      <c r="H123" s="267" t="s">
        <v>58</v>
      </c>
      <c r="I123" s="267" t="s">
        <v>61</v>
      </c>
      <c r="J123" s="267" t="s">
        <v>1659</v>
      </c>
      <c r="K123" s="293"/>
    </row>
    <row r="124" spans="2:11" ht="17.25" customHeight="1">
      <c r="B124" s="292"/>
      <c r="C124" s="269" t="s">
        <v>1660</v>
      </c>
      <c r="D124" s="269"/>
      <c r="E124" s="269"/>
      <c r="F124" s="270" t="s">
        <v>1661</v>
      </c>
      <c r="G124" s="271"/>
      <c r="H124" s="269"/>
      <c r="I124" s="269"/>
      <c r="J124" s="269" t="s">
        <v>1662</v>
      </c>
      <c r="K124" s="293"/>
    </row>
    <row r="125" spans="2:11" ht="5.25" customHeight="1">
      <c r="B125" s="294"/>
      <c r="C125" s="272"/>
      <c r="D125" s="272"/>
      <c r="E125" s="272"/>
      <c r="F125" s="272"/>
      <c r="G125" s="254"/>
      <c r="H125" s="272"/>
      <c r="I125" s="272"/>
      <c r="J125" s="272"/>
      <c r="K125" s="295"/>
    </row>
    <row r="126" spans="2:11" ht="15" customHeight="1">
      <c r="B126" s="294"/>
      <c r="C126" s="254" t="s">
        <v>1666</v>
      </c>
      <c r="D126" s="272"/>
      <c r="E126" s="272"/>
      <c r="F126" s="274" t="s">
        <v>1663</v>
      </c>
      <c r="G126" s="254"/>
      <c r="H126" s="254" t="s">
        <v>1703</v>
      </c>
      <c r="I126" s="254" t="s">
        <v>1665</v>
      </c>
      <c r="J126" s="254">
        <v>120</v>
      </c>
      <c r="K126" s="296"/>
    </row>
    <row r="127" spans="2:11" ht="15" customHeight="1">
      <c r="B127" s="294"/>
      <c r="C127" s="254" t="s">
        <v>1712</v>
      </c>
      <c r="D127" s="254"/>
      <c r="E127" s="254"/>
      <c r="F127" s="274" t="s">
        <v>1663</v>
      </c>
      <c r="G127" s="254"/>
      <c r="H127" s="254" t="s">
        <v>1713</v>
      </c>
      <c r="I127" s="254" t="s">
        <v>1665</v>
      </c>
      <c r="J127" s="254" t="s">
        <v>1714</v>
      </c>
      <c r="K127" s="296"/>
    </row>
    <row r="128" spans="2:11" ht="15" customHeight="1">
      <c r="B128" s="294"/>
      <c r="C128" s="254" t="s">
        <v>1611</v>
      </c>
      <c r="D128" s="254"/>
      <c r="E128" s="254"/>
      <c r="F128" s="274" t="s">
        <v>1663</v>
      </c>
      <c r="G128" s="254"/>
      <c r="H128" s="254" t="s">
        <v>1715</v>
      </c>
      <c r="I128" s="254" t="s">
        <v>1665</v>
      </c>
      <c r="J128" s="254" t="s">
        <v>1714</v>
      </c>
      <c r="K128" s="296"/>
    </row>
    <row r="129" spans="2:11" ht="15" customHeight="1">
      <c r="B129" s="294"/>
      <c r="C129" s="254" t="s">
        <v>1674</v>
      </c>
      <c r="D129" s="254"/>
      <c r="E129" s="254"/>
      <c r="F129" s="274" t="s">
        <v>1669</v>
      </c>
      <c r="G129" s="254"/>
      <c r="H129" s="254" t="s">
        <v>1675</v>
      </c>
      <c r="I129" s="254" t="s">
        <v>1665</v>
      </c>
      <c r="J129" s="254">
        <v>15</v>
      </c>
      <c r="K129" s="296"/>
    </row>
    <row r="130" spans="2:11" ht="15" customHeight="1">
      <c r="B130" s="294"/>
      <c r="C130" s="276" t="s">
        <v>1676</v>
      </c>
      <c r="D130" s="276"/>
      <c r="E130" s="276"/>
      <c r="F130" s="277" t="s">
        <v>1669</v>
      </c>
      <c r="G130" s="276"/>
      <c r="H130" s="276" t="s">
        <v>1677</v>
      </c>
      <c r="I130" s="276" t="s">
        <v>1665</v>
      </c>
      <c r="J130" s="276">
        <v>15</v>
      </c>
      <c r="K130" s="296"/>
    </row>
    <row r="131" spans="2:11" ht="15" customHeight="1">
      <c r="B131" s="294"/>
      <c r="C131" s="276" t="s">
        <v>1678</v>
      </c>
      <c r="D131" s="276"/>
      <c r="E131" s="276"/>
      <c r="F131" s="277" t="s">
        <v>1669</v>
      </c>
      <c r="G131" s="276"/>
      <c r="H131" s="276" t="s">
        <v>1679</v>
      </c>
      <c r="I131" s="276" t="s">
        <v>1665</v>
      </c>
      <c r="J131" s="276">
        <v>20</v>
      </c>
      <c r="K131" s="296"/>
    </row>
    <row r="132" spans="2:11" ht="15" customHeight="1">
      <c r="B132" s="294"/>
      <c r="C132" s="276" t="s">
        <v>1680</v>
      </c>
      <c r="D132" s="276"/>
      <c r="E132" s="276"/>
      <c r="F132" s="277" t="s">
        <v>1669</v>
      </c>
      <c r="G132" s="276"/>
      <c r="H132" s="276" t="s">
        <v>1681</v>
      </c>
      <c r="I132" s="276" t="s">
        <v>1665</v>
      </c>
      <c r="J132" s="276">
        <v>20</v>
      </c>
      <c r="K132" s="296"/>
    </row>
    <row r="133" spans="2:11" ht="15" customHeight="1">
      <c r="B133" s="294"/>
      <c r="C133" s="254" t="s">
        <v>1668</v>
      </c>
      <c r="D133" s="254"/>
      <c r="E133" s="254"/>
      <c r="F133" s="274" t="s">
        <v>1669</v>
      </c>
      <c r="G133" s="254"/>
      <c r="H133" s="254" t="s">
        <v>1703</v>
      </c>
      <c r="I133" s="254" t="s">
        <v>1665</v>
      </c>
      <c r="J133" s="254">
        <v>50</v>
      </c>
      <c r="K133" s="296"/>
    </row>
    <row r="134" spans="2:11" ht="15" customHeight="1">
      <c r="B134" s="294"/>
      <c r="C134" s="254" t="s">
        <v>1682</v>
      </c>
      <c r="D134" s="254"/>
      <c r="E134" s="254"/>
      <c r="F134" s="274" t="s">
        <v>1669</v>
      </c>
      <c r="G134" s="254"/>
      <c r="H134" s="254" t="s">
        <v>1703</v>
      </c>
      <c r="I134" s="254" t="s">
        <v>1665</v>
      </c>
      <c r="J134" s="254">
        <v>50</v>
      </c>
      <c r="K134" s="296"/>
    </row>
    <row r="135" spans="2:11" ht="15" customHeight="1">
      <c r="B135" s="294"/>
      <c r="C135" s="254" t="s">
        <v>1688</v>
      </c>
      <c r="D135" s="254"/>
      <c r="E135" s="254"/>
      <c r="F135" s="274" t="s">
        <v>1669</v>
      </c>
      <c r="G135" s="254"/>
      <c r="H135" s="254" t="s">
        <v>1703</v>
      </c>
      <c r="I135" s="254" t="s">
        <v>1665</v>
      </c>
      <c r="J135" s="254">
        <v>50</v>
      </c>
      <c r="K135" s="296"/>
    </row>
    <row r="136" spans="2:11" ht="15" customHeight="1">
      <c r="B136" s="294"/>
      <c r="C136" s="254" t="s">
        <v>1690</v>
      </c>
      <c r="D136" s="254"/>
      <c r="E136" s="254"/>
      <c r="F136" s="274" t="s">
        <v>1669</v>
      </c>
      <c r="G136" s="254"/>
      <c r="H136" s="254" t="s">
        <v>1703</v>
      </c>
      <c r="I136" s="254" t="s">
        <v>1665</v>
      </c>
      <c r="J136" s="254">
        <v>50</v>
      </c>
      <c r="K136" s="296"/>
    </row>
    <row r="137" spans="2:11" ht="15" customHeight="1">
      <c r="B137" s="294"/>
      <c r="C137" s="254" t="s">
        <v>1691</v>
      </c>
      <c r="D137" s="254"/>
      <c r="E137" s="254"/>
      <c r="F137" s="274" t="s">
        <v>1669</v>
      </c>
      <c r="G137" s="254"/>
      <c r="H137" s="254" t="s">
        <v>1716</v>
      </c>
      <c r="I137" s="254" t="s">
        <v>1665</v>
      </c>
      <c r="J137" s="254">
        <v>255</v>
      </c>
      <c r="K137" s="296"/>
    </row>
    <row r="138" spans="2:11" ht="15" customHeight="1">
      <c r="B138" s="294"/>
      <c r="C138" s="254" t="s">
        <v>1693</v>
      </c>
      <c r="D138" s="254"/>
      <c r="E138" s="254"/>
      <c r="F138" s="274" t="s">
        <v>1663</v>
      </c>
      <c r="G138" s="254"/>
      <c r="H138" s="254" t="s">
        <v>1717</v>
      </c>
      <c r="I138" s="254" t="s">
        <v>1695</v>
      </c>
      <c r="J138" s="254"/>
      <c r="K138" s="296"/>
    </row>
    <row r="139" spans="2:11" ht="15" customHeight="1">
      <c r="B139" s="294"/>
      <c r="C139" s="254" t="s">
        <v>1696</v>
      </c>
      <c r="D139" s="254"/>
      <c r="E139" s="254"/>
      <c r="F139" s="274" t="s">
        <v>1663</v>
      </c>
      <c r="G139" s="254"/>
      <c r="H139" s="254" t="s">
        <v>1718</v>
      </c>
      <c r="I139" s="254" t="s">
        <v>1698</v>
      </c>
      <c r="J139" s="254"/>
      <c r="K139" s="296"/>
    </row>
    <row r="140" spans="2:11" ht="15" customHeight="1">
      <c r="B140" s="294"/>
      <c r="C140" s="254" t="s">
        <v>1699</v>
      </c>
      <c r="D140" s="254"/>
      <c r="E140" s="254"/>
      <c r="F140" s="274" t="s">
        <v>1663</v>
      </c>
      <c r="G140" s="254"/>
      <c r="H140" s="254" t="s">
        <v>1699</v>
      </c>
      <c r="I140" s="254" t="s">
        <v>1698</v>
      </c>
      <c r="J140" s="254"/>
      <c r="K140" s="296"/>
    </row>
    <row r="141" spans="2:11" ht="15" customHeight="1">
      <c r="B141" s="294"/>
      <c r="C141" s="254" t="s">
        <v>42</v>
      </c>
      <c r="D141" s="254"/>
      <c r="E141" s="254"/>
      <c r="F141" s="274" t="s">
        <v>1663</v>
      </c>
      <c r="G141" s="254"/>
      <c r="H141" s="254" t="s">
        <v>1719</v>
      </c>
      <c r="I141" s="254" t="s">
        <v>1698</v>
      </c>
      <c r="J141" s="254"/>
      <c r="K141" s="296"/>
    </row>
    <row r="142" spans="2:11" ht="15" customHeight="1">
      <c r="B142" s="294"/>
      <c r="C142" s="254" t="s">
        <v>1720</v>
      </c>
      <c r="D142" s="254"/>
      <c r="E142" s="254"/>
      <c r="F142" s="274" t="s">
        <v>1663</v>
      </c>
      <c r="G142" s="254"/>
      <c r="H142" s="254" t="s">
        <v>1721</v>
      </c>
      <c r="I142" s="254" t="s">
        <v>1698</v>
      </c>
      <c r="J142" s="254"/>
      <c r="K142" s="296"/>
    </row>
    <row r="143" spans="2:11" ht="15" customHeight="1">
      <c r="B143" s="297"/>
      <c r="C143" s="298"/>
      <c r="D143" s="298"/>
      <c r="E143" s="298"/>
      <c r="F143" s="298"/>
      <c r="G143" s="298"/>
      <c r="H143" s="298"/>
      <c r="I143" s="298"/>
      <c r="J143" s="298"/>
      <c r="K143" s="299"/>
    </row>
    <row r="144" spans="2:11" ht="18.75" customHeight="1">
      <c r="B144" s="251"/>
      <c r="C144" s="251"/>
      <c r="D144" s="251"/>
      <c r="E144" s="251"/>
      <c r="F144" s="286"/>
      <c r="G144" s="251"/>
      <c r="H144" s="251"/>
      <c r="I144" s="251"/>
      <c r="J144" s="251"/>
      <c r="K144" s="251"/>
    </row>
    <row r="145" spans="2:1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ht="45" customHeight="1">
      <c r="B147" s="265"/>
      <c r="C147" s="368" t="s">
        <v>1722</v>
      </c>
      <c r="D147" s="368"/>
      <c r="E147" s="368"/>
      <c r="F147" s="368"/>
      <c r="G147" s="368"/>
      <c r="H147" s="368"/>
      <c r="I147" s="368"/>
      <c r="J147" s="368"/>
      <c r="K147" s="266"/>
    </row>
    <row r="148" spans="2:11" ht="17.25" customHeight="1">
      <c r="B148" s="265"/>
      <c r="C148" s="267" t="s">
        <v>1657</v>
      </c>
      <c r="D148" s="267"/>
      <c r="E148" s="267"/>
      <c r="F148" s="267" t="s">
        <v>1658</v>
      </c>
      <c r="G148" s="268"/>
      <c r="H148" s="267" t="s">
        <v>58</v>
      </c>
      <c r="I148" s="267" t="s">
        <v>61</v>
      </c>
      <c r="J148" s="267" t="s">
        <v>1659</v>
      </c>
      <c r="K148" s="266"/>
    </row>
    <row r="149" spans="2:11" ht="17.25" customHeight="1">
      <c r="B149" s="265"/>
      <c r="C149" s="269" t="s">
        <v>1660</v>
      </c>
      <c r="D149" s="269"/>
      <c r="E149" s="269"/>
      <c r="F149" s="270" t="s">
        <v>1661</v>
      </c>
      <c r="G149" s="271"/>
      <c r="H149" s="269"/>
      <c r="I149" s="269"/>
      <c r="J149" s="269" t="s">
        <v>1662</v>
      </c>
      <c r="K149" s="266"/>
    </row>
    <row r="150" spans="2:11" ht="5.25" customHeight="1">
      <c r="B150" s="275"/>
      <c r="C150" s="272"/>
      <c r="D150" s="272"/>
      <c r="E150" s="272"/>
      <c r="F150" s="272"/>
      <c r="G150" s="273"/>
      <c r="H150" s="272"/>
      <c r="I150" s="272"/>
      <c r="J150" s="272"/>
      <c r="K150" s="296"/>
    </row>
    <row r="151" spans="2:11" ht="15" customHeight="1">
      <c r="B151" s="275"/>
      <c r="C151" s="300" t="s">
        <v>1666</v>
      </c>
      <c r="D151" s="254"/>
      <c r="E151" s="254"/>
      <c r="F151" s="301" t="s">
        <v>1663</v>
      </c>
      <c r="G151" s="254"/>
      <c r="H151" s="300" t="s">
        <v>1703</v>
      </c>
      <c r="I151" s="300" t="s">
        <v>1665</v>
      </c>
      <c r="J151" s="300">
        <v>120</v>
      </c>
      <c r="K151" s="296"/>
    </row>
    <row r="152" spans="2:11" ht="15" customHeight="1">
      <c r="B152" s="275"/>
      <c r="C152" s="300" t="s">
        <v>1712</v>
      </c>
      <c r="D152" s="254"/>
      <c r="E152" s="254"/>
      <c r="F152" s="301" t="s">
        <v>1663</v>
      </c>
      <c r="G152" s="254"/>
      <c r="H152" s="300" t="s">
        <v>1723</v>
      </c>
      <c r="I152" s="300" t="s">
        <v>1665</v>
      </c>
      <c r="J152" s="300" t="s">
        <v>1714</v>
      </c>
      <c r="K152" s="296"/>
    </row>
    <row r="153" spans="2:11" ht="15" customHeight="1">
      <c r="B153" s="275"/>
      <c r="C153" s="300" t="s">
        <v>1611</v>
      </c>
      <c r="D153" s="254"/>
      <c r="E153" s="254"/>
      <c r="F153" s="301" t="s">
        <v>1663</v>
      </c>
      <c r="G153" s="254"/>
      <c r="H153" s="300" t="s">
        <v>1724</v>
      </c>
      <c r="I153" s="300" t="s">
        <v>1665</v>
      </c>
      <c r="J153" s="300" t="s">
        <v>1714</v>
      </c>
      <c r="K153" s="296"/>
    </row>
    <row r="154" spans="2:11" ht="15" customHeight="1">
      <c r="B154" s="275"/>
      <c r="C154" s="300" t="s">
        <v>1668</v>
      </c>
      <c r="D154" s="254"/>
      <c r="E154" s="254"/>
      <c r="F154" s="301" t="s">
        <v>1669</v>
      </c>
      <c r="G154" s="254"/>
      <c r="H154" s="300" t="s">
        <v>1703</v>
      </c>
      <c r="I154" s="300" t="s">
        <v>1665</v>
      </c>
      <c r="J154" s="300">
        <v>50</v>
      </c>
      <c r="K154" s="296"/>
    </row>
    <row r="155" spans="2:11" ht="15" customHeight="1">
      <c r="B155" s="275"/>
      <c r="C155" s="300" t="s">
        <v>1671</v>
      </c>
      <c r="D155" s="254"/>
      <c r="E155" s="254"/>
      <c r="F155" s="301" t="s">
        <v>1663</v>
      </c>
      <c r="G155" s="254"/>
      <c r="H155" s="300" t="s">
        <v>1703</v>
      </c>
      <c r="I155" s="300" t="s">
        <v>1673</v>
      </c>
      <c r="J155" s="300"/>
      <c r="K155" s="296"/>
    </row>
    <row r="156" spans="2:11" ht="15" customHeight="1">
      <c r="B156" s="275"/>
      <c r="C156" s="300" t="s">
        <v>1682</v>
      </c>
      <c r="D156" s="254"/>
      <c r="E156" s="254"/>
      <c r="F156" s="301" t="s">
        <v>1669</v>
      </c>
      <c r="G156" s="254"/>
      <c r="H156" s="300" t="s">
        <v>1703</v>
      </c>
      <c r="I156" s="300" t="s">
        <v>1665</v>
      </c>
      <c r="J156" s="300">
        <v>50</v>
      </c>
      <c r="K156" s="296"/>
    </row>
    <row r="157" spans="2:11" ht="15" customHeight="1">
      <c r="B157" s="275"/>
      <c r="C157" s="300" t="s">
        <v>1690</v>
      </c>
      <c r="D157" s="254"/>
      <c r="E157" s="254"/>
      <c r="F157" s="301" t="s">
        <v>1669</v>
      </c>
      <c r="G157" s="254"/>
      <c r="H157" s="300" t="s">
        <v>1703</v>
      </c>
      <c r="I157" s="300" t="s">
        <v>1665</v>
      </c>
      <c r="J157" s="300">
        <v>50</v>
      </c>
      <c r="K157" s="296"/>
    </row>
    <row r="158" spans="2:11" ht="15" customHeight="1">
      <c r="B158" s="275"/>
      <c r="C158" s="300" t="s">
        <v>1688</v>
      </c>
      <c r="D158" s="254"/>
      <c r="E158" s="254"/>
      <c r="F158" s="301" t="s">
        <v>1669</v>
      </c>
      <c r="G158" s="254"/>
      <c r="H158" s="300" t="s">
        <v>1703</v>
      </c>
      <c r="I158" s="300" t="s">
        <v>1665</v>
      </c>
      <c r="J158" s="300">
        <v>50</v>
      </c>
      <c r="K158" s="296"/>
    </row>
    <row r="159" spans="2:11" ht="15" customHeight="1">
      <c r="B159" s="275"/>
      <c r="C159" s="300" t="s">
        <v>86</v>
      </c>
      <c r="D159" s="254"/>
      <c r="E159" s="254"/>
      <c r="F159" s="301" t="s">
        <v>1663</v>
      </c>
      <c r="G159" s="254"/>
      <c r="H159" s="300" t="s">
        <v>1725</v>
      </c>
      <c r="I159" s="300" t="s">
        <v>1665</v>
      </c>
      <c r="J159" s="300" t="s">
        <v>1726</v>
      </c>
      <c r="K159" s="296"/>
    </row>
    <row r="160" spans="2:11" ht="15" customHeight="1">
      <c r="B160" s="275"/>
      <c r="C160" s="300" t="s">
        <v>1727</v>
      </c>
      <c r="D160" s="254"/>
      <c r="E160" s="254"/>
      <c r="F160" s="301" t="s">
        <v>1663</v>
      </c>
      <c r="G160" s="254"/>
      <c r="H160" s="300" t="s">
        <v>1728</v>
      </c>
      <c r="I160" s="300" t="s">
        <v>1698</v>
      </c>
      <c r="J160" s="300"/>
      <c r="K160" s="296"/>
    </row>
    <row r="161" spans="2:11" ht="15" customHeight="1">
      <c r="B161" s="302"/>
      <c r="C161" s="284"/>
      <c r="D161" s="284"/>
      <c r="E161" s="284"/>
      <c r="F161" s="284"/>
      <c r="G161" s="284"/>
      <c r="H161" s="284"/>
      <c r="I161" s="284"/>
      <c r="J161" s="284"/>
      <c r="K161" s="303"/>
    </row>
    <row r="162" spans="2:11" ht="18.75" customHeight="1">
      <c r="B162" s="251"/>
      <c r="C162" s="254"/>
      <c r="D162" s="254"/>
      <c r="E162" s="254"/>
      <c r="F162" s="274"/>
      <c r="G162" s="254"/>
      <c r="H162" s="254"/>
      <c r="I162" s="254"/>
      <c r="J162" s="254"/>
      <c r="K162" s="251"/>
    </row>
    <row r="163" spans="2:1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ht="45" customHeight="1">
      <c r="B165" s="246"/>
      <c r="C165" s="371" t="s">
        <v>1729</v>
      </c>
      <c r="D165" s="371"/>
      <c r="E165" s="371"/>
      <c r="F165" s="371"/>
      <c r="G165" s="371"/>
      <c r="H165" s="371"/>
      <c r="I165" s="371"/>
      <c r="J165" s="371"/>
      <c r="K165" s="247"/>
    </row>
    <row r="166" spans="2:11" ht="17.25" customHeight="1">
      <c r="B166" s="246"/>
      <c r="C166" s="267" t="s">
        <v>1657</v>
      </c>
      <c r="D166" s="267"/>
      <c r="E166" s="267"/>
      <c r="F166" s="267" t="s">
        <v>1658</v>
      </c>
      <c r="G166" s="304"/>
      <c r="H166" s="305" t="s">
        <v>58</v>
      </c>
      <c r="I166" s="305" t="s">
        <v>61</v>
      </c>
      <c r="J166" s="267" t="s">
        <v>1659</v>
      </c>
      <c r="K166" s="247"/>
    </row>
    <row r="167" spans="2:11" ht="17.25" customHeight="1">
      <c r="B167" s="248"/>
      <c r="C167" s="269" t="s">
        <v>1660</v>
      </c>
      <c r="D167" s="269"/>
      <c r="E167" s="269"/>
      <c r="F167" s="270" t="s">
        <v>1661</v>
      </c>
      <c r="G167" s="306"/>
      <c r="H167" s="307"/>
      <c r="I167" s="307"/>
      <c r="J167" s="269" t="s">
        <v>1662</v>
      </c>
      <c r="K167" s="249"/>
    </row>
    <row r="168" spans="2:11" ht="5.25" customHeight="1">
      <c r="B168" s="275"/>
      <c r="C168" s="272"/>
      <c r="D168" s="272"/>
      <c r="E168" s="272"/>
      <c r="F168" s="272"/>
      <c r="G168" s="273"/>
      <c r="H168" s="272"/>
      <c r="I168" s="272"/>
      <c r="J168" s="272"/>
      <c r="K168" s="296"/>
    </row>
    <row r="169" spans="2:11" ht="15" customHeight="1">
      <c r="B169" s="275"/>
      <c r="C169" s="254" t="s">
        <v>1666</v>
      </c>
      <c r="D169" s="254"/>
      <c r="E169" s="254"/>
      <c r="F169" s="274" t="s">
        <v>1663</v>
      </c>
      <c r="G169" s="254"/>
      <c r="H169" s="254" t="s">
        <v>1703</v>
      </c>
      <c r="I169" s="254" t="s">
        <v>1665</v>
      </c>
      <c r="J169" s="254">
        <v>120</v>
      </c>
      <c r="K169" s="296"/>
    </row>
    <row r="170" spans="2:11" ht="15" customHeight="1">
      <c r="B170" s="275"/>
      <c r="C170" s="254" t="s">
        <v>1712</v>
      </c>
      <c r="D170" s="254"/>
      <c r="E170" s="254"/>
      <c r="F170" s="274" t="s">
        <v>1663</v>
      </c>
      <c r="G170" s="254"/>
      <c r="H170" s="254" t="s">
        <v>1713</v>
      </c>
      <c r="I170" s="254" t="s">
        <v>1665</v>
      </c>
      <c r="J170" s="254" t="s">
        <v>1714</v>
      </c>
      <c r="K170" s="296"/>
    </row>
    <row r="171" spans="2:11" ht="15" customHeight="1">
      <c r="B171" s="275"/>
      <c r="C171" s="254" t="s">
        <v>1611</v>
      </c>
      <c r="D171" s="254"/>
      <c r="E171" s="254"/>
      <c r="F171" s="274" t="s">
        <v>1663</v>
      </c>
      <c r="G171" s="254"/>
      <c r="H171" s="254" t="s">
        <v>1730</v>
      </c>
      <c r="I171" s="254" t="s">
        <v>1665</v>
      </c>
      <c r="J171" s="254" t="s">
        <v>1714</v>
      </c>
      <c r="K171" s="296"/>
    </row>
    <row r="172" spans="2:11" ht="15" customHeight="1">
      <c r="B172" s="275"/>
      <c r="C172" s="254" t="s">
        <v>1668</v>
      </c>
      <c r="D172" s="254"/>
      <c r="E172" s="254"/>
      <c r="F172" s="274" t="s">
        <v>1669</v>
      </c>
      <c r="G172" s="254"/>
      <c r="H172" s="254" t="s">
        <v>1730</v>
      </c>
      <c r="I172" s="254" t="s">
        <v>1665</v>
      </c>
      <c r="J172" s="254">
        <v>50</v>
      </c>
      <c r="K172" s="296"/>
    </row>
    <row r="173" spans="2:11" ht="15" customHeight="1">
      <c r="B173" s="275"/>
      <c r="C173" s="254" t="s">
        <v>1671</v>
      </c>
      <c r="D173" s="254"/>
      <c r="E173" s="254"/>
      <c r="F173" s="274" t="s">
        <v>1663</v>
      </c>
      <c r="G173" s="254"/>
      <c r="H173" s="254" t="s">
        <v>1730</v>
      </c>
      <c r="I173" s="254" t="s">
        <v>1673</v>
      </c>
      <c r="J173" s="254"/>
      <c r="K173" s="296"/>
    </row>
    <row r="174" spans="2:11" ht="15" customHeight="1">
      <c r="B174" s="275"/>
      <c r="C174" s="254" t="s">
        <v>1682</v>
      </c>
      <c r="D174" s="254"/>
      <c r="E174" s="254"/>
      <c r="F174" s="274" t="s">
        <v>1669</v>
      </c>
      <c r="G174" s="254"/>
      <c r="H174" s="254" t="s">
        <v>1730</v>
      </c>
      <c r="I174" s="254" t="s">
        <v>1665</v>
      </c>
      <c r="J174" s="254">
        <v>50</v>
      </c>
      <c r="K174" s="296"/>
    </row>
    <row r="175" spans="2:11" ht="15" customHeight="1">
      <c r="B175" s="275"/>
      <c r="C175" s="254" t="s">
        <v>1690</v>
      </c>
      <c r="D175" s="254"/>
      <c r="E175" s="254"/>
      <c r="F175" s="274" t="s">
        <v>1669</v>
      </c>
      <c r="G175" s="254"/>
      <c r="H175" s="254" t="s">
        <v>1730</v>
      </c>
      <c r="I175" s="254" t="s">
        <v>1665</v>
      </c>
      <c r="J175" s="254">
        <v>50</v>
      </c>
      <c r="K175" s="296"/>
    </row>
    <row r="176" spans="2:11" ht="15" customHeight="1">
      <c r="B176" s="275"/>
      <c r="C176" s="254" t="s">
        <v>1688</v>
      </c>
      <c r="D176" s="254"/>
      <c r="E176" s="254"/>
      <c r="F176" s="274" t="s">
        <v>1669</v>
      </c>
      <c r="G176" s="254"/>
      <c r="H176" s="254" t="s">
        <v>1730</v>
      </c>
      <c r="I176" s="254" t="s">
        <v>1665</v>
      </c>
      <c r="J176" s="254">
        <v>50</v>
      </c>
      <c r="K176" s="296"/>
    </row>
    <row r="177" spans="2:11" ht="15" customHeight="1">
      <c r="B177" s="275"/>
      <c r="C177" s="254" t="s">
        <v>129</v>
      </c>
      <c r="D177" s="254"/>
      <c r="E177" s="254"/>
      <c r="F177" s="274" t="s">
        <v>1663</v>
      </c>
      <c r="G177" s="254"/>
      <c r="H177" s="254" t="s">
        <v>1731</v>
      </c>
      <c r="I177" s="254" t="s">
        <v>1732</v>
      </c>
      <c r="J177" s="254"/>
      <c r="K177" s="296"/>
    </row>
    <row r="178" spans="2:11" ht="15" customHeight="1">
      <c r="B178" s="275"/>
      <c r="C178" s="254" t="s">
        <v>61</v>
      </c>
      <c r="D178" s="254"/>
      <c r="E178" s="254"/>
      <c r="F178" s="274" t="s">
        <v>1663</v>
      </c>
      <c r="G178" s="254"/>
      <c r="H178" s="254" t="s">
        <v>1733</v>
      </c>
      <c r="I178" s="254" t="s">
        <v>1734</v>
      </c>
      <c r="J178" s="254">
        <v>1</v>
      </c>
      <c r="K178" s="296"/>
    </row>
    <row r="179" spans="2:11" ht="15" customHeight="1">
      <c r="B179" s="275"/>
      <c r="C179" s="254" t="s">
        <v>57</v>
      </c>
      <c r="D179" s="254"/>
      <c r="E179" s="254"/>
      <c r="F179" s="274" t="s">
        <v>1663</v>
      </c>
      <c r="G179" s="254"/>
      <c r="H179" s="254" t="s">
        <v>1735</v>
      </c>
      <c r="I179" s="254" t="s">
        <v>1665</v>
      </c>
      <c r="J179" s="254">
        <v>20</v>
      </c>
      <c r="K179" s="296"/>
    </row>
    <row r="180" spans="2:11" ht="15" customHeight="1">
      <c r="B180" s="275"/>
      <c r="C180" s="254" t="s">
        <v>58</v>
      </c>
      <c r="D180" s="254"/>
      <c r="E180" s="254"/>
      <c r="F180" s="274" t="s">
        <v>1663</v>
      </c>
      <c r="G180" s="254"/>
      <c r="H180" s="254" t="s">
        <v>1736</v>
      </c>
      <c r="I180" s="254" t="s">
        <v>1665</v>
      </c>
      <c r="J180" s="254">
        <v>255</v>
      </c>
      <c r="K180" s="296"/>
    </row>
    <row r="181" spans="2:11" ht="15" customHeight="1">
      <c r="B181" s="275"/>
      <c r="C181" s="254" t="s">
        <v>130</v>
      </c>
      <c r="D181" s="254"/>
      <c r="E181" s="254"/>
      <c r="F181" s="274" t="s">
        <v>1663</v>
      </c>
      <c r="G181" s="254"/>
      <c r="H181" s="254" t="s">
        <v>1627</v>
      </c>
      <c r="I181" s="254" t="s">
        <v>1665</v>
      </c>
      <c r="J181" s="254">
        <v>10</v>
      </c>
      <c r="K181" s="296"/>
    </row>
    <row r="182" spans="2:11" ht="15" customHeight="1">
      <c r="B182" s="275"/>
      <c r="C182" s="254" t="s">
        <v>131</v>
      </c>
      <c r="D182" s="254"/>
      <c r="E182" s="254"/>
      <c r="F182" s="274" t="s">
        <v>1663</v>
      </c>
      <c r="G182" s="254"/>
      <c r="H182" s="254" t="s">
        <v>1737</v>
      </c>
      <c r="I182" s="254" t="s">
        <v>1698</v>
      </c>
      <c r="J182" s="254"/>
      <c r="K182" s="296"/>
    </row>
    <row r="183" spans="2:11" ht="15" customHeight="1">
      <c r="B183" s="275"/>
      <c r="C183" s="254" t="s">
        <v>1738</v>
      </c>
      <c r="D183" s="254"/>
      <c r="E183" s="254"/>
      <c r="F183" s="274" t="s">
        <v>1663</v>
      </c>
      <c r="G183" s="254"/>
      <c r="H183" s="254" t="s">
        <v>1739</v>
      </c>
      <c r="I183" s="254" t="s">
        <v>1698</v>
      </c>
      <c r="J183" s="254"/>
      <c r="K183" s="296"/>
    </row>
    <row r="184" spans="2:11" ht="15" customHeight="1">
      <c r="B184" s="275"/>
      <c r="C184" s="254" t="s">
        <v>1727</v>
      </c>
      <c r="D184" s="254"/>
      <c r="E184" s="254"/>
      <c r="F184" s="274" t="s">
        <v>1663</v>
      </c>
      <c r="G184" s="254"/>
      <c r="H184" s="254" t="s">
        <v>1740</v>
      </c>
      <c r="I184" s="254" t="s">
        <v>1698</v>
      </c>
      <c r="J184" s="254"/>
      <c r="K184" s="296"/>
    </row>
    <row r="185" spans="2:11" ht="15" customHeight="1">
      <c r="B185" s="275"/>
      <c r="C185" s="254" t="s">
        <v>133</v>
      </c>
      <c r="D185" s="254"/>
      <c r="E185" s="254"/>
      <c r="F185" s="274" t="s">
        <v>1669</v>
      </c>
      <c r="G185" s="254"/>
      <c r="H185" s="254" t="s">
        <v>1741</v>
      </c>
      <c r="I185" s="254" t="s">
        <v>1665</v>
      </c>
      <c r="J185" s="254">
        <v>50</v>
      </c>
      <c r="K185" s="296"/>
    </row>
    <row r="186" spans="2:11" ht="15" customHeight="1">
      <c r="B186" s="275"/>
      <c r="C186" s="254" t="s">
        <v>1742</v>
      </c>
      <c r="D186" s="254"/>
      <c r="E186" s="254"/>
      <c r="F186" s="274" t="s">
        <v>1669</v>
      </c>
      <c r="G186" s="254"/>
      <c r="H186" s="254" t="s">
        <v>1743</v>
      </c>
      <c r="I186" s="254" t="s">
        <v>1744</v>
      </c>
      <c r="J186" s="254"/>
      <c r="K186" s="296"/>
    </row>
    <row r="187" spans="2:11" ht="15" customHeight="1">
      <c r="B187" s="275"/>
      <c r="C187" s="254" t="s">
        <v>1745</v>
      </c>
      <c r="D187" s="254"/>
      <c r="E187" s="254"/>
      <c r="F187" s="274" t="s">
        <v>1669</v>
      </c>
      <c r="G187" s="254"/>
      <c r="H187" s="254" t="s">
        <v>1746</v>
      </c>
      <c r="I187" s="254" t="s">
        <v>1744</v>
      </c>
      <c r="J187" s="254"/>
      <c r="K187" s="296"/>
    </row>
    <row r="188" spans="2:11" ht="15" customHeight="1">
      <c r="B188" s="275"/>
      <c r="C188" s="254" t="s">
        <v>1747</v>
      </c>
      <c r="D188" s="254"/>
      <c r="E188" s="254"/>
      <c r="F188" s="274" t="s">
        <v>1669</v>
      </c>
      <c r="G188" s="254"/>
      <c r="H188" s="254" t="s">
        <v>1748</v>
      </c>
      <c r="I188" s="254" t="s">
        <v>1744</v>
      </c>
      <c r="J188" s="254"/>
      <c r="K188" s="296"/>
    </row>
    <row r="189" spans="2:11" ht="15" customHeight="1">
      <c r="B189" s="275"/>
      <c r="C189" s="308" t="s">
        <v>1749</v>
      </c>
      <c r="D189" s="254"/>
      <c r="E189" s="254"/>
      <c r="F189" s="274" t="s">
        <v>1669</v>
      </c>
      <c r="G189" s="254"/>
      <c r="H189" s="254" t="s">
        <v>1750</v>
      </c>
      <c r="I189" s="254" t="s">
        <v>1751</v>
      </c>
      <c r="J189" s="309" t="s">
        <v>1752</v>
      </c>
      <c r="K189" s="296"/>
    </row>
    <row r="190" spans="2:11" ht="15" customHeight="1">
      <c r="B190" s="275"/>
      <c r="C190" s="260" t="s">
        <v>46</v>
      </c>
      <c r="D190" s="254"/>
      <c r="E190" s="254"/>
      <c r="F190" s="274" t="s">
        <v>1663</v>
      </c>
      <c r="G190" s="254"/>
      <c r="H190" s="251" t="s">
        <v>1753</v>
      </c>
      <c r="I190" s="254" t="s">
        <v>1754</v>
      </c>
      <c r="J190" s="254"/>
      <c r="K190" s="296"/>
    </row>
    <row r="191" spans="2:11" ht="15" customHeight="1">
      <c r="B191" s="275"/>
      <c r="C191" s="260" t="s">
        <v>1755</v>
      </c>
      <c r="D191" s="254"/>
      <c r="E191" s="254"/>
      <c r="F191" s="274" t="s">
        <v>1663</v>
      </c>
      <c r="G191" s="254"/>
      <c r="H191" s="254" t="s">
        <v>1756</v>
      </c>
      <c r="I191" s="254" t="s">
        <v>1698</v>
      </c>
      <c r="J191" s="254"/>
      <c r="K191" s="296"/>
    </row>
    <row r="192" spans="2:11" ht="15" customHeight="1">
      <c r="B192" s="275"/>
      <c r="C192" s="260" t="s">
        <v>1757</v>
      </c>
      <c r="D192" s="254"/>
      <c r="E192" s="254"/>
      <c r="F192" s="274" t="s">
        <v>1663</v>
      </c>
      <c r="G192" s="254"/>
      <c r="H192" s="254" t="s">
        <v>1758</v>
      </c>
      <c r="I192" s="254" t="s">
        <v>1698</v>
      </c>
      <c r="J192" s="254"/>
      <c r="K192" s="296"/>
    </row>
    <row r="193" spans="2:11" ht="15" customHeight="1">
      <c r="B193" s="275"/>
      <c r="C193" s="260" t="s">
        <v>1759</v>
      </c>
      <c r="D193" s="254"/>
      <c r="E193" s="254"/>
      <c r="F193" s="274" t="s">
        <v>1669</v>
      </c>
      <c r="G193" s="254"/>
      <c r="H193" s="254" t="s">
        <v>1760</v>
      </c>
      <c r="I193" s="254" t="s">
        <v>1698</v>
      </c>
      <c r="J193" s="254"/>
      <c r="K193" s="296"/>
    </row>
    <row r="194" spans="2:11" ht="15" customHeight="1">
      <c r="B194" s="302"/>
      <c r="C194" s="310"/>
      <c r="D194" s="284"/>
      <c r="E194" s="284"/>
      <c r="F194" s="284"/>
      <c r="G194" s="284"/>
      <c r="H194" s="284"/>
      <c r="I194" s="284"/>
      <c r="J194" s="284"/>
      <c r="K194" s="303"/>
    </row>
    <row r="195" spans="2:11" ht="18.75" customHeight="1">
      <c r="B195" s="251"/>
      <c r="C195" s="254"/>
      <c r="D195" s="254"/>
      <c r="E195" s="254"/>
      <c r="F195" s="274"/>
      <c r="G195" s="254"/>
      <c r="H195" s="254"/>
      <c r="I195" s="254"/>
      <c r="J195" s="254"/>
      <c r="K195" s="251"/>
    </row>
    <row r="196" spans="2:11" ht="18.75" customHeight="1">
      <c r="B196" s="251"/>
      <c r="C196" s="254"/>
      <c r="D196" s="254"/>
      <c r="E196" s="254"/>
      <c r="F196" s="274"/>
      <c r="G196" s="254"/>
      <c r="H196" s="254"/>
      <c r="I196" s="254"/>
      <c r="J196" s="254"/>
      <c r="K196" s="251"/>
    </row>
    <row r="197" spans="2:11" ht="18.75" customHeight="1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ht="13.5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ht="21">
      <c r="B199" s="246"/>
      <c r="C199" s="371" t="s">
        <v>1761</v>
      </c>
      <c r="D199" s="371"/>
      <c r="E199" s="371"/>
      <c r="F199" s="371"/>
      <c r="G199" s="371"/>
      <c r="H199" s="371"/>
      <c r="I199" s="371"/>
      <c r="J199" s="371"/>
      <c r="K199" s="247"/>
    </row>
    <row r="200" spans="2:11" ht="25.5" customHeight="1">
      <c r="B200" s="246"/>
      <c r="C200" s="311" t="s">
        <v>1762</v>
      </c>
      <c r="D200" s="311"/>
      <c r="E200" s="311"/>
      <c r="F200" s="311" t="s">
        <v>1763</v>
      </c>
      <c r="G200" s="312"/>
      <c r="H200" s="374" t="s">
        <v>1764</v>
      </c>
      <c r="I200" s="374"/>
      <c r="J200" s="374"/>
      <c r="K200" s="247"/>
    </row>
    <row r="201" spans="2:11" ht="5.25" customHeight="1">
      <c r="B201" s="275"/>
      <c r="C201" s="272"/>
      <c r="D201" s="272"/>
      <c r="E201" s="272"/>
      <c r="F201" s="272"/>
      <c r="G201" s="254"/>
      <c r="H201" s="272"/>
      <c r="I201" s="272"/>
      <c r="J201" s="272"/>
      <c r="K201" s="296"/>
    </row>
    <row r="202" spans="2:11" ht="15" customHeight="1">
      <c r="B202" s="275"/>
      <c r="C202" s="254" t="s">
        <v>1754</v>
      </c>
      <c r="D202" s="254"/>
      <c r="E202" s="254"/>
      <c r="F202" s="274" t="s">
        <v>47</v>
      </c>
      <c r="G202" s="254"/>
      <c r="H202" s="373" t="s">
        <v>1765</v>
      </c>
      <c r="I202" s="373"/>
      <c r="J202" s="373"/>
      <c r="K202" s="296"/>
    </row>
    <row r="203" spans="2:11" ht="15" customHeight="1">
      <c r="B203" s="275"/>
      <c r="C203" s="281"/>
      <c r="D203" s="254"/>
      <c r="E203" s="254"/>
      <c r="F203" s="274" t="s">
        <v>48</v>
      </c>
      <c r="G203" s="254"/>
      <c r="H203" s="373" t="s">
        <v>1766</v>
      </c>
      <c r="I203" s="373"/>
      <c r="J203" s="373"/>
      <c r="K203" s="296"/>
    </row>
    <row r="204" spans="2:11" ht="15" customHeight="1">
      <c r="B204" s="275"/>
      <c r="C204" s="281"/>
      <c r="D204" s="254"/>
      <c r="E204" s="254"/>
      <c r="F204" s="274" t="s">
        <v>51</v>
      </c>
      <c r="G204" s="254"/>
      <c r="H204" s="373" t="s">
        <v>1767</v>
      </c>
      <c r="I204" s="373"/>
      <c r="J204" s="373"/>
      <c r="K204" s="296"/>
    </row>
    <row r="205" spans="2:11" ht="15" customHeight="1">
      <c r="B205" s="275"/>
      <c r="C205" s="254"/>
      <c r="D205" s="254"/>
      <c r="E205" s="254"/>
      <c r="F205" s="274" t="s">
        <v>49</v>
      </c>
      <c r="G205" s="254"/>
      <c r="H205" s="373" t="s">
        <v>1768</v>
      </c>
      <c r="I205" s="373"/>
      <c r="J205" s="373"/>
      <c r="K205" s="296"/>
    </row>
    <row r="206" spans="2:11" ht="15" customHeight="1">
      <c r="B206" s="275"/>
      <c r="C206" s="254"/>
      <c r="D206" s="254"/>
      <c r="E206" s="254"/>
      <c r="F206" s="274" t="s">
        <v>50</v>
      </c>
      <c r="G206" s="254"/>
      <c r="H206" s="373" t="s">
        <v>1769</v>
      </c>
      <c r="I206" s="373"/>
      <c r="J206" s="373"/>
      <c r="K206" s="296"/>
    </row>
    <row r="207" spans="2:11" ht="15" customHeight="1">
      <c r="B207" s="275"/>
      <c r="C207" s="254"/>
      <c r="D207" s="254"/>
      <c r="E207" s="254"/>
      <c r="F207" s="274"/>
      <c r="G207" s="254"/>
      <c r="H207" s="254"/>
      <c r="I207" s="254"/>
      <c r="J207" s="254"/>
      <c r="K207" s="296"/>
    </row>
    <row r="208" spans="2:11" ht="15" customHeight="1">
      <c r="B208" s="275"/>
      <c r="C208" s="254" t="s">
        <v>1710</v>
      </c>
      <c r="D208" s="254"/>
      <c r="E208" s="254"/>
      <c r="F208" s="274" t="s">
        <v>80</v>
      </c>
      <c r="G208" s="254"/>
      <c r="H208" s="373" t="s">
        <v>1770</v>
      </c>
      <c r="I208" s="373"/>
      <c r="J208" s="373"/>
      <c r="K208" s="296"/>
    </row>
    <row r="209" spans="2:11" ht="15" customHeight="1">
      <c r="B209" s="275"/>
      <c r="C209" s="281"/>
      <c r="D209" s="254"/>
      <c r="E209" s="254"/>
      <c r="F209" s="274" t="s">
        <v>1605</v>
      </c>
      <c r="G209" s="254"/>
      <c r="H209" s="373" t="s">
        <v>1606</v>
      </c>
      <c r="I209" s="373"/>
      <c r="J209" s="373"/>
      <c r="K209" s="296"/>
    </row>
    <row r="210" spans="2:11" ht="15" customHeight="1">
      <c r="B210" s="275"/>
      <c r="C210" s="254"/>
      <c r="D210" s="254"/>
      <c r="E210" s="254"/>
      <c r="F210" s="274" t="s">
        <v>1603</v>
      </c>
      <c r="G210" s="254"/>
      <c r="H210" s="373" t="s">
        <v>1771</v>
      </c>
      <c r="I210" s="373"/>
      <c r="J210" s="373"/>
      <c r="K210" s="296"/>
    </row>
    <row r="211" spans="2:11" ht="15" customHeight="1">
      <c r="B211" s="313"/>
      <c r="C211" s="281"/>
      <c r="D211" s="281"/>
      <c r="E211" s="281"/>
      <c r="F211" s="274" t="s">
        <v>1607</v>
      </c>
      <c r="G211" s="260"/>
      <c r="H211" s="372" t="s">
        <v>1608</v>
      </c>
      <c r="I211" s="372"/>
      <c r="J211" s="372"/>
      <c r="K211" s="314"/>
    </row>
    <row r="212" spans="2:11" ht="15" customHeight="1">
      <c r="B212" s="313"/>
      <c r="C212" s="281"/>
      <c r="D212" s="281"/>
      <c r="E212" s="281"/>
      <c r="F212" s="274" t="s">
        <v>1609</v>
      </c>
      <c r="G212" s="260"/>
      <c r="H212" s="372" t="s">
        <v>1772</v>
      </c>
      <c r="I212" s="372"/>
      <c r="J212" s="372"/>
      <c r="K212" s="314"/>
    </row>
    <row r="213" spans="2:11" ht="15" customHeight="1">
      <c r="B213" s="313"/>
      <c r="C213" s="281"/>
      <c r="D213" s="281"/>
      <c r="E213" s="281"/>
      <c r="F213" s="315"/>
      <c r="G213" s="260"/>
      <c r="H213" s="316"/>
      <c r="I213" s="316"/>
      <c r="J213" s="316"/>
      <c r="K213" s="314"/>
    </row>
    <row r="214" spans="2:11" ht="15" customHeight="1">
      <c r="B214" s="313"/>
      <c r="C214" s="254" t="s">
        <v>1734</v>
      </c>
      <c r="D214" s="281"/>
      <c r="E214" s="281"/>
      <c r="F214" s="274">
        <v>1</v>
      </c>
      <c r="G214" s="260"/>
      <c r="H214" s="372" t="s">
        <v>1773</v>
      </c>
      <c r="I214" s="372"/>
      <c r="J214" s="372"/>
      <c r="K214" s="314"/>
    </row>
    <row r="215" spans="2:11" ht="15" customHeight="1">
      <c r="B215" s="313"/>
      <c r="C215" s="281"/>
      <c r="D215" s="281"/>
      <c r="E215" s="281"/>
      <c r="F215" s="274">
        <v>2</v>
      </c>
      <c r="G215" s="260"/>
      <c r="H215" s="372" t="s">
        <v>1774</v>
      </c>
      <c r="I215" s="372"/>
      <c r="J215" s="372"/>
      <c r="K215" s="314"/>
    </row>
    <row r="216" spans="2:11" ht="15" customHeight="1">
      <c r="B216" s="313"/>
      <c r="C216" s="281"/>
      <c r="D216" s="281"/>
      <c r="E216" s="281"/>
      <c r="F216" s="274">
        <v>3</v>
      </c>
      <c r="G216" s="260"/>
      <c r="H216" s="372" t="s">
        <v>1775</v>
      </c>
      <c r="I216" s="372"/>
      <c r="J216" s="372"/>
      <c r="K216" s="314"/>
    </row>
    <row r="217" spans="2:11" ht="15" customHeight="1">
      <c r="B217" s="313"/>
      <c r="C217" s="281"/>
      <c r="D217" s="281"/>
      <c r="E217" s="281"/>
      <c r="F217" s="274">
        <v>4</v>
      </c>
      <c r="G217" s="260"/>
      <c r="H217" s="372" t="s">
        <v>1776</v>
      </c>
      <c r="I217" s="372"/>
      <c r="J217" s="372"/>
      <c r="K217" s="314"/>
    </row>
    <row r="218" spans="2:11" ht="12.75" customHeight="1">
      <c r="B218" s="317"/>
      <c r="C218" s="318"/>
      <c r="D218" s="318"/>
      <c r="E218" s="318"/>
      <c r="F218" s="318"/>
      <c r="G218" s="318"/>
      <c r="H218" s="318"/>
      <c r="I218" s="318"/>
      <c r="J218" s="318"/>
      <c r="K218" s="31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Krčál</dc:creator>
  <cp:keywords/>
  <dc:description/>
  <cp:lastModifiedBy>Petr Krčál</cp:lastModifiedBy>
  <dcterms:created xsi:type="dcterms:W3CDTF">2019-03-06T14:05:51Z</dcterms:created>
  <dcterms:modified xsi:type="dcterms:W3CDTF">2019-03-11T07:21:05Z</dcterms:modified>
  <cp:category/>
  <cp:version/>
  <cp:contentType/>
  <cp:contentStatus/>
</cp:coreProperties>
</file>