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avykresy\akce2020\Libor - kotelna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Pol'!$A$1:$U$73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17" i="1" s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G40" i="1" s="1"/>
  <c r="G25" i="1" s="1"/>
  <c r="G26" i="1" s="1"/>
  <c r="F39" i="1"/>
  <c r="H39" i="1" s="1"/>
  <c r="I39" i="1" s="1"/>
  <c r="I40" i="1" s="1"/>
  <c r="J39" i="1" s="1"/>
  <c r="J40" i="1" s="1"/>
  <c r="G63" i="12"/>
  <c r="AC63" i="12"/>
  <c r="AD63" i="12"/>
  <c r="G9" i="12"/>
  <c r="I9" i="12"/>
  <c r="I8" i="12" s="1"/>
  <c r="K9" i="12"/>
  <c r="M9" i="12"/>
  <c r="O9" i="12"/>
  <c r="Q9" i="12"/>
  <c r="Q8" i="12" s="1"/>
  <c r="U9" i="12"/>
  <c r="G10" i="12"/>
  <c r="G8" i="12" s="1"/>
  <c r="I10" i="12"/>
  <c r="K10" i="12"/>
  <c r="K8" i="12" s="1"/>
  <c r="O10" i="12"/>
  <c r="O8" i="12" s="1"/>
  <c r="Q10" i="12"/>
  <c r="U10" i="12"/>
  <c r="U8" i="12" s="1"/>
  <c r="G12" i="12"/>
  <c r="G11" i="12" s="1"/>
  <c r="I12" i="12"/>
  <c r="K12" i="12"/>
  <c r="K11" i="12" s="1"/>
  <c r="O12" i="12"/>
  <c r="O11" i="12" s="1"/>
  <c r="Q12" i="12"/>
  <c r="U12" i="12"/>
  <c r="U11" i="12" s="1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I11" i="12" s="1"/>
  <c r="K15" i="12"/>
  <c r="M15" i="12"/>
  <c r="O15" i="12"/>
  <c r="Q15" i="12"/>
  <c r="Q11" i="12" s="1"/>
  <c r="U15" i="12"/>
  <c r="G16" i="12"/>
  <c r="K16" i="12"/>
  <c r="O16" i="12"/>
  <c r="U16" i="12"/>
  <c r="G17" i="12"/>
  <c r="I17" i="12"/>
  <c r="I16" i="12" s="1"/>
  <c r="K17" i="12"/>
  <c r="M17" i="12"/>
  <c r="M16" i="12" s="1"/>
  <c r="O17" i="12"/>
  <c r="Q17" i="12"/>
  <c r="Q16" i="12" s="1"/>
  <c r="U17" i="12"/>
  <c r="G18" i="12"/>
  <c r="O18" i="12"/>
  <c r="G19" i="12"/>
  <c r="I19" i="12"/>
  <c r="I18" i="12" s="1"/>
  <c r="K19" i="12"/>
  <c r="M19" i="12"/>
  <c r="O19" i="12"/>
  <c r="Q19" i="12"/>
  <c r="Q18" i="12" s="1"/>
  <c r="U19" i="12"/>
  <c r="G20" i="12"/>
  <c r="M20" i="12" s="1"/>
  <c r="I20" i="12"/>
  <c r="K20" i="12"/>
  <c r="K18" i="12" s="1"/>
  <c r="O20" i="12"/>
  <c r="Q20" i="12"/>
  <c r="U20" i="12"/>
  <c r="U18" i="12" s="1"/>
  <c r="G22" i="12"/>
  <c r="M22" i="12" s="1"/>
  <c r="M21" i="12" s="1"/>
  <c r="I22" i="12"/>
  <c r="K22" i="12"/>
  <c r="K21" i="12" s="1"/>
  <c r="O22" i="12"/>
  <c r="O21" i="12" s="1"/>
  <c r="Q22" i="12"/>
  <c r="U22" i="12"/>
  <c r="U21" i="12" s="1"/>
  <c r="G23" i="12"/>
  <c r="I23" i="12"/>
  <c r="I21" i="12" s="1"/>
  <c r="K23" i="12"/>
  <c r="M23" i="12"/>
  <c r="O23" i="12"/>
  <c r="Q23" i="12"/>
  <c r="Q21" i="12" s="1"/>
  <c r="U23" i="12"/>
  <c r="G24" i="12"/>
  <c r="K24" i="12"/>
  <c r="O24" i="12"/>
  <c r="U24" i="12"/>
  <c r="G25" i="12"/>
  <c r="I25" i="12"/>
  <c r="I24" i="12" s="1"/>
  <c r="K25" i="12"/>
  <c r="M25" i="12"/>
  <c r="M24" i="12" s="1"/>
  <c r="O25" i="12"/>
  <c r="Q25" i="12"/>
  <c r="Q24" i="12" s="1"/>
  <c r="U25" i="12"/>
  <c r="G27" i="12"/>
  <c r="I27" i="12"/>
  <c r="I26" i="12" s="1"/>
  <c r="K27" i="12"/>
  <c r="M27" i="12"/>
  <c r="O27" i="12"/>
  <c r="Q27" i="12"/>
  <c r="Q26" i="12" s="1"/>
  <c r="U27" i="12"/>
  <c r="G28" i="12"/>
  <c r="M28" i="12" s="1"/>
  <c r="I28" i="12"/>
  <c r="K28" i="12"/>
  <c r="K26" i="12" s="1"/>
  <c r="O28" i="12"/>
  <c r="Q28" i="12"/>
  <c r="U28" i="12"/>
  <c r="U26" i="12" s="1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O26" i="12" s="1"/>
  <c r="Q30" i="12"/>
  <c r="U30" i="12"/>
  <c r="G32" i="12"/>
  <c r="I32" i="12"/>
  <c r="K32" i="12"/>
  <c r="M32" i="12"/>
  <c r="O32" i="12"/>
  <c r="Q32" i="12"/>
  <c r="U32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7" i="12"/>
  <c r="M37" i="12" s="1"/>
  <c r="I37" i="12"/>
  <c r="K37" i="12"/>
  <c r="O37" i="12"/>
  <c r="Q37" i="12"/>
  <c r="U37" i="12"/>
  <c r="I38" i="12"/>
  <c r="Q38" i="12"/>
  <c r="G39" i="12"/>
  <c r="G38" i="12" s="1"/>
  <c r="I39" i="12"/>
  <c r="K39" i="12"/>
  <c r="K38" i="12" s="1"/>
  <c r="O39" i="12"/>
  <c r="O38" i="12" s="1"/>
  <c r="Q39" i="12"/>
  <c r="U39" i="12"/>
  <c r="U38" i="12" s="1"/>
  <c r="G42" i="12"/>
  <c r="M42" i="12" s="1"/>
  <c r="M41" i="12" s="1"/>
  <c r="I42" i="12"/>
  <c r="K42" i="12"/>
  <c r="K41" i="12" s="1"/>
  <c r="O42" i="12"/>
  <c r="O41" i="12" s="1"/>
  <c r="Q42" i="12"/>
  <c r="U42" i="12"/>
  <c r="U41" i="12" s="1"/>
  <c r="G43" i="12"/>
  <c r="I43" i="12"/>
  <c r="I41" i="12" s="1"/>
  <c r="K43" i="12"/>
  <c r="M43" i="12"/>
  <c r="O43" i="12"/>
  <c r="Q43" i="12"/>
  <c r="Q41" i="12" s="1"/>
  <c r="U43" i="12"/>
  <c r="G45" i="12"/>
  <c r="I45" i="12"/>
  <c r="I44" i="12" s="1"/>
  <c r="K45" i="12"/>
  <c r="M45" i="12"/>
  <c r="O45" i="12"/>
  <c r="Q45" i="12"/>
  <c r="Q44" i="12" s="1"/>
  <c r="U45" i="12"/>
  <c r="G46" i="12"/>
  <c r="G44" i="12" s="1"/>
  <c r="I46" i="12"/>
  <c r="K46" i="12"/>
  <c r="O46" i="12"/>
  <c r="O44" i="12" s="1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K44" i="12" s="1"/>
  <c r="O48" i="12"/>
  <c r="Q48" i="12"/>
  <c r="U48" i="12"/>
  <c r="U44" i="12" s="1"/>
  <c r="G50" i="12"/>
  <c r="M50" i="12" s="1"/>
  <c r="M49" i="12" s="1"/>
  <c r="I50" i="12"/>
  <c r="K50" i="12"/>
  <c r="K49" i="12" s="1"/>
  <c r="O50" i="12"/>
  <c r="O49" i="12" s="1"/>
  <c r="Q50" i="12"/>
  <c r="U50" i="12"/>
  <c r="U49" i="12" s="1"/>
  <c r="G51" i="12"/>
  <c r="I51" i="12"/>
  <c r="I49" i="12" s="1"/>
  <c r="K51" i="12"/>
  <c r="M51" i="12"/>
  <c r="O51" i="12"/>
  <c r="Q51" i="12"/>
  <c r="Q49" i="12" s="1"/>
  <c r="U51" i="12"/>
  <c r="G52" i="12"/>
  <c r="M52" i="12" s="1"/>
  <c r="I52" i="12"/>
  <c r="K52" i="12"/>
  <c r="O52" i="12"/>
  <c r="Q52" i="12"/>
  <c r="U52" i="12"/>
  <c r="I53" i="12"/>
  <c r="Q53" i="12"/>
  <c r="G54" i="12"/>
  <c r="M54" i="12" s="1"/>
  <c r="M53" i="12" s="1"/>
  <c r="I54" i="12"/>
  <c r="K54" i="12"/>
  <c r="K53" i="12" s="1"/>
  <c r="O54" i="12"/>
  <c r="O53" i="12" s="1"/>
  <c r="Q54" i="12"/>
  <c r="U54" i="12"/>
  <c r="U53" i="12" s="1"/>
  <c r="I55" i="12"/>
  <c r="Q55" i="12"/>
  <c r="G56" i="12"/>
  <c r="G55" i="12" s="1"/>
  <c r="I56" i="12"/>
  <c r="K56" i="12"/>
  <c r="K55" i="12" s="1"/>
  <c r="O56" i="12"/>
  <c r="O55" i="12" s="1"/>
  <c r="Q56" i="12"/>
  <c r="U56" i="12"/>
  <c r="U55" i="12" s="1"/>
  <c r="G57" i="12"/>
  <c r="I57" i="12"/>
  <c r="K57" i="12"/>
  <c r="M57" i="12"/>
  <c r="O57" i="12"/>
  <c r="Q57" i="12"/>
  <c r="U57" i="12"/>
  <c r="G58" i="12"/>
  <c r="O58" i="12"/>
  <c r="G59" i="12"/>
  <c r="I59" i="12"/>
  <c r="I58" i="12" s="1"/>
  <c r="K59" i="12"/>
  <c r="M59" i="12"/>
  <c r="O59" i="12"/>
  <c r="Q59" i="12"/>
  <c r="Q58" i="12" s="1"/>
  <c r="U59" i="12"/>
  <c r="G60" i="12"/>
  <c r="M60" i="12" s="1"/>
  <c r="I60" i="12"/>
  <c r="K60" i="12"/>
  <c r="K58" i="12" s="1"/>
  <c r="O60" i="12"/>
  <c r="Q60" i="12"/>
  <c r="U60" i="12"/>
  <c r="U58" i="12" s="1"/>
  <c r="G61" i="12"/>
  <c r="I61" i="12"/>
  <c r="K61" i="12"/>
  <c r="M61" i="12"/>
  <c r="O61" i="12"/>
  <c r="Q61" i="12"/>
  <c r="U61" i="12"/>
  <c r="I20" i="1"/>
  <c r="I19" i="1"/>
  <c r="I18" i="1"/>
  <c r="I16" i="1"/>
  <c r="G27" i="1"/>
  <c r="F40" i="1"/>
  <c r="J28" i="1"/>
  <c r="J26" i="1"/>
  <c r="G38" i="1"/>
  <c r="F38" i="1"/>
  <c r="H32" i="1"/>
  <c r="J23" i="1"/>
  <c r="J24" i="1"/>
  <c r="J25" i="1"/>
  <c r="J27" i="1"/>
  <c r="E24" i="1"/>
  <c r="E26" i="1"/>
  <c r="I61" i="1" l="1"/>
  <c r="G28" i="1"/>
  <c r="G23" i="1"/>
  <c r="M26" i="12"/>
  <c r="M58" i="12"/>
  <c r="M18" i="12"/>
  <c r="M44" i="12"/>
  <c r="M56" i="12"/>
  <c r="M55" i="12" s="1"/>
  <c r="G53" i="12"/>
  <c r="G49" i="12"/>
  <c r="G41" i="12"/>
  <c r="M39" i="12"/>
  <c r="M38" i="12" s="1"/>
  <c r="G21" i="12"/>
  <c r="M12" i="12"/>
  <c r="M11" i="12" s="1"/>
  <c r="G26" i="12"/>
  <c r="M46" i="12"/>
  <c r="M10" i="12"/>
  <c r="M8" i="12" s="1"/>
  <c r="I21" i="1"/>
  <c r="H40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<sst xmlns="http://schemas.openxmlformats.org/spreadsheetml/2006/main" count="375" uniqueCount="207">
  <si>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</si>
  <si>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</si>
  <si>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</si>
  <si>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</si>
  <si>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</si>
  <si>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</si>
  <si>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</si>
  <si>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</si>
  <si>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</si>
  <si>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</si>
  <si>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</si>
  <si>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</si>
  <si>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</si>
  <si>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</si>
  <si>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</si>
  <si>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</si>
  <si>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</si>
  <si>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</si>
  <si>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</si>
  <si>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</si>
  <si>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</si>
  <si>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</si>
  <si>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</si>
  <si>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</si>
  <si>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</si>
  <si>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</si>
  <si>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</si>
  <si>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</si>
  <si>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</si>
  <si>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</si>
  <si>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</si>
  <si>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</si>
  <si>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</si>
  <si>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</si>
  <si>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</si>
  <si>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</si>
  <si>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</si>
  <si>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</si>
  <si>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</si>
  <si>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</si>
  <si>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</si>
  <si>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</si>
  <si>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</si>
  <si>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Lanškroun</t>
  </si>
  <si>
    <t>Rozpočet:</t>
  </si>
  <si>
    <t>Misto</t>
  </si>
  <si>
    <t>MODERNIZACE PLYNOVÉ TEPLOVODNÍ KOTELNY ulice Vančurova, Lanškroun</t>
  </si>
  <si>
    <t>Městský bytový podnik Lanškroun, s. r. o.</t>
  </si>
  <si>
    <t>Dobrovského 43</t>
  </si>
  <si>
    <t>Lanškroun-Žichlínské Předměstí</t>
  </si>
  <si>
    <t>56301</t>
  </si>
  <si>
    <t>25953036</t>
  </si>
  <si>
    <t>CZ25953036</t>
  </si>
  <si>
    <t>Vacek Pavel, Ing.</t>
  </si>
  <si>
    <t>Vrbova 655</t>
  </si>
  <si>
    <t>Ústí nad Orlicí</t>
  </si>
  <si>
    <t>56201</t>
  </si>
  <si>
    <t>49312570</t>
  </si>
  <si>
    <t>Rozpočet</t>
  </si>
  <si>
    <t>Celkem za stavbu</t>
  </si>
  <si>
    <t>CZK</t>
  </si>
  <si>
    <t>Rekapitulace dílů</t>
  </si>
  <si>
    <t>Typ dílu</t>
  </si>
  <si>
    <t>2</t>
  </si>
  <si>
    <t>Základy,zvláštní zakládání</t>
  </si>
  <si>
    <t>3</t>
  </si>
  <si>
    <t>Svislé a kompletní konstrukce</t>
  </si>
  <si>
    <t>61</t>
  </si>
  <si>
    <t>Upravy povrchů vnitřní</t>
  </si>
  <si>
    <t>62</t>
  </si>
  <si>
    <t>Upravy povrchů vnější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</si>
  <si>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</si>
  <si>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</si>
  <si>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</si>
  <si>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</si>
  <si>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</si>
  <si>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</si>
  <si>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</si>
  <si>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</si>
  <si>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764</t>
  </si>
  <si>
    <t>Konstrukce klempířské</t>
  </si>
  <si>
    <t>767</t>
  </si>
  <si>
    <t>Konstrukce zámečnické</t>
  </si>
  <si>
    <t>771</t>
  </si>
  <si>
    <t>Podlahy z dlaždic a obklady</t>
  </si>
  <si>
    <t>783</t>
  </si>
  <si>
    <t>Nátěry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</si>
  <si>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</si>
  <si>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</si>
  <si>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</si>
  <si>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</si>
  <si>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</si>
  <si>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</si>
  <si>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</si>
  <si>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</si>
  <si>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</si>
  <si>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</si>
  <si>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</si>
  <si>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</si>
  <si>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</si>
  <si>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</si>
  <si>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</si>
  <si>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</si>
  <si>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</si>
  <si>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</si>
  <si>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</si>
  <si>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</si>
  <si>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</si>
  <si>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</si>
  <si>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</si>
  <si>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</si>
  <si>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</si>
  <si>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</si>
  <si>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</si>
  <si>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</si>
  <si>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</si>
  <si>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</si>
  <si>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</si>
  <si>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273313621R00</t>
  </si>
  <si>
    <t xml:space="preserve">Beton základových desek prostý C 20/25 </t>
  </si>
  <si>
    <t>m3</t>
  </si>
  <si>
    <t>POL1_0</t>
  </si>
  <si>
    <t>273361921RT4</t>
  </si>
  <si>
    <t>Výztuž základových desek ze svařovaných sítí, průměr drátu  6,0, oka 100/100 mm KH30</t>
  </si>
  <si>
    <t>t</t>
  </si>
  <si>
    <t>317944313RT4</t>
  </si>
  <si>
    <t>Válcované nosníky č.14-22 do připravených otvorů, včetně dodávky profilu  I č.18</t>
  </si>
  <si>
    <t>317234410RT2</t>
  </si>
  <si>
    <t>Vyzdívka mezi nosníky cihlami pálenými na MC, s použitím suché maltové směsi</t>
  </si>
  <si>
    <t>346244381R00</t>
  </si>
  <si>
    <t>Plentování ocelových nosníků výšky do 20 cm</t>
  </si>
  <si>
    <t>m2</t>
  </si>
  <si>
    <t>310239211RT2</t>
  </si>
  <si>
    <t>Zazdívka otvorů plochy do 4 m2 cihlami na MVC, s použitím suché maltové směsi</t>
  </si>
  <si>
    <t>612421637R00</t>
  </si>
  <si>
    <t>Omítka vnitřní zdiva, MVC, štuková</t>
  </si>
  <si>
    <t>622474333RT1</t>
  </si>
  <si>
    <t>Omítka vnější silikonová, Cemix, 3.vrst., slož. 3, postřik,jádr.omítka,stěrka,penetr.,silikon.omítka</t>
  </si>
  <si>
    <t>622481211R00</t>
  </si>
  <si>
    <t>Montáž výztužné sítě(perlinky)do stěrky-vněj.stěny</t>
  </si>
  <si>
    <t>946941102RT2</t>
  </si>
  <si>
    <t>Montáž pojízdných Alu věží BOSS, 2,5 x 1,45 m, pracovní výška 6,2 m</t>
  </si>
  <si>
    <t>sada</t>
  </si>
  <si>
    <t>946941192RT2</t>
  </si>
  <si>
    <t>Nájemné pojízdných Alu věží BOSS, 2,5 x 1,45 m, pracovní výška 6,2 m</t>
  </si>
  <si>
    <t>den</t>
  </si>
  <si>
    <t>961044111R00</t>
  </si>
  <si>
    <t>Bourání základů z betonu prostého</t>
  </si>
  <si>
    <t>974031165R00</t>
  </si>
  <si>
    <t>Vysekání rýh ve zdi cihelné 15 x 20 cm</t>
  </si>
  <si>
    <t>m</t>
  </si>
  <si>
    <t>971035681R00</t>
  </si>
  <si>
    <t>Vybourání otv. zeď cihel. pl. 4 m2, tl. 90 cm, MC</t>
  </si>
  <si>
    <t>979010001</t>
  </si>
  <si>
    <t>Provizorní zástěna pro oddělení staveniště, od ostatních prostor</t>
  </si>
  <si>
    <t>979082111R00</t>
  </si>
  <si>
    <t>Vnitrostaveništní doprava suti do 10 m</t>
  </si>
  <si>
    <t>2,0+18,74</t>
  </si>
  <si>
    <t>VV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</si>
  <si>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</si>
  <si>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</si>
  <si>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</si>
  <si>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</si>
  <si>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</si>
  <si>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</si>
  <si>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20,74*10</t>
  </si>
  <si>
    <t>979990107R00</t>
  </si>
  <si>
    <t>Poplatek za skládku suti - směs betonu,cihel,dřeva</t>
  </si>
  <si>
    <t>998011001R00</t>
  </si>
  <si>
    <t>Přesun hmot pro budovy zděné výšky do 6 m</t>
  </si>
  <si>
    <t>3,39+16,7+1,72+0,33+,016</t>
  </si>
  <si>
    <t>764814461R00</t>
  </si>
  <si>
    <t>Lemování trub,lak.Pz,hl.kryt,2díly,D 800 mm,do 30°</t>
  </si>
  <si>
    <t>kus</t>
  </si>
  <si>
    <t>998764201R00</t>
  </si>
  <si>
    <t>Přesun hmot pro klempířské konstr., výšky do 6 m</t>
  </si>
  <si>
    <t>D+M revizní dvířka s větrací žaluzií 1,4x0,8 m, dle původního provedení</t>
  </si>
  <si>
    <t>767xxx</t>
  </si>
  <si>
    <t>Provizorní uzavření stavby, uzamykatelné</t>
  </si>
  <si>
    <t>76700xxxx</t>
  </si>
  <si>
    <t>Pracovní plošina - hliníková, nosnost 150 kg, 2,5x0,8 m</t>
  </si>
  <si>
    <t>998767201R00</t>
  </si>
  <si>
    <t>Přesun hmot pro zámečnické konstr., výšky do 6 m</t>
  </si>
  <si>
    <t>771571931R00</t>
  </si>
  <si>
    <t>Opravy podlah keramických průmyslových 15x15 cm</t>
  </si>
  <si>
    <t>7710001</t>
  </si>
  <si>
    <t>Keramická dlažba 15x15 cm</t>
  </si>
  <si>
    <t>POL3_0</t>
  </si>
  <si>
    <t>998771201R00</t>
  </si>
  <si>
    <t>Přesun hmot pro podlahy z dlaždic, výšky do 6 m</t>
  </si>
  <si>
    <t>783225100R00</t>
  </si>
  <si>
    <t>Nátěr syntetický kovových konstrukcí 2x + 1x email</t>
  </si>
  <si>
    <t>784011111R00</t>
  </si>
  <si>
    <t>Oprášení/ometení podkladu</t>
  </si>
  <si>
    <t>784422271R00</t>
  </si>
  <si>
    <t>Malba vápenná 2x, pačok 2x,1barva, místn. do 3,8 m</t>
  </si>
  <si>
    <t>005241010R</t>
  </si>
  <si>
    <t xml:space="preserve">Dokumentace skutečného provedení </t>
  </si>
  <si>
    <t>Soubor</t>
  </si>
  <si>
    <t>005121010R</t>
  </si>
  <si>
    <t>Vybudování zařízení staveniště</t>
  </si>
  <si>
    <t>005121030R</t>
  </si>
  <si>
    <t>Odstranění zařízení staveniště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</si>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</sst>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53</v>
      </c>
      <c r="E11" s="124"/>
      <c r="F11" s="124"/>
      <c r="G11" s="124"/>
      <c r="H11" s="28" t="s">
        <v>33</v>
      </c>
      <c r="I11" s="128" t="s">
        <v>57</v>
      </c>
      <c r="J11" s="11"/>
    </row>
    <row r="12" spans="1:15" ht="15.75" customHeight="1" x14ac:dyDescent="0.2">
      <c r="A12" s="4"/>
      <c r="B12" s="41"/>
      <c r="C12" s="26"/>
      <c r="D12" s="125" t="s">
        <v>54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56</v>
      </c>
      <c r="D13" s="126" t="s">
        <v>55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SUMIF(F47:F60,A16,I47:I60)+SUMIF(F47:F60,"PSU",I47:I60)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SUMIF(F47:F60,A17,I47:I60)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SUMIF(F47:F60,A18,I47:I60)</f>
        <v>0</v>
      </c>
      <c r="J18" s="93"/>
    </row>
    <row r="19" spans="1:10" ht="23.25" customHeight="1" x14ac:dyDescent="0.2">
      <c r="A19" s="193" t="s">
        <v>89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SUMIF(F47:F60,A19,I47:I60)</f>
        <v>0</v>
      </c>
      <c r="J19" s="93"/>
    </row>
    <row r="20" spans="1:10" ht="23.25" customHeight="1" x14ac:dyDescent="0.2">
      <c r="A20" s="193" t="s">
        <v>90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SUMIF(F47:F60,A20,I47:I60)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60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44006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58</v>
      </c>
      <c r="C39" s="138" t="s">
        <v>46</v>
      </c>
      <c r="D39" s="139"/>
      <c r="E39" s="139"/>
      <c r="F39" s="147">
        <f>'Rozpočet Pol'!AC63</f>
        <v>0</v>
      </c>
      <c r="G39" s="148">
        <f>'Rozpočet Pol'!AD63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59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61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62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63</v>
      </c>
      <c r="C47" s="175" t="s">
        <v>64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65</v>
      </c>
      <c r="C48" s="165" t="s">
        <v>66</v>
      </c>
      <c r="D48" s="167"/>
      <c r="E48" s="167"/>
      <c r="F48" s="183" t="s">
        <v>23</v>
      </c>
      <c r="G48" s="184"/>
      <c r="H48" s="184"/>
      <c r="I48" s="185">
        <f>'Rozpočet Pol'!G11</f>
        <v>0</v>
      </c>
      <c r="J48" s="185"/>
    </row>
    <row r="49" spans="1:10" ht="25.5" customHeight="1" x14ac:dyDescent="0.2">
      <c r="A49" s="163"/>
      <c r="B49" s="166" t="s">
        <v>67</v>
      </c>
      <c r="C49" s="165" t="s">
        <v>68</v>
      </c>
      <c r="D49" s="167"/>
      <c r="E49" s="167"/>
      <c r="F49" s="183" t="s">
        <v>23</v>
      </c>
      <c r="G49" s="184"/>
      <c r="H49" s="184"/>
      <c r="I49" s="185">
        <f>'Rozpočet Pol'!G16</f>
        <v>0</v>
      </c>
      <c r="J49" s="185"/>
    </row>
    <row r="50" spans="1:10" ht="25.5" customHeight="1" x14ac:dyDescent="0.2">
      <c r="A50" s="163"/>
      <c r="B50" s="166" t="s">
        <v>69</v>
      </c>
      <c r="C50" s="165" t="s">
        <v>70</v>
      </c>
      <c r="D50" s="167"/>
      <c r="E50" s="167"/>
      <c r="F50" s="183" t="s">
        <v>23</v>
      </c>
      <c r="G50" s="184"/>
      <c r="H50" s="184"/>
      <c r="I50" s="185">
        <f>'Rozpočet Pol'!G18</f>
        <v>0</v>
      </c>
      <c r="J50" s="185"/>
    </row>
    <row r="51" spans="1:10" ht="25.5" customHeight="1" x14ac:dyDescent="0.2">
      <c r="A51" s="163"/>
      <c r="B51" s="166" t="s">
        <v>71</v>
      </c>
      <c r="C51" s="165" t="s">
        <v>72</v>
      </c>
      <c r="D51" s="167"/>
      <c r="E51" s="167"/>
      <c r="F51" s="183" t="s">
        <v>23</v>
      </c>
      <c r="G51" s="184"/>
      <c r="H51" s="184"/>
      <c r="I51" s="185">
        <f>'Rozpočet Pol'!G21</f>
        <v>0</v>
      </c>
      <c r="J51" s="185"/>
    </row>
    <row r="52" spans="1:10" ht="25.5" customHeight="1" x14ac:dyDescent="0.2">
      <c r="A52" s="163"/>
      <c r="B52" s="166" t="s">
        <v>73</v>
      </c>
      <c r="C52" s="165" t="s">
        <v>74</v>
      </c>
      <c r="D52" s="167"/>
      <c r="E52" s="167"/>
      <c r="F52" s="183" t="s">
        <v>23</v>
      </c>
      <c r="G52" s="184"/>
      <c r="H52" s="184"/>
      <c r="I52" s="185">
        <f>'Rozpočet Pol'!G24</f>
        <v>0</v>
      </c>
      <c r="J52" s="185"/>
    </row>
    <row r="53" spans="1:10" ht="25.5" customHeight="1" x14ac:dyDescent="0.2">
      <c r="A53" s="163"/>
      <c r="B53" s="166" t="s">
        <v>75</v>
      </c>
      <c r="C53" s="165" t="s">
        <v>76</v>
      </c>
      <c r="D53" s="167"/>
      <c r="E53" s="167"/>
      <c r="F53" s="183" t="s">
        <v>23</v>
      </c>
      <c r="G53" s="184"/>
      <c r="H53" s="184"/>
      <c r="I53" s="185">
        <f>'Rozpočet Pol'!G26</f>
        <v>0</v>
      </c>
      <c r="J53" s="185"/>
    </row>
    <row r="54" spans="1:10" ht="25.5" customHeight="1" x14ac:dyDescent="0.2">
      <c r="A54" s="163"/>
      <c r="B54" s="166" t="s">
        <v>77</v>
      </c>
      <c r="C54" s="165" t="s">
        <v>78</v>
      </c>
      <c r="D54" s="167"/>
      <c r="E54" s="167"/>
      <c r="F54" s="183" t="s">
        <v>23</v>
      </c>
      <c r="G54" s="184"/>
      <c r="H54" s="184"/>
      <c r="I54" s="185">
        <f>'Rozpočet Pol'!G38</f>
        <v>0</v>
      </c>
      <c r="J54" s="185"/>
    </row>
    <row r="55" spans="1:10" ht="25.5" customHeight="1" x14ac:dyDescent="0.2">
      <c r="A55" s="163"/>
      <c r="B55" s="166" t="s">
        <v>79</v>
      </c>
      <c r="C55" s="165" t="s">
        <v>80</v>
      </c>
      <c r="D55" s="167"/>
      <c r="E55" s="167"/>
      <c r="F55" s="183" t="s">
        <v>24</v>
      </c>
      <c r="G55" s="184"/>
      <c r="H55" s="184"/>
      <c r="I55" s="185">
        <f>'Rozpočet Pol'!G41</f>
        <v>0</v>
      </c>
      <c r="J55" s="185"/>
    </row>
    <row r="56" spans="1:10" ht="25.5" customHeight="1" x14ac:dyDescent="0.2">
      <c r="A56" s="163"/>
      <c r="B56" s="166" t="s">
        <v>81</v>
      </c>
      <c r="C56" s="165" t="s">
        <v>82</v>
      </c>
      <c r="D56" s="167"/>
      <c r="E56" s="167"/>
      <c r="F56" s="183" t="s">
        <v>24</v>
      </c>
      <c r="G56" s="184"/>
      <c r="H56" s="184"/>
      <c r="I56" s="185">
        <f>'Rozpočet Pol'!G44</f>
        <v>0</v>
      </c>
      <c r="J56" s="185"/>
    </row>
    <row r="57" spans="1:10" ht="25.5" customHeight="1" x14ac:dyDescent="0.2">
      <c r="A57" s="163"/>
      <c r="B57" s="166" t="s">
        <v>83</v>
      </c>
      <c r="C57" s="165" t="s">
        <v>84</v>
      </c>
      <c r="D57" s="167"/>
      <c r="E57" s="167"/>
      <c r="F57" s="183" t="s">
        <v>24</v>
      </c>
      <c r="G57" s="184"/>
      <c r="H57" s="184"/>
      <c r="I57" s="185">
        <f>'Rozpočet Pol'!G49</f>
        <v>0</v>
      </c>
      <c r="J57" s="185"/>
    </row>
    <row r="58" spans="1:10" ht="25.5" customHeight="1" x14ac:dyDescent="0.2">
      <c r="A58" s="163"/>
      <c r="B58" s="166" t="s">
        <v>85</v>
      </c>
      <c r="C58" s="165" t="s">
        <v>86</v>
      </c>
      <c r="D58" s="167"/>
      <c r="E58" s="167"/>
      <c r="F58" s="183" t="s">
        <v>24</v>
      </c>
      <c r="G58" s="184"/>
      <c r="H58" s="184"/>
      <c r="I58" s="185">
        <f>'Rozpočet Pol'!G53</f>
        <v>0</v>
      </c>
      <c r="J58" s="185"/>
    </row>
    <row r="59" spans="1:10" ht="25.5" customHeight="1" x14ac:dyDescent="0.2">
      <c r="A59" s="163"/>
      <c r="B59" s="166" t="s">
        <v>87</v>
      </c>
      <c r="C59" s="165" t="s">
        <v>88</v>
      </c>
      <c r="D59" s="167"/>
      <c r="E59" s="167"/>
      <c r="F59" s="183" t="s">
        <v>24</v>
      </c>
      <c r="G59" s="184"/>
      <c r="H59" s="184"/>
      <c r="I59" s="185">
        <f>'Rozpočet Pol'!G55</f>
        <v>0</v>
      </c>
      <c r="J59" s="185"/>
    </row>
    <row r="60" spans="1:10" ht="25.5" customHeight="1" x14ac:dyDescent="0.2">
      <c r="A60" s="163"/>
      <c r="B60" s="177" t="s">
        <v>89</v>
      </c>
      <c r="C60" s="178" t="s">
        <v>26</v>
      </c>
      <c r="D60" s="179"/>
      <c r="E60" s="179"/>
      <c r="F60" s="186" t="s">
        <v>89</v>
      </c>
      <c r="G60" s="187"/>
      <c r="H60" s="187"/>
      <c r="I60" s="188">
        <f>'Rozpočet Pol'!G58</f>
        <v>0</v>
      </c>
      <c r="J60" s="188"/>
    </row>
    <row r="61" spans="1:10" ht="25.5" customHeight="1" x14ac:dyDescent="0.2">
      <c r="A61" s="164"/>
      <c r="B61" s="170" t="s">
        <v>1</v>
      </c>
      <c r="C61" s="170"/>
      <c r="D61" s="171"/>
      <c r="E61" s="171"/>
      <c r="F61" s="189"/>
      <c r="G61" s="190"/>
      <c r="H61" s="190"/>
      <c r="I61" s="191">
        <f>SUM(I47:I60)</f>
        <v>0</v>
      </c>
      <c r="J61" s="191"/>
    </row>
    <row r="62" spans="1:10" x14ac:dyDescent="0.2">
      <c r="F62" s="192"/>
      <c r="G62" s="130"/>
      <c r="H62" s="192"/>
      <c r="I62" s="130"/>
      <c r="J62" s="130"/>
    </row>
    <row r="63" spans="1:10" x14ac:dyDescent="0.2">
      <c r="F63" s="192"/>
      <c r="G63" s="130"/>
      <c r="H63" s="192"/>
      <c r="I63" s="130"/>
      <c r="J63" s="130"/>
    </row>
    <row r="64" spans="1:10" x14ac:dyDescent="0.2">
      <c r="F64" s="192"/>
      <c r="G64" s="130"/>
      <c r="H64" s="192"/>
      <c r="I64" s="130"/>
      <c r="J6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I61:J61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92</v>
      </c>
    </row>
    <row r="2" spans="1:60" ht="24.95" customHeight="1" x14ac:dyDescent="0.2">
      <c r="A2" s="202" t="s">
        <v>91</v>
      </c>
      <c r="B2" s="196"/>
      <c r="C2" s="197" t="s">
        <v>46</v>
      </c>
      <c r="D2" s="198"/>
      <c r="E2" s="198"/>
      <c r="F2" s="198"/>
      <c r="G2" s="204"/>
      <c r="AE2" t="s">
        <v>93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94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95</v>
      </c>
    </row>
    <row r="5" spans="1:60" hidden="1" x14ac:dyDescent="0.2">
      <c r="A5" s="206" t="s">
        <v>96</v>
      </c>
      <c r="B5" s="207"/>
      <c r="C5" s="208"/>
      <c r="D5" s="209"/>
      <c r="E5" s="209"/>
      <c r="F5" s="209"/>
      <c r="G5" s="210"/>
      <c r="AE5" t="s">
        <v>97</v>
      </c>
    </row>
    <row r="7" spans="1:60" ht="38.25" x14ac:dyDescent="0.2">
      <c r="A7" s="215" t="s">
        <v>98</v>
      </c>
      <c r="B7" s="216" t="s">
        <v>99</v>
      </c>
      <c r="C7" s="216" t="s">
        <v>100</v>
      </c>
      <c r="D7" s="215" t="s">
        <v>101</v>
      </c>
      <c r="E7" s="215" t="s">
        <v>102</v>
      </c>
      <c r="F7" s="211" t="s">
        <v>103</v>
      </c>
      <c r="G7" s="234" t="s">
        <v>28</v>
      </c>
      <c r="H7" s="235" t="s">
        <v>29</v>
      </c>
      <c r="I7" s="235" t="s">
        <v>104</v>
      </c>
      <c r="J7" s="235" t="s">
        <v>30</v>
      </c>
      <c r="K7" s="235" t="s">
        <v>105</v>
      </c>
      <c r="L7" s="235" t="s">
        <v>106</v>
      </c>
      <c r="M7" s="235" t="s">
        <v>107</v>
      </c>
      <c r="N7" s="235" t="s">
        <v>108</v>
      </c>
      <c r="O7" s="235" t="s">
        <v>109</v>
      </c>
      <c r="P7" s="235" t="s">
        <v>110</v>
      </c>
      <c r="Q7" s="235" t="s">
        <v>111</v>
      </c>
      <c r="R7" s="235" t="s">
        <v>112</v>
      </c>
      <c r="S7" s="235" t="s">
        <v>113</v>
      </c>
      <c r="T7" s="235" t="s">
        <v>114</v>
      </c>
      <c r="U7" s="218" t="s">
        <v>115</v>
      </c>
    </row>
    <row r="8" spans="1:60" x14ac:dyDescent="0.2">
      <c r="A8" s="236" t="s">
        <v>116</v>
      </c>
      <c r="B8" s="237" t="s">
        <v>63</v>
      </c>
      <c r="C8" s="238" t="s">
        <v>64</v>
      </c>
      <c r="D8" s="239"/>
      <c r="E8" s="240"/>
      <c r="F8" s="241"/>
      <c r="G8" s="241">
        <f>SUMIF(AE9:AE10,"&lt;&gt;NOR",G9:G10)</f>
        <v>0</v>
      </c>
      <c r="H8" s="241"/>
      <c r="I8" s="241">
        <f>SUM(I9:I10)</f>
        <v>0</v>
      </c>
      <c r="J8" s="241"/>
      <c r="K8" s="241">
        <f>SUM(K9:K10)</f>
        <v>0</v>
      </c>
      <c r="L8" s="241"/>
      <c r="M8" s="241">
        <f>SUM(M9:M10)</f>
        <v>0</v>
      </c>
      <c r="N8" s="217"/>
      <c r="O8" s="217">
        <f>SUM(O9:O10)</f>
        <v>3.3875199999999999</v>
      </c>
      <c r="P8" s="217"/>
      <c r="Q8" s="217">
        <f>SUM(Q9:Q10)</f>
        <v>0</v>
      </c>
      <c r="R8" s="217"/>
      <c r="S8" s="217"/>
      <c r="T8" s="236"/>
      <c r="U8" s="217">
        <f>SUM(U9:U10)</f>
        <v>1.06</v>
      </c>
      <c r="AE8" t="s">
        <v>117</v>
      </c>
    </row>
    <row r="9" spans="1:60" outlineLevel="1" x14ac:dyDescent="0.2">
      <c r="A9" s="213">
        <v>1</v>
      </c>
      <c r="B9" s="219" t="s">
        <v>118</v>
      </c>
      <c r="C9" s="264" t="s">
        <v>119</v>
      </c>
      <c r="D9" s="221" t="s">
        <v>120</v>
      </c>
      <c r="E9" s="228">
        <v>1.33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2.5249999999999999</v>
      </c>
      <c r="O9" s="222">
        <f>ROUND(E9*N9,5)</f>
        <v>3.35825</v>
      </c>
      <c r="P9" s="222">
        <v>0</v>
      </c>
      <c r="Q9" s="222">
        <f>ROUND(E9*P9,5)</f>
        <v>0</v>
      </c>
      <c r="R9" s="222"/>
      <c r="S9" s="222"/>
      <c r="T9" s="223">
        <v>0.47699999999999998</v>
      </c>
      <c r="U9" s="222">
        <f>ROUND(E9*T9,2)</f>
        <v>0.63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121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3">
        <v>2</v>
      </c>
      <c r="B10" s="219" t="s">
        <v>122</v>
      </c>
      <c r="C10" s="264" t="s">
        <v>123</v>
      </c>
      <c r="D10" s="221" t="s">
        <v>124</v>
      </c>
      <c r="E10" s="228">
        <v>2.8000000000000001E-2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21</v>
      </c>
      <c r="M10" s="232">
        <f>G10*(1+L10/100)</f>
        <v>0</v>
      </c>
      <c r="N10" s="222">
        <v>1.04548</v>
      </c>
      <c r="O10" s="222">
        <f>ROUND(E10*N10,5)</f>
        <v>2.9270000000000001E-2</v>
      </c>
      <c r="P10" s="222">
        <v>0</v>
      </c>
      <c r="Q10" s="222">
        <f>ROUND(E10*P10,5)</f>
        <v>0</v>
      </c>
      <c r="R10" s="222"/>
      <c r="S10" s="222"/>
      <c r="T10" s="223">
        <v>15.231</v>
      </c>
      <c r="U10" s="222">
        <f>ROUND(E10*T10,2)</f>
        <v>0.43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121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14" t="s">
        <v>116</v>
      </c>
      <c r="B11" s="220" t="s">
        <v>65</v>
      </c>
      <c r="C11" s="265" t="s">
        <v>66</v>
      </c>
      <c r="D11" s="224"/>
      <c r="E11" s="229"/>
      <c r="F11" s="233"/>
      <c r="G11" s="233">
        <f>SUMIF(AE12:AE15,"&lt;&gt;NOR",G12:G15)</f>
        <v>0</v>
      </c>
      <c r="H11" s="233"/>
      <c r="I11" s="233">
        <f>SUM(I12:I15)</f>
        <v>0</v>
      </c>
      <c r="J11" s="233"/>
      <c r="K11" s="233">
        <f>SUM(K12:K15)</f>
        <v>0</v>
      </c>
      <c r="L11" s="233"/>
      <c r="M11" s="233">
        <f>SUM(M12:M15)</f>
        <v>0</v>
      </c>
      <c r="N11" s="225"/>
      <c r="O11" s="225">
        <f>SUM(O12:O15)</f>
        <v>16.704460000000001</v>
      </c>
      <c r="P11" s="225"/>
      <c r="Q11" s="225">
        <f>SUM(Q12:Q15)</f>
        <v>0</v>
      </c>
      <c r="R11" s="225"/>
      <c r="S11" s="225"/>
      <c r="T11" s="226"/>
      <c r="U11" s="225">
        <f>SUM(U12:U15)</f>
        <v>49.02</v>
      </c>
      <c r="AE11" t="s">
        <v>117</v>
      </c>
    </row>
    <row r="12" spans="1:60" ht="22.5" outlineLevel="1" x14ac:dyDescent="0.2">
      <c r="A12" s="213">
        <v>3</v>
      </c>
      <c r="B12" s="219" t="s">
        <v>125</v>
      </c>
      <c r="C12" s="264" t="s">
        <v>126</v>
      </c>
      <c r="D12" s="221" t="s">
        <v>124</v>
      </c>
      <c r="E12" s="228">
        <v>0.33289999999999997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2">
        <v>1.0900000000000001</v>
      </c>
      <c r="O12" s="222">
        <f>ROUND(E12*N12,5)</f>
        <v>0.36286000000000002</v>
      </c>
      <c r="P12" s="222">
        <v>0</v>
      </c>
      <c r="Q12" s="222">
        <f>ROUND(E12*P12,5)</f>
        <v>0</v>
      </c>
      <c r="R12" s="222"/>
      <c r="S12" s="222"/>
      <c r="T12" s="223">
        <v>18.8</v>
      </c>
      <c r="U12" s="222">
        <f>ROUND(E12*T12,2)</f>
        <v>6.26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121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13">
        <v>4</v>
      </c>
      <c r="B13" s="219" t="s">
        <v>127</v>
      </c>
      <c r="C13" s="264" t="s">
        <v>128</v>
      </c>
      <c r="D13" s="221" t="s">
        <v>120</v>
      </c>
      <c r="E13" s="228">
        <v>0.3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2">
        <v>1.6823999999999999</v>
      </c>
      <c r="O13" s="222">
        <f>ROUND(E13*N13,5)</f>
        <v>0.50471999999999995</v>
      </c>
      <c r="P13" s="222">
        <v>0</v>
      </c>
      <c r="Q13" s="222">
        <f>ROUND(E13*P13,5)</f>
        <v>0</v>
      </c>
      <c r="R13" s="222"/>
      <c r="S13" s="222"/>
      <c r="T13" s="223">
        <v>6.8680000000000003</v>
      </c>
      <c r="U13" s="222">
        <f>ROUND(E13*T13,2)</f>
        <v>2.06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121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5</v>
      </c>
      <c r="B14" s="219" t="s">
        <v>129</v>
      </c>
      <c r="C14" s="264" t="s">
        <v>130</v>
      </c>
      <c r="D14" s="221" t="s">
        <v>131</v>
      </c>
      <c r="E14" s="228">
        <v>3.04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22">
        <v>0.17444000000000001</v>
      </c>
      <c r="O14" s="222">
        <f>ROUND(E14*N14,5)</f>
        <v>0.53029999999999999</v>
      </c>
      <c r="P14" s="222">
        <v>0</v>
      </c>
      <c r="Q14" s="222">
        <f>ROUND(E14*P14,5)</f>
        <v>0</v>
      </c>
      <c r="R14" s="222"/>
      <c r="S14" s="222"/>
      <c r="T14" s="223">
        <v>1.21</v>
      </c>
      <c r="U14" s="222">
        <f>ROUND(E14*T14,2)</f>
        <v>3.68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121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13">
        <v>6</v>
      </c>
      <c r="B15" s="219" t="s">
        <v>132</v>
      </c>
      <c r="C15" s="264" t="s">
        <v>133</v>
      </c>
      <c r="D15" s="221" t="s">
        <v>120</v>
      </c>
      <c r="E15" s="228">
        <v>9.4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2">
        <v>1.62836</v>
      </c>
      <c r="O15" s="222">
        <f>ROUND(E15*N15,5)</f>
        <v>15.30658</v>
      </c>
      <c r="P15" s="222">
        <v>0</v>
      </c>
      <c r="Q15" s="222">
        <f>ROUND(E15*P15,5)</f>
        <v>0</v>
      </c>
      <c r="R15" s="222"/>
      <c r="S15" s="222"/>
      <c r="T15" s="223">
        <v>3.9380000000000002</v>
      </c>
      <c r="U15" s="222">
        <f>ROUND(E15*T15,2)</f>
        <v>37.020000000000003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121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">
      <c r="A16" s="214" t="s">
        <v>116</v>
      </c>
      <c r="B16" s="220" t="s">
        <v>67</v>
      </c>
      <c r="C16" s="265" t="s">
        <v>68</v>
      </c>
      <c r="D16" s="224"/>
      <c r="E16" s="229"/>
      <c r="F16" s="233"/>
      <c r="G16" s="233">
        <f>SUMIF(AE17:AE17,"&lt;&gt;NOR",G17:G17)</f>
        <v>0</v>
      </c>
      <c r="H16" s="233"/>
      <c r="I16" s="233">
        <f>SUM(I17:I17)</f>
        <v>0</v>
      </c>
      <c r="J16" s="233"/>
      <c r="K16" s="233">
        <f>SUM(K17:K17)</f>
        <v>0</v>
      </c>
      <c r="L16" s="233"/>
      <c r="M16" s="233">
        <f>SUM(M17:M17)</f>
        <v>0</v>
      </c>
      <c r="N16" s="225"/>
      <c r="O16" s="225">
        <f>SUM(O17:O17)</f>
        <v>1.7229099999999999</v>
      </c>
      <c r="P16" s="225"/>
      <c r="Q16" s="225">
        <f>SUM(Q17:Q17)</f>
        <v>0</v>
      </c>
      <c r="R16" s="225"/>
      <c r="S16" s="225"/>
      <c r="T16" s="226"/>
      <c r="U16" s="225">
        <f>SUM(U17:U17)</f>
        <v>30.37</v>
      </c>
      <c r="AE16" t="s">
        <v>117</v>
      </c>
    </row>
    <row r="17" spans="1:60" outlineLevel="1" x14ac:dyDescent="0.2">
      <c r="A17" s="213">
        <v>7</v>
      </c>
      <c r="B17" s="219" t="s">
        <v>134</v>
      </c>
      <c r="C17" s="264" t="s">
        <v>135</v>
      </c>
      <c r="D17" s="221" t="s">
        <v>131</v>
      </c>
      <c r="E17" s="228">
        <v>36.15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2">
        <v>4.7660000000000001E-2</v>
      </c>
      <c r="O17" s="222">
        <f>ROUND(E17*N17,5)</f>
        <v>1.7229099999999999</v>
      </c>
      <c r="P17" s="222">
        <v>0</v>
      </c>
      <c r="Q17" s="222">
        <f>ROUND(E17*P17,5)</f>
        <v>0</v>
      </c>
      <c r="R17" s="222"/>
      <c r="S17" s="222"/>
      <c r="T17" s="223">
        <v>0.84</v>
      </c>
      <c r="U17" s="222">
        <f>ROUND(E17*T17,2)</f>
        <v>30.37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121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14" t="s">
        <v>116</v>
      </c>
      <c r="B18" s="220" t="s">
        <v>69</v>
      </c>
      <c r="C18" s="265" t="s">
        <v>70</v>
      </c>
      <c r="D18" s="224"/>
      <c r="E18" s="229"/>
      <c r="F18" s="233"/>
      <c r="G18" s="233">
        <f>SUMIF(AE19:AE20,"&lt;&gt;NOR",G19:G20)</f>
        <v>0</v>
      </c>
      <c r="H18" s="233"/>
      <c r="I18" s="233">
        <f>SUM(I19:I20)</f>
        <v>0</v>
      </c>
      <c r="J18" s="233"/>
      <c r="K18" s="233">
        <f>SUM(K19:K20)</f>
        <v>0</v>
      </c>
      <c r="L18" s="233"/>
      <c r="M18" s="233">
        <f>SUM(M19:M20)</f>
        <v>0</v>
      </c>
      <c r="N18" s="225"/>
      <c r="O18" s="225">
        <f>SUM(O19:O20)</f>
        <v>0.32894000000000001</v>
      </c>
      <c r="P18" s="225"/>
      <c r="Q18" s="225">
        <f>SUM(Q19:Q20)</f>
        <v>0</v>
      </c>
      <c r="R18" s="225"/>
      <c r="S18" s="225"/>
      <c r="T18" s="226"/>
      <c r="U18" s="225">
        <f>SUM(U19:U20)</f>
        <v>27.7</v>
      </c>
      <c r="AE18" t="s">
        <v>117</v>
      </c>
    </row>
    <row r="19" spans="1:60" ht="22.5" outlineLevel="1" x14ac:dyDescent="0.2">
      <c r="A19" s="213">
        <v>8</v>
      </c>
      <c r="B19" s="219" t="s">
        <v>136</v>
      </c>
      <c r="C19" s="264" t="s">
        <v>137</v>
      </c>
      <c r="D19" s="221" t="s">
        <v>131</v>
      </c>
      <c r="E19" s="228">
        <v>13.95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2">
        <v>2.358E-2</v>
      </c>
      <c r="O19" s="222">
        <f>ROUND(E19*N19,5)</f>
        <v>0.32894000000000001</v>
      </c>
      <c r="P19" s="222">
        <v>0</v>
      </c>
      <c r="Q19" s="222">
        <f>ROUND(E19*P19,5)</f>
        <v>0</v>
      </c>
      <c r="R19" s="222"/>
      <c r="S19" s="222"/>
      <c r="T19" s="223">
        <v>1.62334</v>
      </c>
      <c r="U19" s="222">
        <f>ROUND(E19*T19,2)</f>
        <v>22.65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121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9</v>
      </c>
      <c r="B20" s="219" t="s">
        <v>138</v>
      </c>
      <c r="C20" s="264" t="s">
        <v>139</v>
      </c>
      <c r="D20" s="221" t="s">
        <v>131</v>
      </c>
      <c r="E20" s="228">
        <v>13.95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0.36199999999999999</v>
      </c>
      <c r="U20" s="222">
        <f>ROUND(E20*T20,2)</f>
        <v>5.05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121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x14ac:dyDescent="0.2">
      <c r="A21" s="214" t="s">
        <v>116</v>
      </c>
      <c r="B21" s="220" t="s">
        <v>71</v>
      </c>
      <c r="C21" s="265" t="s">
        <v>72</v>
      </c>
      <c r="D21" s="224"/>
      <c r="E21" s="229"/>
      <c r="F21" s="233"/>
      <c r="G21" s="233">
        <f>SUMIF(AE22:AE23,"&lt;&gt;NOR",G22:G23)</f>
        <v>0</v>
      </c>
      <c r="H21" s="233"/>
      <c r="I21" s="233">
        <f>SUM(I22:I23)</f>
        <v>0</v>
      </c>
      <c r="J21" s="233"/>
      <c r="K21" s="233">
        <f>SUM(K22:K23)</f>
        <v>0</v>
      </c>
      <c r="L21" s="233"/>
      <c r="M21" s="233">
        <f>SUM(M22:M23)</f>
        <v>0</v>
      </c>
      <c r="N21" s="225"/>
      <c r="O21" s="225">
        <f>SUM(O22:O23)</f>
        <v>0</v>
      </c>
      <c r="P21" s="225"/>
      <c r="Q21" s="225">
        <f>SUM(Q22:Q23)</f>
        <v>0</v>
      </c>
      <c r="R21" s="225"/>
      <c r="S21" s="225"/>
      <c r="T21" s="226"/>
      <c r="U21" s="225">
        <f>SUM(U22:U23)</f>
        <v>2.02</v>
      </c>
      <c r="AE21" t="s">
        <v>117</v>
      </c>
    </row>
    <row r="22" spans="1:60" ht="22.5" outlineLevel="1" x14ac:dyDescent="0.2">
      <c r="A22" s="213">
        <v>10</v>
      </c>
      <c r="B22" s="219" t="s">
        <v>140</v>
      </c>
      <c r="C22" s="264" t="s">
        <v>141</v>
      </c>
      <c r="D22" s="221" t="s">
        <v>142</v>
      </c>
      <c r="E22" s="228">
        <v>1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2.024</v>
      </c>
      <c r="U22" s="222">
        <f>ROUND(E22*T22,2)</f>
        <v>2.02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121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13">
        <v>11</v>
      </c>
      <c r="B23" s="219" t="s">
        <v>143</v>
      </c>
      <c r="C23" s="264" t="s">
        <v>144</v>
      </c>
      <c r="D23" s="221" t="s">
        <v>145</v>
      </c>
      <c r="E23" s="228">
        <v>20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121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x14ac:dyDescent="0.2">
      <c r="A24" s="214" t="s">
        <v>116</v>
      </c>
      <c r="B24" s="220" t="s">
        <v>73</v>
      </c>
      <c r="C24" s="265" t="s">
        <v>74</v>
      </c>
      <c r="D24" s="224"/>
      <c r="E24" s="229"/>
      <c r="F24" s="233"/>
      <c r="G24" s="233">
        <f>SUMIF(AE25:AE25,"&lt;&gt;NOR",G25:G25)</f>
        <v>0</v>
      </c>
      <c r="H24" s="233"/>
      <c r="I24" s="233">
        <f>SUM(I25:I25)</f>
        <v>0</v>
      </c>
      <c r="J24" s="233"/>
      <c r="K24" s="233">
        <f>SUM(K25:K25)</f>
        <v>0</v>
      </c>
      <c r="L24" s="233"/>
      <c r="M24" s="233">
        <f>SUM(M25:M25)</f>
        <v>0</v>
      </c>
      <c r="N24" s="225"/>
      <c r="O24" s="225">
        <f>SUM(O25:O25)</f>
        <v>0</v>
      </c>
      <c r="P24" s="225"/>
      <c r="Q24" s="225">
        <f>SUM(Q25:Q25)</f>
        <v>2</v>
      </c>
      <c r="R24" s="225"/>
      <c r="S24" s="225"/>
      <c r="T24" s="226"/>
      <c r="U24" s="225">
        <f>SUM(U25:U25)</f>
        <v>6.44</v>
      </c>
      <c r="AE24" t="s">
        <v>117</v>
      </c>
    </row>
    <row r="25" spans="1:60" outlineLevel="1" x14ac:dyDescent="0.2">
      <c r="A25" s="213">
        <v>12</v>
      </c>
      <c r="B25" s="219" t="s">
        <v>146</v>
      </c>
      <c r="C25" s="264" t="s">
        <v>147</v>
      </c>
      <c r="D25" s="221" t="s">
        <v>120</v>
      </c>
      <c r="E25" s="228">
        <v>1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22">
        <v>0</v>
      </c>
      <c r="O25" s="222">
        <f>ROUND(E25*N25,5)</f>
        <v>0</v>
      </c>
      <c r="P25" s="222">
        <v>2</v>
      </c>
      <c r="Q25" s="222">
        <f>ROUND(E25*P25,5)</f>
        <v>2</v>
      </c>
      <c r="R25" s="222"/>
      <c r="S25" s="222"/>
      <c r="T25" s="223">
        <v>6.4359999999999999</v>
      </c>
      <c r="U25" s="222">
        <f>ROUND(E25*T25,2)</f>
        <v>6.44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121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214" t="s">
        <v>116</v>
      </c>
      <c r="B26" s="220" t="s">
        <v>75</v>
      </c>
      <c r="C26" s="265" t="s">
        <v>76</v>
      </c>
      <c r="D26" s="224"/>
      <c r="E26" s="229"/>
      <c r="F26" s="233"/>
      <c r="G26" s="233">
        <f>SUMIF(AE27:AE37,"&lt;&gt;NOR",G27:G37)</f>
        <v>0</v>
      </c>
      <c r="H26" s="233"/>
      <c r="I26" s="233">
        <f>SUM(I27:I37)</f>
        <v>0</v>
      </c>
      <c r="J26" s="233"/>
      <c r="K26" s="233">
        <f>SUM(K27:K37)</f>
        <v>0</v>
      </c>
      <c r="L26" s="233"/>
      <c r="M26" s="233">
        <f>SUM(M27:M37)</f>
        <v>0</v>
      </c>
      <c r="N26" s="225"/>
      <c r="O26" s="225">
        <f>SUM(O27:O37)</f>
        <v>1.6220000000000002E-2</v>
      </c>
      <c r="P26" s="225"/>
      <c r="Q26" s="225">
        <f>SUM(Q27:Q37)</f>
        <v>18.740399999999998</v>
      </c>
      <c r="R26" s="225"/>
      <c r="S26" s="225"/>
      <c r="T26" s="226"/>
      <c r="U26" s="225">
        <f>SUM(U27:U37)</f>
        <v>102.13</v>
      </c>
      <c r="AE26" t="s">
        <v>117</v>
      </c>
    </row>
    <row r="27" spans="1:60" outlineLevel="1" x14ac:dyDescent="0.2">
      <c r="A27" s="213">
        <v>13</v>
      </c>
      <c r="B27" s="219" t="s">
        <v>148</v>
      </c>
      <c r="C27" s="264" t="s">
        <v>149</v>
      </c>
      <c r="D27" s="221" t="s">
        <v>150</v>
      </c>
      <c r="E27" s="228">
        <v>7.6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22">
        <v>4.8999999999999998E-4</v>
      </c>
      <c r="O27" s="222">
        <f>ROUND(E27*N27,5)</f>
        <v>3.7200000000000002E-3</v>
      </c>
      <c r="P27" s="222">
        <v>5.3999999999999999E-2</v>
      </c>
      <c r="Q27" s="222">
        <f>ROUND(E27*P27,5)</f>
        <v>0.41039999999999999</v>
      </c>
      <c r="R27" s="222"/>
      <c r="S27" s="222"/>
      <c r="T27" s="223">
        <v>0.72899999999999998</v>
      </c>
      <c r="U27" s="222">
        <f>ROUND(E27*T27,2)</f>
        <v>5.54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121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14</v>
      </c>
      <c r="B28" s="219" t="s">
        <v>151</v>
      </c>
      <c r="C28" s="264" t="s">
        <v>152</v>
      </c>
      <c r="D28" s="221" t="s">
        <v>120</v>
      </c>
      <c r="E28" s="228">
        <v>9.4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2">
        <v>1.33E-3</v>
      </c>
      <c r="O28" s="222">
        <f>ROUND(E28*N28,5)</f>
        <v>1.2500000000000001E-2</v>
      </c>
      <c r="P28" s="222">
        <v>1.95</v>
      </c>
      <c r="Q28" s="222">
        <f>ROUND(E28*P28,5)</f>
        <v>18.329999999999998</v>
      </c>
      <c r="R28" s="222"/>
      <c r="S28" s="222"/>
      <c r="T28" s="223">
        <v>6.8840000000000003</v>
      </c>
      <c r="U28" s="222">
        <f>ROUND(E28*T28,2)</f>
        <v>64.709999999999994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121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13">
        <v>15</v>
      </c>
      <c r="B29" s="219" t="s">
        <v>153</v>
      </c>
      <c r="C29" s="264" t="s">
        <v>154</v>
      </c>
      <c r="D29" s="221" t="s">
        <v>131</v>
      </c>
      <c r="E29" s="228">
        <v>39.200000000000003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</v>
      </c>
      <c r="U29" s="222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121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16</v>
      </c>
      <c r="B30" s="219" t="s">
        <v>155</v>
      </c>
      <c r="C30" s="264" t="s">
        <v>156</v>
      </c>
      <c r="D30" s="221" t="s">
        <v>124</v>
      </c>
      <c r="E30" s="228">
        <v>20.74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0.94199999999999995</v>
      </c>
      <c r="U30" s="222">
        <f>ROUND(E30*T30,2)</f>
        <v>19.54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121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/>
      <c r="B31" s="219"/>
      <c r="C31" s="266" t="s">
        <v>157</v>
      </c>
      <c r="D31" s="227"/>
      <c r="E31" s="230">
        <v>20.74</v>
      </c>
      <c r="F31" s="232"/>
      <c r="G31" s="232"/>
      <c r="H31" s="232"/>
      <c r="I31" s="232"/>
      <c r="J31" s="232"/>
      <c r="K31" s="232"/>
      <c r="L31" s="232"/>
      <c r="M31" s="232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158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17</v>
      </c>
      <c r="B32" s="219" t="s">
        <v>159</v>
      </c>
      <c r="C32" s="264" t="s">
        <v>160</v>
      </c>
      <c r="D32" s="221" t="s">
        <v>124</v>
      </c>
      <c r="E32" s="228">
        <v>20.74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22">
        <v>0</v>
      </c>
      <c r="O32" s="222">
        <f>ROUND(E32*N32,5)</f>
        <v>0</v>
      </c>
      <c r="P32" s="222">
        <v>0</v>
      </c>
      <c r="Q32" s="222">
        <f>ROUND(E32*P32,5)</f>
        <v>0</v>
      </c>
      <c r="R32" s="222"/>
      <c r="S32" s="222"/>
      <c r="T32" s="223">
        <v>0.105</v>
      </c>
      <c r="U32" s="222">
        <f>ROUND(E32*T32,2)</f>
        <v>2.1800000000000002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121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/>
      <c r="B33" s="219"/>
      <c r="C33" s="266" t="s">
        <v>157</v>
      </c>
      <c r="D33" s="227"/>
      <c r="E33" s="230">
        <v>20.74</v>
      </c>
      <c r="F33" s="232"/>
      <c r="G33" s="232"/>
      <c r="H33" s="232"/>
      <c r="I33" s="232"/>
      <c r="J33" s="232"/>
      <c r="K33" s="232"/>
      <c r="L33" s="232"/>
      <c r="M33" s="232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158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18</v>
      </c>
      <c r="B34" s="219" t="s">
        <v>161</v>
      </c>
      <c r="C34" s="264" t="s">
        <v>162</v>
      </c>
      <c r="D34" s="221" t="s">
        <v>124</v>
      </c>
      <c r="E34" s="228">
        <v>20.74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22">
        <v>0</v>
      </c>
      <c r="O34" s="222">
        <f>ROUND(E34*N34,5)</f>
        <v>0</v>
      </c>
      <c r="P34" s="222">
        <v>0</v>
      </c>
      <c r="Q34" s="222">
        <f>ROUND(E34*P34,5)</f>
        <v>0</v>
      </c>
      <c r="R34" s="222"/>
      <c r="S34" s="222"/>
      <c r="T34" s="223">
        <v>0.49</v>
      </c>
      <c r="U34" s="222">
        <f>ROUND(E34*T34,2)</f>
        <v>10.16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121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19</v>
      </c>
      <c r="B35" s="219" t="s">
        <v>163</v>
      </c>
      <c r="C35" s="264" t="s">
        <v>164</v>
      </c>
      <c r="D35" s="221" t="s">
        <v>124</v>
      </c>
      <c r="E35" s="228">
        <v>207.4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0</v>
      </c>
      <c r="U35" s="222">
        <f>ROUND(E35*T35,2)</f>
        <v>0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121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19"/>
      <c r="C36" s="266" t="s">
        <v>165</v>
      </c>
      <c r="D36" s="227"/>
      <c r="E36" s="230">
        <v>207.4</v>
      </c>
      <c r="F36" s="232"/>
      <c r="G36" s="232"/>
      <c r="H36" s="232"/>
      <c r="I36" s="232"/>
      <c r="J36" s="232"/>
      <c r="K36" s="232"/>
      <c r="L36" s="232"/>
      <c r="M36" s="232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158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20</v>
      </c>
      <c r="B37" s="219" t="s">
        <v>166</v>
      </c>
      <c r="C37" s="264" t="s">
        <v>167</v>
      </c>
      <c r="D37" s="221" t="s">
        <v>124</v>
      </c>
      <c r="E37" s="228">
        <v>20.74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121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x14ac:dyDescent="0.2">
      <c r="A38" s="214" t="s">
        <v>116</v>
      </c>
      <c r="B38" s="220" t="s">
        <v>77</v>
      </c>
      <c r="C38" s="265" t="s">
        <v>78</v>
      </c>
      <c r="D38" s="224"/>
      <c r="E38" s="229"/>
      <c r="F38" s="233"/>
      <c r="G38" s="233">
        <f>SUMIF(AE39:AE40,"&lt;&gt;NOR",G39:G40)</f>
        <v>0</v>
      </c>
      <c r="H38" s="233"/>
      <c r="I38" s="233">
        <f>SUM(I39:I40)</f>
        <v>0</v>
      </c>
      <c r="J38" s="233"/>
      <c r="K38" s="233">
        <f>SUM(K39:K40)</f>
        <v>0</v>
      </c>
      <c r="L38" s="233"/>
      <c r="M38" s="233">
        <f>SUM(M39:M40)</f>
        <v>0</v>
      </c>
      <c r="N38" s="225"/>
      <c r="O38" s="225">
        <f>SUM(O39:O40)</f>
        <v>0</v>
      </c>
      <c r="P38" s="225"/>
      <c r="Q38" s="225">
        <f>SUM(Q39:Q40)</f>
        <v>0</v>
      </c>
      <c r="R38" s="225"/>
      <c r="S38" s="225"/>
      <c r="T38" s="226"/>
      <c r="U38" s="225">
        <f>SUM(U39:U40)</f>
        <v>18.88</v>
      </c>
      <c r="AE38" t="s">
        <v>117</v>
      </c>
    </row>
    <row r="39" spans="1:60" outlineLevel="1" x14ac:dyDescent="0.2">
      <c r="A39" s="213">
        <v>21</v>
      </c>
      <c r="B39" s="219" t="s">
        <v>168</v>
      </c>
      <c r="C39" s="264" t="s">
        <v>169</v>
      </c>
      <c r="D39" s="221" t="s">
        <v>124</v>
      </c>
      <c r="E39" s="228">
        <v>22.155999999999999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0.85199999999999998</v>
      </c>
      <c r="U39" s="222">
        <f>ROUND(E39*T39,2)</f>
        <v>18.88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121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/>
      <c r="B40" s="219"/>
      <c r="C40" s="266" t="s">
        <v>170</v>
      </c>
      <c r="D40" s="227"/>
      <c r="E40" s="230">
        <v>22.155999999999999</v>
      </c>
      <c r="F40" s="232"/>
      <c r="G40" s="232"/>
      <c r="H40" s="232"/>
      <c r="I40" s="232"/>
      <c r="J40" s="232"/>
      <c r="K40" s="232"/>
      <c r="L40" s="232"/>
      <c r="M40" s="232"/>
      <c r="N40" s="222"/>
      <c r="O40" s="222"/>
      <c r="P40" s="222"/>
      <c r="Q40" s="222"/>
      <c r="R40" s="222"/>
      <c r="S40" s="222"/>
      <c r="T40" s="223"/>
      <c r="U40" s="222"/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158</v>
      </c>
      <c r="AF40" s="212">
        <v>0</v>
      </c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x14ac:dyDescent="0.2">
      <c r="A41" s="214" t="s">
        <v>116</v>
      </c>
      <c r="B41" s="220" t="s">
        <v>79</v>
      </c>
      <c r="C41" s="265" t="s">
        <v>80</v>
      </c>
      <c r="D41" s="224"/>
      <c r="E41" s="229"/>
      <c r="F41" s="233"/>
      <c r="G41" s="233">
        <f>SUMIF(AE42:AE43,"&lt;&gt;NOR",G42:G43)</f>
        <v>0</v>
      </c>
      <c r="H41" s="233"/>
      <c r="I41" s="233">
        <f>SUM(I42:I43)</f>
        <v>0</v>
      </c>
      <c r="J41" s="233"/>
      <c r="K41" s="233">
        <f>SUM(K42:K43)</f>
        <v>0</v>
      </c>
      <c r="L41" s="233"/>
      <c r="M41" s="233">
        <f>SUM(M42:M43)</f>
        <v>0</v>
      </c>
      <c r="N41" s="225"/>
      <c r="O41" s="225">
        <f>SUM(O42:O43)</f>
        <v>1.4590000000000001E-2</v>
      </c>
      <c r="P41" s="225"/>
      <c r="Q41" s="225">
        <f>SUM(Q42:Q43)</f>
        <v>0</v>
      </c>
      <c r="R41" s="225"/>
      <c r="S41" s="225"/>
      <c r="T41" s="226"/>
      <c r="U41" s="225">
        <f>SUM(U42:U43)</f>
        <v>1.31</v>
      </c>
      <c r="AE41" t="s">
        <v>117</v>
      </c>
    </row>
    <row r="42" spans="1:60" outlineLevel="1" x14ac:dyDescent="0.2">
      <c r="A42" s="213">
        <v>22</v>
      </c>
      <c r="B42" s="219" t="s">
        <v>171</v>
      </c>
      <c r="C42" s="264" t="s">
        <v>172</v>
      </c>
      <c r="D42" s="221" t="s">
        <v>173</v>
      </c>
      <c r="E42" s="228">
        <v>1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22">
        <v>1.4590000000000001E-2</v>
      </c>
      <c r="O42" s="222">
        <f>ROUND(E42*N42,5)</f>
        <v>1.4590000000000001E-2</v>
      </c>
      <c r="P42" s="222">
        <v>0</v>
      </c>
      <c r="Q42" s="222">
        <f>ROUND(E42*P42,5)</f>
        <v>0</v>
      </c>
      <c r="R42" s="222"/>
      <c r="S42" s="222"/>
      <c r="T42" s="223">
        <v>1.3109500000000001</v>
      </c>
      <c r="U42" s="222">
        <f>ROUND(E42*T42,2)</f>
        <v>1.31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121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23</v>
      </c>
      <c r="B43" s="219" t="s">
        <v>174</v>
      </c>
      <c r="C43" s="264" t="s">
        <v>175</v>
      </c>
      <c r="D43" s="221" t="s">
        <v>0</v>
      </c>
      <c r="E43" s="228">
        <v>18.600000000000001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22">
        <v>0</v>
      </c>
      <c r="O43" s="222">
        <f>ROUND(E43*N43,5)</f>
        <v>0</v>
      </c>
      <c r="P43" s="222">
        <v>0</v>
      </c>
      <c r="Q43" s="222">
        <f>ROUND(E43*P43,5)</f>
        <v>0</v>
      </c>
      <c r="R43" s="222"/>
      <c r="S43" s="222"/>
      <c r="T43" s="223">
        <v>0</v>
      </c>
      <c r="U43" s="222">
        <f>ROUND(E43*T43,2)</f>
        <v>0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121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x14ac:dyDescent="0.2">
      <c r="A44" s="214" t="s">
        <v>116</v>
      </c>
      <c r="B44" s="220" t="s">
        <v>81</v>
      </c>
      <c r="C44" s="265" t="s">
        <v>82</v>
      </c>
      <c r="D44" s="224"/>
      <c r="E44" s="229"/>
      <c r="F44" s="233"/>
      <c r="G44" s="233">
        <f>SUMIF(AE45:AE48,"&lt;&gt;NOR",G45:G48)</f>
        <v>0</v>
      </c>
      <c r="H44" s="233"/>
      <c r="I44" s="233">
        <f>SUM(I45:I48)</f>
        <v>0</v>
      </c>
      <c r="J44" s="233"/>
      <c r="K44" s="233">
        <f>SUM(K45:K48)</f>
        <v>0</v>
      </c>
      <c r="L44" s="233"/>
      <c r="M44" s="233">
        <f>SUM(M45:M48)</f>
        <v>0</v>
      </c>
      <c r="N44" s="225"/>
      <c r="O44" s="225">
        <f>SUM(O45:O48)</f>
        <v>0</v>
      </c>
      <c r="P44" s="225"/>
      <c r="Q44" s="225">
        <f>SUM(Q45:Q48)</f>
        <v>0</v>
      </c>
      <c r="R44" s="225"/>
      <c r="S44" s="225"/>
      <c r="T44" s="226"/>
      <c r="U44" s="225">
        <f>SUM(U45:U48)</f>
        <v>0</v>
      </c>
      <c r="AE44" t="s">
        <v>117</v>
      </c>
    </row>
    <row r="45" spans="1:60" ht="22.5" outlineLevel="1" x14ac:dyDescent="0.2">
      <c r="A45" s="213">
        <v>24</v>
      </c>
      <c r="B45" s="219" t="s">
        <v>81</v>
      </c>
      <c r="C45" s="264" t="s">
        <v>176</v>
      </c>
      <c r="D45" s="221" t="s">
        <v>173</v>
      </c>
      <c r="E45" s="228">
        <v>1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0</v>
      </c>
      <c r="U45" s="222">
        <f>ROUND(E45*T45,2)</f>
        <v>0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121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>
        <v>25</v>
      </c>
      <c r="B46" s="219" t="s">
        <v>177</v>
      </c>
      <c r="C46" s="264" t="s">
        <v>178</v>
      </c>
      <c r="D46" s="221" t="s">
        <v>131</v>
      </c>
      <c r="E46" s="228">
        <v>13.95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121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13">
        <v>26</v>
      </c>
      <c r="B47" s="219" t="s">
        <v>179</v>
      </c>
      <c r="C47" s="264" t="s">
        <v>180</v>
      </c>
      <c r="D47" s="221" t="s">
        <v>173</v>
      </c>
      <c r="E47" s="228">
        <v>1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22">
        <v>0</v>
      </c>
      <c r="O47" s="222">
        <f>ROUND(E47*N47,5)</f>
        <v>0</v>
      </c>
      <c r="P47" s="222">
        <v>0</v>
      </c>
      <c r="Q47" s="222">
        <f>ROUND(E47*P47,5)</f>
        <v>0</v>
      </c>
      <c r="R47" s="222"/>
      <c r="S47" s="222"/>
      <c r="T47" s="223">
        <v>0</v>
      </c>
      <c r="U47" s="222">
        <f>ROUND(E47*T47,2)</f>
        <v>0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121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>
        <v>27</v>
      </c>
      <c r="B48" s="219" t="s">
        <v>181</v>
      </c>
      <c r="C48" s="264" t="s">
        <v>182</v>
      </c>
      <c r="D48" s="221" t="s">
        <v>0</v>
      </c>
      <c r="E48" s="228">
        <v>183.83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0</v>
      </c>
      <c r="U48" s="222">
        <f>ROUND(E48*T48,2)</f>
        <v>0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121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x14ac:dyDescent="0.2">
      <c r="A49" s="214" t="s">
        <v>116</v>
      </c>
      <c r="B49" s="220" t="s">
        <v>83</v>
      </c>
      <c r="C49" s="265" t="s">
        <v>84</v>
      </c>
      <c r="D49" s="224"/>
      <c r="E49" s="229"/>
      <c r="F49" s="233"/>
      <c r="G49" s="233">
        <f>SUMIF(AE50:AE52,"&lt;&gt;NOR",G50:G52)</f>
        <v>0</v>
      </c>
      <c r="H49" s="233"/>
      <c r="I49" s="233">
        <f>SUM(I50:I52)</f>
        <v>0</v>
      </c>
      <c r="J49" s="233"/>
      <c r="K49" s="233">
        <f>SUM(K50:K52)</f>
        <v>0</v>
      </c>
      <c r="L49" s="233"/>
      <c r="M49" s="233">
        <f>SUM(M50:M52)</f>
        <v>0</v>
      </c>
      <c r="N49" s="225"/>
      <c r="O49" s="225">
        <f>SUM(O50:O52)</f>
        <v>9.4E-2</v>
      </c>
      <c r="P49" s="225"/>
      <c r="Q49" s="225">
        <f>SUM(Q50:Q52)</f>
        <v>0</v>
      </c>
      <c r="R49" s="225"/>
      <c r="S49" s="225"/>
      <c r="T49" s="226"/>
      <c r="U49" s="225">
        <f>SUM(U50:U52)</f>
        <v>7.5</v>
      </c>
      <c r="AE49" t="s">
        <v>117</v>
      </c>
    </row>
    <row r="50" spans="1:60" ht="22.5" outlineLevel="1" x14ac:dyDescent="0.2">
      <c r="A50" s="213">
        <v>28</v>
      </c>
      <c r="B50" s="219" t="s">
        <v>183</v>
      </c>
      <c r="C50" s="264" t="s">
        <v>184</v>
      </c>
      <c r="D50" s="221" t="s">
        <v>173</v>
      </c>
      <c r="E50" s="228">
        <v>50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22">
        <v>1.8799999999999999E-3</v>
      </c>
      <c r="O50" s="222">
        <f>ROUND(E50*N50,5)</f>
        <v>9.4E-2</v>
      </c>
      <c r="P50" s="222">
        <v>0</v>
      </c>
      <c r="Q50" s="222">
        <f>ROUND(E50*P50,5)</f>
        <v>0</v>
      </c>
      <c r="R50" s="222"/>
      <c r="S50" s="222"/>
      <c r="T50" s="223">
        <v>0.15</v>
      </c>
      <c r="U50" s="222">
        <f>ROUND(E50*T50,2)</f>
        <v>7.5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121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29</v>
      </c>
      <c r="B51" s="219" t="s">
        <v>185</v>
      </c>
      <c r="C51" s="264" t="s">
        <v>186</v>
      </c>
      <c r="D51" s="221" t="s">
        <v>131</v>
      </c>
      <c r="E51" s="228">
        <v>1.2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22">
        <v>0</v>
      </c>
      <c r="O51" s="222">
        <f>ROUND(E51*N51,5)</f>
        <v>0</v>
      </c>
      <c r="P51" s="222">
        <v>0</v>
      </c>
      <c r="Q51" s="222">
        <f>ROUND(E51*P51,5)</f>
        <v>0</v>
      </c>
      <c r="R51" s="222"/>
      <c r="S51" s="222"/>
      <c r="T51" s="223">
        <v>0</v>
      </c>
      <c r="U51" s="222">
        <f>ROUND(E51*T51,2)</f>
        <v>0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187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30</v>
      </c>
      <c r="B52" s="219" t="s">
        <v>188</v>
      </c>
      <c r="C52" s="264" t="s">
        <v>189</v>
      </c>
      <c r="D52" s="221" t="s">
        <v>0</v>
      </c>
      <c r="E52" s="228">
        <v>50.15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22">
        <v>0</v>
      </c>
      <c r="O52" s="222">
        <f>ROUND(E52*N52,5)</f>
        <v>0</v>
      </c>
      <c r="P52" s="222">
        <v>0</v>
      </c>
      <c r="Q52" s="222">
        <f>ROUND(E52*P52,5)</f>
        <v>0</v>
      </c>
      <c r="R52" s="222"/>
      <c r="S52" s="222"/>
      <c r="T52" s="223">
        <v>0</v>
      </c>
      <c r="U52" s="222">
        <f>ROUND(E52*T52,2)</f>
        <v>0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121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x14ac:dyDescent="0.2">
      <c r="A53" s="214" t="s">
        <v>116</v>
      </c>
      <c r="B53" s="220" t="s">
        <v>85</v>
      </c>
      <c r="C53" s="265" t="s">
        <v>86</v>
      </c>
      <c r="D53" s="224"/>
      <c r="E53" s="229"/>
      <c r="F53" s="233"/>
      <c r="G53" s="233">
        <f>SUMIF(AE54:AE54,"&lt;&gt;NOR",G54:G54)</f>
        <v>0</v>
      </c>
      <c r="H53" s="233"/>
      <c r="I53" s="233">
        <f>SUM(I54:I54)</f>
        <v>0</v>
      </c>
      <c r="J53" s="233"/>
      <c r="K53" s="233">
        <f>SUM(K54:K54)</f>
        <v>0</v>
      </c>
      <c r="L53" s="233"/>
      <c r="M53" s="233">
        <f>SUM(M54:M54)</f>
        <v>0</v>
      </c>
      <c r="N53" s="225"/>
      <c r="O53" s="225">
        <f>SUM(O54:O54)</f>
        <v>1.566E-2</v>
      </c>
      <c r="P53" s="225"/>
      <c r="Q53" s="225">
        <f>SUM(Q54:Q54)</f>
        <v>0</v>
      </c>
      <c r="R53" s="225"/>
      <c r="S53" s="225"/>
      <c r="T53" s="226"/>
      <c r="U53" s="225">
        <f>SUM(U54:U54)</f>
        <v>20.350000000000001</v>
      </c>
      <c r="AE53" t="s">
        <v>117</v>
      </c>
    </row>
    <row r="54" spans="1:60" outlineLevel="1" x14ac:dyDescent="0.2">
      <c r="A54" s="213">
        <v>31</v>
      </c>
      <c r="B54" s="219" t="s">
        <v>190</v>
      </c>
      <c r="C54" s="264" t="s">
        <v>191</v>
      </c>
      <c r="D54" s="221" t="s">
        <v>131</v>
      </c>
      <c r="E54" s="228">
        <v>50.5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22">
        <v>3.1E-4</v>
      </c>
      <c r="O54" s="222">
        <f>ROUND(E54*N54,5)</f>
        <v>1.566E-2</v>
      </c>
      <c r="P54" s="222">
        <v>0</v>
      </c>
      <c r="Q54" s="222">
        <f>ROUND(E54*P54,5)</f>
        <v>0</v>
      </c>
      <c r="R54" s="222"/>
      <c r="S54" s="222"/>
      <c r="T54" s="223">
        <v>0.40300000000000002</v>
      </c>
      <c r="U54" s="222">
        <f>ROUND(E54*T54,2)</f>
        <v>20.350000000000001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121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">
      <c r="A55" s="214" t="s">
        <v>116</v>
      </c>
      <c r="B55" s="220" t="s">
        <v>87</v>
      </c>
      <c r="C55" s="265" t="s">
        <v>88</v>
      </c>
      <c r="D55" s="224"/>
      <c r="E55" s="229"/>
      <c r="F55" s="233"/>
      <c r="G55" s="233">
        <f>SUMIF(AE56:AE57,"&lt;&gt;NOR",G56:G57)</f>
        <v>0</v>
      </c>
      <c r="H55" s="233"/>
      <c r="I55" s="233">
        <f>SUM(I56:I57)</f>
        <v>0</v>
      </c>
      <c r="J55" s="233"/>
      <c r="K55" s="233">
        <f>SUM(K56:K57)</f>
        <v>0</v>
      </c>
      <c r="L55" s="233"/>
      <c r="M55" s="233">
        <f>SUM(M56:M57)</f>
        <v>0</v>
      </c>
      <c r="N55" s="225"/>
      <c r="O55" s="225">
        <f>SUM(O56:O57)</f>
        <v>0.12540999999999999</v>
      </c>
      <c r="P55" s="225"/>
      <c r="Q55" s="225">
        <f>SUM(Q56:Q57)</f>
        <v>0</v>
      </c>
      <c r="R55" s="225"/>
      <c r="S55" s="225"/>
      <c r="T55" s="226"/>
      <c r="U55" s="225">
        <f>SUM(U56:U57)</f>
        <v>25.63</v>
      </c>
      <c r="AE55" t="s">
        <v>117</v>
      </c>
    </row>
    <row r="56" spans="1:60" outlineLevel="1" x14ac:dyDescent="0.2">
      <c r="A56" s="213">
        <v>32</v>
      </c>
      <c r="B56" s="219" t="s">
        <v>192</v>
      </c>
      <c r="C56" s="264" t="s">
        <v>193</v>
      </c>
      <c r="D56" s="221" t="s">
        <v>131</v>
      </c>
      <c r="E56" s="228">
        <v>187.18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22">
        <v>0</v>
      </c>
      <c r="O56" s="222">
        <f>ROUND(E56*N56,5)</f>
        <v>0</v>
      </c>
      <c r="P56" s="222">
        <v>0</v>
      </c>
      <c r="Q56" s="222">
        <f>ROUND(E56*P56,5)</f>
        <v>0</v>
      </c>
      <c r="R56" s="222"/>
      <c r="S56" s="222"/>
      <c r="T56" s="223">
        <v>7.0000000000000001E-3</v>
      </c>
      <c r="U56" s="222">
        <f>ROUND(E56*T56,2)</f>
        <v>1.31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121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33</v>
      </c>
      <c r="B57" s="219" t="s">
        <v>194</v>
      </c>
      <c r="C57" s="264" t="s">
        <v>195</v>
      </c>
      <c r="D57" s="221" t="s">
        <v>131</v>
      </c>
      <c r="E57" s="228">
        <v>187.18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22">
        <v>6.7000000000000002E-4</v>
      </c>
      <c r="O57" s="222">
        <f>ROUND(E57*N57,5)</f>
        <v>0.12540999999999999</v>
      </c>
      <c r="P57" s="222">
        <v>0</v>
      </c>
      <c r="Q57" s="222">
        <f>ROUND(E57*P57,5)</f>
        <v>0</v>
      </c>
      <c r="R57" s="222"/>
      <c r="S57" s="222"/>
      <c r="T57" s="223">
        <v>0.12992000000000001</v>
      </c>
      <c r="U57" s="222">
        <f>ROUND(E57*T57,2)</f>
        <v>24.32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121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x14ac:dyDescent="0.2">
      <c r="A58" s="214" t="s">
        <v>116</v>
      </c>
      <c r="B58" s="220" t="s">
        <v>89</v>
      </c>
      <c r="C58" s="265" t="s">
        <v>26</v>
      </c>
      <c r="D58" s="224"/>
      <c r="E58" s="229"/>
      <c r="F58" s="233"/>
      <c r="G58" s="233">
        <f>SUMIF(AE59:AE61,"&lt;&gt;NOR",G59:G61)</f>
        <v>0</v>
      </c>
      <c r="H58" s="233"/>
      <c r="I58" s="233">
        <f>SUM(I59:I61)</f>
        <v>0</v>
      </c>
      <c r="J58" s="233"/>
      <c r="K58" s="233">
        <f>SUM(K59:K61)</f>
        <v>0</v>
      </c>
      <c r="L58" s="233"/>
      <c r="M58" s="233">
        <f>SUM(M59:M61)</f>
        <v>0</v>
      </c>
      <c r="N58" s="225"/>
      <c r="O58" s="225">
        <f>SUM(O59:O61)</f>
        <v>0</v>
      </c>
      <c r="P58" s="225"/>
      <c r="Q58" s="225">
        <f>SUM(Q59:Q61)</f>
        <v>0</v>
      </c>
      <c r="R58" s="225"/>
      <c r="S58" s="225"/>
      <c r="T58" s="226"/>
      <c r="U58" s="225">
        <f>SUM(U59:U61)</f>
        <v>0</v>
      </c>
      <c r="AE58" t="s">
        <v>117</v>
      </c>
    </row>
    <row r="59" spans="1:60" outlineLevel="1" x14ac:dyDescent="0.2">
      <c r="A59" s="213">
        <v>34</v>
      </c>
      <c r="B59" s="219" t="s">
        <v>196</v>
      </c>
      <c r="C59" s="264" t="s">
        <v>197</v>
      </c>
      <c r="D59" s="221" t="s">
        <v>198</v>
      </c>
      <c r="E59" s="228">
        <v>1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22">
        <v>0</v>
      </c>
      <c r="O59" s="222">
        <f>ROUND(E59*N59,5)</f>
        <v>0</v>
      </c>
      <c r="P59" s="222">
        <v>0</v>
      </c>
      <c r="Q59" s="222">
        <f>ROUND(E59*P59,5)</f>
        <v>0</v>
      </c>
      <c r="R59" s="222"/>
      <c r="S59" s="222"/>
      <c r="T59" s="223">
        <v>0</v>
      </c>
      <c r="U59" s="222">
        <f>ROUND(E59*T59,2)</f>
        <v>0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121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>
        <v>35</v>
      </c>
      <c r="B60" s="219" t="s">
        <v>199</v>
      </c>
      <c r="C60" s="264" t="s">
        <v>200</v>
      </c>
      <c r="D60" s="221" t="s">
        <v>198</v>
      </c>
      <c r="E60" s="228">
        <v>1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0</v>
      </c>
      <c r="U60" s="222">
        <f>ROUND(E60*T60,2)</f>
        <v>0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121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42">
        <v>36</v>
      </c>
      <c r="B61" s="243" t="s">
        <v>201</v>
      </c>
      <c r="C61" s="267" t="s">
        <v>202</v>
      </c>
      <c r="D61" s="244" t="s">
        <v>198</v>
      </c>
      <c r="E61" s="245">
        <v>1</v>
      </c>
      <c r="F61" s="246"/>
      <c r="G61" s="247">
        <f>ROUND(E61*F61,2)</f>
        <v>0</v>
      </c>
      <c r="H61" s="246"/>
      <c r="I61" s="247">
        <f>ROUND(E61*H61,2)</f>
        <v>0</v>
      </c>
      <c r="J61" s="246"/>
      <c r="K61" s="247">
        <f>ROUND(E61*J61,2)</f>
        <v>0</v>
      </c>
      <c r="L61" s="247">
        <v>21</v>
      </c>
      <c r="M61" s="247">
        <f>G61*(1+L61/100)</f>
        <v>0</v>
      </c>
      <c r="N61" s="248">
        <v>0</v>
      </c>
      <c r="O61" s="248">
        <f>ROUND(E61*N61,5)</f>
        <v>0</v>
      </c>
      <c r="P61" s="248">
        <v>0</v>
      </c>
      <c r="Q61" s="248">
        <f>ROUND(E61*P61,5)</f>
        <v>0</v>
      </c>
      <c r="R61" s="248"/>
      <c r="S61" s="248"/>
      <c r="T61" s="249">
        <v>0</v>
      </c>
      <c r="U61" s="248">
        <f>ROUND(E61*T61,2)</f>
        <v>0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121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x14ac:dyDescent="0.2">
      <c r="A62" s="6"/>
      <c r="B62" s="7" t="s">
        <v>203</v>
      </c>
      <c r="C62" s="268" t="s">
        <v>203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C62">
        <v>15</v>
      </c>
      <c r="AD62">
        <v>21</v>
      </c>
    </row>
    <row r="63" spans="1:60" x14ac:dyDescent="0.2">
      <c r="A63" s="250"/>
      <c r="B63" s="251">
        <v>26</v>
      </c>
      <c r="C63" s="269" t="s">
        <v>203</v>
      </c>
      <c r="D63" s="252"/>
      <c r="E63" s="252"/>
      <c r="F63" s="252"/>
      <c r="G63" s="263">
        <f>G8+G11+G16+G18+G21+G24+G26+G38+G41+G44+G49+G53+G55+G58</f>
        <v>0</v>
      </c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AC63">
        <f>SUMIF(L7:L61,AC62,G7:G61)</f>
        <v>0</v>
      </c>
      <c r="AD63">
        <f>SUMIF(L7:L61,AD62,G7:G61)</f>
        <v>0</v>
      </c>
      <c r="AE63" t="s">
        <v>204</v>
      </c>
    </row>
    <row r="64" spans="1:60" x14ac:dyDescent="0.2">
      <c r="A64" s="6"/>
      <c r="B64" s="7" t="s">
        <v>203</v>
      </c>
      <c r="C64" s="268" t="s">
        <v>203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6"/>
      <c r="B65" s="7" t="s">
        <v>203</v>
      </c>
      <c r="C65" s="268" t="s">
        <v>203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253">
        <v>33</v>
      </c>
      <c r="B66" s="253"/>
      <c r="C66" s="270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54"/>
      <c r="B67" s="255"/>
      <c r="C67" s="271"/>
      <c r="D67" s="255"/>
      <c r="E67" s="255"/>
      <c r="F67" s="255"/>
      <c r="G67" s="25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AE67" t="s">
        <v>205</v>
      </c>
    </row>
    <row r="68" spans="1:31" x14ac:dyDescent="0.2">
      <c r="A68" s="257"/>
      <c r="B68" s="258"/>
      <c r="C68" s="272"/>
      <c r="D68" s="258"/>
      <c r="E68" s="258"/>
      <c r="F68" s="258"/>
      <c r="G68" s="259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57"/>
      <c r="B69" s="258"/>
      <c r="C69" s="272"/>
      <c r="D69" s="258"/>
      <c r="E69" s="258"/>
      <c r="F69" s="258"/>
      <c r="G69" s="259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257"/>
      <c r="B70" s="258"/>
      <c r="C70" s="272"/>
      <c r="D70" s="258"/>
      <c r="E70" s="258"/>
      <c r="F70" s="258"/>
      <c r="G70" s="259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A71" s="260"/>
      <c r="B71" s="261"/>
      <c r="C71" s="273"/>
      <c r="D71" s="261"/>
      <c r="E71" s="261"/>
      <c r="F71" s="261"/>
      <c r="G71" s="262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A72" s="6"/>
      <c r="B72" s="7" t="s">
        <v>203</v>
      </c>
      <c r="C72" s="268" t="s">
        <v>203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">
      <c r="C73" s="274"/>
      <c r="AE73" t="s">
        <v>206</v>
      </c>
    </row>
  </sheetData>
  <mergeCells count="6">
    <mergeCell ref="A1:G1"/>
    <mergeCell ref="C2:G2"/>
    <mergeCell ref="C3:G3"/>
    <mergeCell ref="C4:G4"/>
    <mergeCell ref="A66:C66"/>
    <mergeCell ref="A67:G71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2020-06-24T07:40:37Z</dcterms:modified>
</cp:coreProperties>
</file>