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Lanškroun - B. Smetany\Uprava_13.7.2021\"/>
    </mc:Choice>
  </mc:AlternateContent>
  <bookViews>
    <workbookView xWindow="0" yWindow="0" windowWidth="0" windowHeight="0"/>
  </bookViews>
  <sheets>
    <sheet name="Rekapitulace stavby" sheetId="1" r:id="rId1"/>
    <sheet name="SO 104 - Ulice B. Smetany..." sheetId="2" r:id="rId2"/>
    <sheet name="SO 404 - Veřejné osvětlení" sheetId="3" r:id="rId3"/>
    <sheet name="VRN - Vedlejší rozpočtové..." sheetId="4" r:id="rId4"/>
  </sheets>
  <definedNames>
    <definedName name="_xlnm.Print_Area" localSheetId="0">'Rekapitulace stavby'!$D$4:$AO$76,'Rekapitulace stavby'!$C$82:$AQ$98</definedName>
    <definedName name="_xlnm.Print_Titles" localSheetId="0">'Rekapitulace stavby'!$92:$92</definedName>
    <definedName name="_xlnm._FilterDatabase" localSheetId="1" hidden="1">'SO 104 - Ulice B. Smetany...'!$C$127:$K$589</definedName>
    <definedName name="_xlnm.Print_Area" localSheetId="1">'SO 104 - Ulice B. Smetany...'!$C$4:$J$76,'SO 104 - Ulice B. Smetany...'!$C$115:$K$589</definedName>
    <definedName name="_xlnm.Print_Titles" localSheetId="1">'SO 104 - Ulice B. Smetany...'!$127:$127</definedName>
    <definedName name="_xlnm._FilterDatabase" localSheetId="2" hidden="1">'SO 404 - Veřejné osvětlení'!$C$124:$K$215</definedName>
    <definedName name="_xlnm.Print_Area" localSheetId="2">'SO 404 - Veřejné osvětlení'!$C$4:$J$76,'SO 404 - Veřejné osvětlení'!$C$112:$K$215</definedName>
    <definedName name="_xlnm.Print_Titles" localSheetId="2">'SO 404 - Veřejné osvětlení'!$124:$124</definedName>
    <definedName name="_xlnm._FilterDatabase" localSheetId="3" hidden="1">'VRN - Vedlejší rozpočtové...'!$C$119:$K$136</definedName>
    <definedName name="_xlnm.Print_Area" localSheetId="3">'VRN - Vedlejší rozpočtové...'!$C$4:$J$76,'VRN - Vedlejší rozpočtové...'!$C$107:$K$136</definedName>
    <definedName name="_xlnm.Print_Titles" localSheetId="3">'VRN - Vedlejší rozpočtové...'!$119:$119</definedName>
  </definedNames>
  <calcPr/>
</workbook>
</file>

<file path=xl/calcChain.xml><?xml version="1.0" encoding="utf-8"?>
<calcChain xmlns="http://schemas.openxmlformats.org/spreadsheetml/2006/main">
  <c i="4" l="1" r="J37"/>
  <c r="J36"/>
  <c i="1" r="AY97"/>
  <c i="4" r="J35"/>
  <c i="1" r="AX97"/>
  <c i="4" r="BI135"/>
  <c r="BH135"/>
  <c r="BG135"/>
  <c r="BF135"/>
  <c r="T135"/>
  <c r="T134"/>
  <c r="R135"/>
  <c r="R134"/>
  <c r="P135"/>
  <c r="P134"/>
  <c r="BI132"/>
  <c r="BH132"/>
  <c r="BG132"/>
  <c r="BF132"/>
  <c r="T132"/>
  <c r="R132"/>
  <c r="P132"/>
  <c r="BI130"/>
  <c r="BH130"/>
  <c r="BG130"/>
  <c r="BF130"/>
  <c r="T130"/>
  <c r="R130"/>
  <c r="P130"/>
  <c r="BI127"/>
  <c r="BH127"/>
  <c r="BG127"/>
  <c r="BF127"/>
  <c r="T127"/>
  <c r="R127"/>
  <c r="P127"/>
  <c r="BI125"/>
  <c r="BH125"/>
  <c r="BG125"/>
  <c r="BF125"/>
  <c r="T125"/>
  <c r="R125"/>
  <c r="P125"/>
  <c r="BI123"/>
  <c r="BH123"/>
  <c r="BG123"/>
  <c r="BF123"/>
  <c r="T123"/>
  <c r="R123"/>
  <c r="P123"/>
  <c r="J116"/>
  <c r="F114"/>
  <c r="E112"/>
  <c r="J91"/>
  <c r="F89"/>
  <c r="E87"/>
  <c r="J24"/>
  <c r="E24"/>
  <c r="J117"/>
  <c r="J23"/>
  <c r="J18"/>
  <c r="E18"/>
  <c r="F117"/>
  <c r="J17"/>
  <c r="J15"/>
  <c r="E15"/>
  <c r="F116"/>
  <c r="J14"/>
  <c r="J12"/>
  <c r="J114"/>
  <c r="E7"/>
  <c r="E110"/>
  <c i="3" r="J37"/>
  <c r="J36"/>
  <c i="1" r="AY96"/>
  <c i="3" r="J35"/>
  <c i="1" r="AX96"/>
  <c i="3" r="BI214"/>
  <c r="BH214"/>
  <c r="BG214"/>
  <c r="BF214"/>
  <c r="T214"/>
  <c r="T213"/>
  <c r="R214"/>
  <c r="R213"/>
  <c r="P214"/>
  <c r="P213"/>
  <c r="BI210"/>
  <c r="BH210"/>
  <c r="BG210"/>
  <c r="BF210"/>
  <c r="T210"/>
  <c r="T209"/>
  <c r="T208"/>
  <c r="R210"/>
  <c r="R209"/>
  <c r="R208"/>
  <c r="P210"/>
  <c r="P209"/>
  <c r="P208"/>
  <c r="BI205"/>
  <c r="BH205"/>
  <c r="BG205"/>
  <c r="BF205"/>
  <c r="T205"/>
  <c r="T204"/>
  <c r="R205"/>
  <c r="R204"/>
  <c r="P205"/>
  <c r="P204"/>
  <c r="BI202"/>
  <c r="BH202"/>
  <c r="BG202"/>
  <c r="BF202"/>
  <c r="T202"/>
  <c r="R202"/>
  <c r="P202"/>
  <c r="BI199"/>
  <c r="BH199"/>
  <c r="BG199"/>
  <c r="BF199"/>
  <c r="T199"/>
  <c r="R199"/>
  <c r="P199"/>
  <c r="BI196"/>
  <c r="BH196"/>
  <c r="BG196"/>
  <c r="BF196"/>
  <c r="T196"/>
  <c r="R196"/>
  <c r="P196"/>
  <c r="BI193"/>
  <c r="BH193"/>
  <c r="BG193"/>
  <c r="BF193"/>
  <c r="T193"/>
  <c r="R193"/>
  <c r="P193"/>
  <c r="BI190"/>
  <c r="BH190"/>
  <c r="BG190"/>
  <c r="BF190"/>
  <c r="T190"/>
  <c r="R190"/>
  <c r="P190"/>
  <c r="BI186"/>
  <c r="BH186"/>
  <c r="BG186"/>
  <c r="BF186"/>
  <c r="T186"/>
  <c r="R186"/>
  <c r="P186"/>
  <c r="BI183"/>
  <c r="BH183"/>
  <c r="BG183"/>
  <c r="BF183"/>
  <c r="T183"/>
  <c r="R183"/>
  <c r="P183"/>
  <c r="BI180"/>
  <c r="BH180"/>
  <c r="BG180"/>
  <c r="BF180"/>
  <c r="T180"/>
  <c r="R180"/>
  <c r="P180"/>
  <c r="BI176"/>
  <c r="BH176"/>
  <c r="BG176"/>
  <c r="BF176"/>
  <c r="T176"/>
  <c r="R176"/>
  <c r="P176"/>
  <c r="BI173"/>
  <c r="BH173"/>
  <c r="BG173"/>
  <c r="BF173"/>
  <c r="T173"/>
  <c r="R173"/>
  <c r="P173"/>
  <c r="BI169"/>
  <c r="BH169"/>
  <c r="BG169"/>
  <c r="BF169"/>
  <c r="T169"/>
  <c r="R169"/>
  <c r="P169"/>
  <c r="BI166"/>
  <c r="BH166"/>
  <c r="BG166"/>
  <c r="BF166"/>
  <c r="T166"/>
  <c r="R166"/>
  <c r="P166"/>
  <c r="BI162"/>
  <c r="BH162"/>
  <c r="BG162"/>
  <c r="BF162"/>
  <c r="T162"/>
  <c r="R162"/>
  <c r="P162"/>
  <c r="BI158"/>
  <c r="BH158"/>
  <c r="BG158"/>
  <c r="BF158"/>
  <c r="T158"/>
  <c r="R158"/>
  <c r="P158"/>
  <c r="BI155"/>
  <c r="BH155"/>
  <c r="BG155"/>
  <c r="BF155"/>
  <c r="T155"/>
  <c r="R155"/>
  <c r="P155"/>
  <c r="BI152"/>
  <c r="BH152"/>
  <c r="BG152"/>
  <c r="BF152"/>
  <c r="T152"/>
  <c r="R152"/>
  <c r="P152"/>
  <c r="BI148"/>
  <c r="BH148"/>
  <c r="BG148"/>
  <c r="BF148"/>
  <c r="T148"/>
  <c r="R148"/>
  <c r="P148"/>
  <c r="BI143"/>
  <c r="BH143"/>
  <c r="BG143"/>
  <c r="BF143"/>
  <c r="T143"/>
  <c r="R143"/>
  <c r="P143"/>
  <c r="BI139"/>
  <c r="BH139"/>
  <c r="BG139"/>
  <c r="BF139"/>
  <c r="T139"/>
  <c r="R139"/>
  <c r="P139"/>
  <c r="BI136"/>
  <c r="BH136"/>
  <c r="BG136"/>
  <c r="BF136"/>
  <c r="T136"/>
  <c r="R136"/>
  <c r="P136"/>
  <c r="BI133"/>
  <c r="BH133"/>
  <c r="BG133"/>
  <c r="BF133"/>
  <c r="T133"/>
  <c r="R133"/>
  <c r="P133"/>
  <c r="BI128"/>
  <c r="BH128"/>
  <c r="BG128"/>
  <c r="BF128"/>
  <c r="T128"/>
  <c r="T127"/>
  <c r="T126"/>
  <c r="R128"/>
  <c r="R127"/>
  <c r="R126"/>
  <c r="P128"/>
  <c r="P127"/>
  <c r="P126"/>
  <c r="J121"/>
  <c r="F119"/>
  <c r="E117"/>
  <c r="J91"/>
  <c r="F89"/>
  <c r="E87"/>
  <c r="J24"/>
  <c r="E24"/>
  <c r="J122"/>
  <c r="J23"/>
  <c r="J18"/>
  <c r="E18"/>
  <c r="F122"/>
  <c r="J17"/>
  <c r="J15"/>
  <c r="E15"/>
  <c r="F121"/>
  <c r="J14"/>
  <c r="J12"/>
  <c r="J119"/>
  <c r="E7"/>
  <c r="E115"/>
  <c i="2" r="J37"/>
  <c r="J36"/>
  <c i="1" r="AY95"/>
  <c i="2" r="J35"/>
  <c i="1" r="AX95"/>
  <c i="2" r="BI588"/>
  <c r="BH588"/>
  <c r="BG588"/>
  <c r="BF588"/>
  <c r="T588"/>
  <c r="R588"/>
  <c r="P588"/>
  <c r="BI585"/>
  <c r="BH585"/>
  <c r="BG585"/>
  <c r="BF585"/>
  <c r="T585"/>
  <c r="R585"/>
  <c r="P585"/>
  <c r="BI582"/>
  <c r="BH582"/>
  <c r="BG582"/>
  <c r="BF582"/>
  <c r="T582"/>
  <c r="R582"/>
  <c r="P582"/>
  <c r="BI578"/>
  <c r="BH578"/>
  <c r="BG578"/>
  <c r="BF578"/>
  <c r="T578"/>
  <c r="R578"/>
  <c r="P578"/>
  <c r="BI574"/>
  <c r="BH574"/>
  <c r="BG574"/>
  <c r="BF574"/>
  <c r="T574"/>
  <c r="R574"/>
  <c r="P574"/>
  <c r="BI570"/>
  <c r="BH570"/>
  <c r="BG570"/>
  <c r="BF570"/>
  <c r="T570"/>
  <c r="R570"/>
  <c r="P570"/>
  <c r="BI566"/>
  <c r="BH566"/>
  <c r="BG566"/>
  <c r="BF566"/>
  <c r="T566"/>
  <c r="R566"/>
  <c r="P566"/>
  <c r="BI562"/>
  <c r="BH562"/>
  <c r="BG562"/>
  <c r="BF562"/>
  <c r="T562"/>
  <c r="T561"/>
  <c r="R562"/>
  <c r="R561"/>
  <c r="P562"/>
  <c r="P561"/>
  <c r="BI556"/>
  <c r="BH556"/>
  <c r="BG556"/>
  <c r="BF556"/>
  <c r="T556"/>
  <c r="R556"/>
  <c r="P556"/>
  <c r="BI553"/>
  <c r="BH553"/>
  <c r="BG553"/>
  <c r="BF553"/>
  <c r="T553"/>
  <c r="R553"/>
  <c r="P553"/>
  <c r="BI549"/>
  <c r="BH549"/>
  <c r="BG549"/>
  <c r="BF549"/>
  <c r="T549"/>
  <c r="R549"/>
  <c r="P549"/>
  <c r="BI542"/>
  <c r="BH542"/>
  <c r="BG542"/>
  <c r="BF542"/>
  <c r="T542"/>
  <c r="R542"/>
  <c r="P542"/>
  <c r="BI536"/>
  <c r="BH536"/>
  <c r="BG536"/>
  <c r="BF536"/>
  <c r="T536"/>
  <c r="R536"/>
  <c r="P536"/>
  <c r="BI532"/>
  <c r="BH532"/>
  <c r="BG532"/>
  <c r="BF532"/>
  <c r="T532"/>
  <c r="R532"/>
  <c r="P532"/>
  <c r="BI529"/>
  <c r="BH529"/>
  <c r="BG529"/>
  <c r="BF529"/>
  <c r="T529"/>
  <c r="R529"/>
  <c r="P529"/>
  <c r="BI525"/>
  <c r="BH525"/>
  <c r="BG525"/>
  <c r="BF525"/>
  <c r="T525"/>
  <c r="R525"/>
  <c r="P525"/>
  <c r="BI522"/>
  <c r="BH522"/>
  <c r="BG522"/>
  <c r="BF522"/>
  <c r="T522"/>
  <c r="R522"/>
  <c r="P522"/>
  <c r="BI519"/>
  <c r="BH519"/>
  <c r="BG519"/>
  <c r="BF519"/>
  <c r="T519"/>
  <c r="R519"/>
  <c r="P519"/>
  <c r="BI516"/>
  <c r="BH516"/>
  <c r="BG516"/>
  <c r="BF516"/>
  <c r="T516"/>
  <c r="R516"/>
  <c r="P516"/>
  <c r="BI513"/>
  <c r="BH513"/>
  <c r="BG513"/>
  <c r="BF513"/>
  <c r="T513"/>
  <c r="R513"/>
  <c r="P513"/>
  <c r="BI510"/>
  <c r="BH510"/>
  <c r="BG510"/>
  <c r="BF510"/>
  <c r="T510"/>
  <c r="R510"/>
  <c r="P510"/>
  <c r="BI507"/>
  <c r="BH507"/>
  <c r="BG507"/>
  <c r="BF507"/>
  <c r="T507"/>
  <c r="R507"/>
  <c r="P507"/>
  <c r="BI504"/>
  <c r="BH504"/>
  <c r="BG504"/>
  <c r="BF504"/>
  <c r="T504"/>
  <c r="R504"/>
  <c r="P504"/>
  <c r="BI501"/>
  <c r="BH501"/>
  <c r="BG501"/>
  <c r="BF501"/>
  <c r="T501"/>
  <c r="R501"/>
  <c r="P501"/>
  <c r="BI497"/>
  <c r="BH497"/>
  <c r="BG497"/>
  <c r="BF497"/>
  <c r="T497"/>
  <c r="R497"/>
  <c r="P497"/>
  <c r="BI494"/>
  <c r="BH494"/>
  <c r="BG494"/>
  <c r="BF494"/>
  <c r="T494"/>
  <c r="R494"/>
  <c r="P494"/>
  <c r="BI490"/>
  <c r="BH490"/>
  <c r="BG490"/>
  <c r="BF490"/>
  <c r="T490"/>
  <c r="R490"/>
  <c r="P490"/>
  <c r="BI487"/>
  <c r="BH487"/>
  <c r="BG487"/>
  <c r="BF487"/>
  <c r="T487"/>
  <c r="R487"/>
  <c r="P487"/>
  <c r="BI483"/>
  <c r="BH483"/>
  <c r="BG483"/>
  <c r="BF483"/>
  <c r="T483"/>
  <c r="R483"/>
  <c r="P483"/>
  <c r="BI479"/>
  <c r="BH479"/>
  <c r="BG479"/>
  <c r="BF479"/>
  <c r="T479"/>
  <c r="R479"/>
  <c r="P479"/>
  <c r="BI476"/>
  <c r="BH476"/>
  <c r="BG476"/>
  <c r="BF476"/>
  <c r="T476"/>
  <c r="R476"/>
  <c r="P476"/>
  <c r="BI472"/>
  <c r="BH472"/>
  <c r="BG472"/>
  <c r="BF472"/>
  <c r="T472"/>
  <c r="R472"/>
  <c r="P472"/>
  <c r="BI469"/>
  <c r="BH469"/>
  <c r="BG469"/>
  <c r="BF469"/>
  <c r="T469"/>
  <c r="R469"/>
  <c r="P469"/>
  <c r="BI466"/>
  <c r="BH466"/>
  <c r="BG466"/>
  <c r="BF466"/>
  <c r="T466"/>
  <c r="R466"/>
  <c r="P466"/>
  <c r="BI459"/>
  <c r="BH459"/>
  <c r="BG459"/>
  <c r="BF459"/>
  <c r="T459"/>
  <c r="R459"/>
  <c r="P459"/>
  <c r="BI455"/>
  <c r="BH455"/>
  <c r="BG455"/>
  <c r="BF455"/>
  <c r="T455"/>
  <c r="R455"/>
  <c r="P455"/>
  <c r="BI451"/>
  <c r="BH451"/>
  <c r="BG451"/>
  <c r="BF451"/>
  <c r="T451"/>
  <c r="R451"/>
  <c r="P451"/>
  <c r="BI447"/>
  <c r="BH447"/>
  <c r="BG447"/>
  <c r="BF447"/>
  <c r="T447"/>
  <c r="R447"/>
  <c r="P447"/>
  <c r="BI441"/>
  <c r="BH441"/>
  <c r="BG441"/>
  <c r="BF441"/>
  <c r="T441"/>
  <c r="R441"/>
  <c r="P441"/>
  <c r="BI438"/>
  <c r="BH438"/>
  <c r="BG438"/>
  <c r="BF438"/>
  <c r="T438"/>
  <c r="R438"/>
  <c r="P438"/>
  <c r="BI435"/>
  <c r="BH435"/>
  <c r="BG435"/>
  <c r="BF435"/>
  <c r="T435"/>
  <c r="R435"/>
  <c r="P435"/>
  <c r="BI432"/>
  <c r="BH432"/>
  <c r="BG432"/>
  <c r="BF432"/>
  <c r="T432"/>
  <c r="R432"/>
  <c r="P432"/>
  <c r="BI429"/>
  <c r="BH429"/>
  <c r="BG429"/>
  <c r="BF429"/>
  <c r="T429"/>
  <c r="R429"/>
  <c r="P429"/>
  <c r="BI425"/>
  <c r="BH425"/>
  <c r="BG425"/>
  <c r="BF425"/>
  <c r="T425"/>
  <c r="R425"/>
  <c r="P425"/>
  <c r="BI420"/>
  <c r="BH420"/>
  <c r="BG420"/>
  <c r="BF420"/>
  <c r="T420"/>
  <c r="R420"/>
  <c r="P420"/>
  <c r="BI415"/>
  <c r="BH415"/>
  <c r="BG415"/>
  <c r="BF415"/>
  <c r="T415"/>
  <c r="R415"/>
  <c r="P415"/>
  <c r="BI412"/>
  <c r="BH412"/>
  <c r="BG412"/>
  <c r="BF412"/>
  <c r="T412"/>
  <c r="R412"/>
  <c r="P412"/>
  <c r="BI409"/>
  <c r="BH409"/>
  <c r="BG409"/>
  <c r="BF409"/>
  <c r="T409"/>
  <c r="R409"/>
  <c r="P409"/>
  <c r="BI406"/>
  <c r="BH406"/>
  <c r="BG406"/>
  <c r="BF406"/>
  <c r="T406"/>
  <c r="R406"/>
  <c r="P406"/>
  <c r="BI403"/>
  <c r="BH403"/>
  <c r="BG403"/>
  <c r="BF403"/>
  <c r="T403"/>
  <c r="R403"/>
  <c r="P403"/>
  <c r="BI400"/>
  <c r="BH400"/>
  <c r="BG400"/>
  <c r="BF400"/>
  <c r="T400"/>
  <c r="R400"/>
  <c r="P400"/>
  <c r="BI397"/>
  <c r="BH397"/>
  <c r="BG397"/>
  <c r="BF397"/>
  <c r="T397"/>
  <c r="R397"/>
  <c r="P397"/>
  <c r="BI394"/>
  <c r="BH394"/>
  <c r="BG394"/>
  <c r="BF394"/>
  <c r="T394"/>
  <c r="R394"/>
  <c r="P394"/>
  <c r="BI391"/>
  <c r="BH391"/>
  <c r="BG391"/>
  <c r="BF391"/>
  <c r="T391"/>
  <c r="R391"/>
  <c r="P391"/>
  <c r="BI388"/>
  <c r="BH388"/>
  <c r="BG388"/>
  <c r="BF388"/>
  <c r="T388"/>
  <c r="R388"/>
  <c r="P388"/>
  <c r="BI385"/>
  <c r="BH385"/>
  <c r="BG385"/>
  <c r="BF385"/>
  <c r="T385"/>
  <c r="R385"/>
  <c r="P385"/>
  <c r="BI382"/>
  <c r="BH382"/>
  <c r="BG382"/>
  <c r="BF382"/>
  <c r="T382"/>
  <c r="R382"/>
  <c r="P382"/>
  <c r="BI378"/>
  <c r="BH378"/>
  <c r="BG378"/>
  <c r="BF378"/>
  <c r="T378"/>
  <c r="R378"/>
  <c r="P378"/>
  <c r="BI374"/>
  <c r="BH374"/>
  <c r="BG374"/>
  <c r="BF374"/>
  <c r="T374"/>
  <c r="R374"/>
  <c r="P374"/>
  <c r="BI371"/>
  <c r="BH371"/>
  <c r="BG371"/>
  <c r="BF371"/>
  <c r="T371"/>
  <c r="R371"/>
  <c r="P371"/>
  <c r="BI368"/>
  <c r="BH368"/>
  <c r="BG368"/>
  <c r="BF368"/>
  <c r="T368"/>
  <c r="R368"/>
  <c r="P368"/>
  <c r="BI365"/>
  <c r="BH365"/>
  <c r="BG365"/>
  <c r="BF365"/>
  <c r="T365"/>
  <c r="R365"/>
  <c r="P365"/>
  <c r="BI362"/>
  <c r="BH362"/>
  <c r="BG362"/>
  <c r="BF362"/>
  <c r="T362"/>
  <c r="R362"/>
  <c r="P362"/>
  <c r="BI359"/>
  <c r="BH359"/>
  <c r="BG359"/>
  <c r="BF359"/>
  <c r="T359"/>
  <c r="R359"/>
  <c r="P359"/>
  <c r="BI356"/>
  <c r="BH356"/>
  <c r="BG356"/>
  <c r="BF356"/>
  <c r="T356"/>
  <c r="R356"/>
  <c r="P356"/>
  <c r="BI350"/>
  <c r="BH350"/>
  <c r="BG350"/>
  <c r="BF350"/>
  <c r="T350"/>
  <c r="R350"/>
  <c r="P350"/>
  <c r="BI347"/>
  <c r="BH347"/>
  <c r="BG347"/>
  <c r="BF347"/>
  <c r="T347"/>
  <c r="R347"/>
  <c r="P347"/>
  <c r="BI343"/>
  <c r="BH343"/>
  <c r="BG343"/>
  <c r="BF343"/>
  <c r="T343"/>
  <c r="R343"/>
  <c r="P343"/>
  <c r="BI339"/>
  <c r="BH339"/>
  <c r="BG339"/>
  <c r="BF339"/>
  <c r="T339"/>
  <c r="R339"/>
  <c r="P339"/>
  <c r="BI335"/>
  <c r="BH335"/>
  <c r="BG335"/>
  <c r="BF335"/>
  <c r="T335"/>
  <c r="R335"/>
  <c r="P335"/>
  <c r="BI331"/>
  <c r="BH331"/>
  <c r="BG331"/>
  <c r="BF331"/>
  <c r="T331"/>
  <c r="R331"/>
  <c r="P331"/>
  <c r="BI326"/>
  <c r="BH326"/>
  <c r="BG326"/>
  <c r="BF326"/>
  <c r="T326"/>
  <c r="R326"/>
  <c r="P326"/>
  <c r="BI322"/>
  <c r="BH322"/>
  <c r="BG322"/>
  <c r="BF322"/>
  <c r="T322"/>
  <c r="R322"/>
  <c r="P322"/>
  <c r="BI319"/>
  <c r="BH319"/>
  <c r="BG319"/>
  <c r="BF319"/>
  <c r="T319"/>
  <c r="R319"/>
  <c r="P319"/>
  <c r="BI315"/>
  <c r="BH315"/>
  <c r="BG315"/>
  <c r="BF315"/>
  <c r="T315"/>
  <c r="R315"/>
  <c r="P315"/>
  <c r="BI311"/>
  <c r="BH311"/>
  <c r="BG311"/>
  <c r="BF311"/>
  <c r="T311"/>
  <c r="R311"/>
  <c r="P311"/>
  <c r="BI308"/>
  <c r="BH308"/>
  <c r="BG308"/>
  <c r="BF308"/>
  <c r="T308"/>
  <c r="R308"/>
  <c r="P308"/>
  <c r="BI305"/>
  <c r="BH305"/>
  <c r="BG305"/>
  <c r="BF305"/>
  <c r="T305"/>
  <c r="R305"/>
  <c r="P305"/>
  <c r="BI302"/>
  <c r="BH302"/>
  <c r="BG302"/>
  <c r="BF302"/>
  <c r="T302"/>
  <c r="R302"/>
  <c r="P302"/>
  <c r="BI299"/>
  <c r="BH299"/>
  <c r="BG299"/>
  <c r="BF299"/>
  <c r="T299"/>
  <c r="R299"/>
  <c r="P299"/>
  <c r="BI296"/>
  <c r="BH296"/>
  <c r="BG296"/>
  <c r="BF296"/>
  <c r="T296"/>
  <c r="R296"/>
  <c r="P296"/>
  <c r="BI293"/>
  <c r="BH293"/>
  <c r="BG293"/>
  <c r="BF293"/>
  <c r="T293"/>
  <c r="R293"/>
  <c r="P293"/>
  <c r="BI290"/>
  <c r="BH290"/>
  <c r="BG290"/>
  <c r="BF290"/>
  <c r="T290"/>
  <c r="R290"/>
  <c r="P290"/>
  <c r="BI287"/>
  <c r="BH287"/>
  <c r="BG287"/>
  <c r="BF287"/>
  <c r="T287"/>
  <c r="R287"/>
  <c r="P287"/>
  <c r="BI283"/>
  <c r="BH283"/>
  <c r="BG283"/>
  <c r="BF283"/>
  <c r="T283"/>
  <c r="R283"/>
  <c r="P283"/>
  <c r="BI278"/>
  <c r="BH278"/>
  <c r="BG278"/>
  <c r="BF278"/>
  <c r="T278"/>
  <c r="R278"/>
  <c r="P278"/>
  <c r="BI274"/>
  <c r="BH274"/>
  <c r="BG274"/>
  <c r="BF274"/>
  <c r="T274"/>
  <c r="R274"/>
  <c r="P274"/>
  <c r="BI270"/>
  <c r="BH270"/>
  <c r="BG270"/>
  <c r="BF270"/>
  <c r="T270"/>
  <c r="T269"/>
  <c r="R270"/>
  <c r="R269"/>
  <c r="P270"/>
  <c r="P269"/>
  <c r="BI266"/>
  <c r="BH266"/>
  <c r="BG266"/>
  <c r="BF266"/>
  <c r="T266"/>
  <c r="R266"/>
  <c r="P266"/>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5"/>
  <c r="BH245"/>
  <c r="BG245"/>
  <c r="BF245"/>
  <c r="T245"/>
  <c r="R245"/>
  <c r="P245"/>
  <c r="BI242"/>
  <c r="BH242"/>
  <c r="BG242"/>
  <c r="BF242"/>
  <c r="T242"/>
  <c r="R242"/>
  <c r="P242"/>
  <c r="BI239"/>
  <c r="BH239"/>
  <c r="BG239"/>
  <c r="BF239"/>
  <c r="T239"/>
  <c r="R239"/>
  <c r="P239"/>
  <c r="BI235"/>
  <c r="BH235"/>
  <c r="BG235"/>
  <c r="BF235"/>
  <c r="T235"/>
  <c r="R235"/>
  <c r="P235"/>
  <c r="BI230"/>
  <c r="BH230"/>
  <c r="BG230"/>
  <c r="BF230"/>
  <c r="T230"/>
  <c r="R230"/>
  <c r="P230"/>
  <c r="BI227"/>
  <c r="BH227"/>
  <c r="BG227"/>
  <c r="BF227"/>
  <c r="T227"/>
  <c r="R227"/>
  <c r="P227"/>
  <c r="BI223"/>
  <c r="BH223"/>
  <c r="BG223"/>
  <c r="BF223"/>
  <c r="T223"/>
  <c r="R223"/>
  <c r="P223"/>
  <c r="BI217"/>
  <c r="BH217"/>
  <c r="BG217"/>
  <c r="BF217"/>
  <c r="T217"/>
  <c r="R217"/>
  <c r="P217"/>
  <c r="BI214"/>
  <c r="BH214"/>
  <c r="BG214"/>
  <c r="BF214"/>
  <c r="T214"/>
  <c r="R214"/>
  <c r="P214"/>
  <c r="BI210"/>
  <c r="BH210"/>
  <c r="BG210"/>
  <c r="BF210"/>
  <c r="T210"/>
  <c r="R210"/>
  <c r="P210"/>
  <c r="BI205"/>
  <c r="BH205"/>
  <c r="BG205"/>
  <c r="BF205"/>
  <c r="T205"/>
  <c r="R205"/>
  <c r="P205"/>
  <c r="BI199"/>
  <c r="BH199"/>
  <c r="BG199"/>
  <c r="BF199"/>
  <c r="T199"/>
  <c r="R199"/>
  <c r="P199"/>
  <c r="BI194"/>
  <c r="BH194"/>
  <c r="BG194"/>
  <c r="BF194"/>
  <c r="T194"/>
  <c r="R194"/>
  <c r="P194"/>
  <c r="BI190"/>
  <c r="BH190"/>
  <c r="BG190"/>
  <c r="BF190"/>
  <c r="T190"/>
  <c r="R190"/>
  <c r="P190"/>
  <c r="BI186"/>
  <c r="BH186"/>
  <c r="BG186"/>
  <c r="BF186"/>
  <c r="T186"/>
  <c r="R186"/>
  <c r="P186"/>
  <c r="BI182"/>
  <c r="BH182"/>
  <c r="BG182"/>
  <c r="BF182"/>
  <c r="T182"/>
  <c r="R182"/>
  <c r="P182"/>
  <c r="BI178"/>
  <c r="BH178"/>
  <c r="BG178"/>
  <c r="BF178"/>
  <c r="T178"/>
  <c r="R178"/>
  <c r="P178"/>
  <c r="BI173"/>
  <c r="BH173"/>
  <c r="BG173"/>
  <c r="BF173"/>
  <c r="T173"/>
  <c r="R173"/>
  <c r="P173"/>
  <c r="BI169"/>
  <c r="BH169"/>
  <c r="BG169"/>
  <c r="BF169"/>
  <c r="T169"/>
  <c r="R169"/>
  <c r="P169"/>
  <c r="BI165"/>
  <c r="BH165"/>
  <c r="BG165"/>
  <c r="BF165"/>
  <c r="T165"/>
  <c r="R165"/>
  <c r="P165"/>
  <c r="BI161"/>
  <c r="BH161"/>
  <c r="BG161"/>
  <c r="BF161"/>
  <c r="T161"/>
  <c r="R161"/>
  <c r="P161"/>
  <c r="BI157"/>
  <c r="BH157"/>
  <c r="BG157"/>
  <c r="BF157"/>
  <c r="T157"/>
  <c r="R157"/>
  <c r="P157"/>
  <c r="BI152"/>
  <c r="BH152"/>
  <c r="BG152"/>
  <c r="BF152"/>
  <c r="T152"/>
  <c r="R152"/>
  <c r="P152"/>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J124"/>
  <c r="F122"/>
  <c r="E120"/>
  <c r="J91"/>
  <c r="F89"/>
  <c r="E87"/>
  <c r="J24"/>
  <c r="E24"/>
  <c r="J125"/>
  <c r="J23"/>
  <c r="J18"/>
  <c r="E18"/>
  <c r="F125"/>
  <c r="J17"/>
  <c r="J15"/>
  <c r="E15"/>
  <c r="F124"/>
  <c r="J14"/>
  <c r="J12"/>
  <c r="J122"/>
  <c r="E7"/>
  <c r="E118"/>
  <c i="1" r="L90"/>
  <c r="AM90"/>
  <c r="AM89"/>
  <c r="L89"/>
  <c r="AM87"/>
  <c r="L87"/>
  <c r="L85"/>
  <c r="L84"/>
  <c i="4" r="BK135"/>
  <c r="J135"/>
  <c r="BK132"/>
  <c r="J132"/>
  <c r="BK130"/>
  <c r="J130"/>
  <c r="BK127"/>
  <c r="J127"/>
  <c r="BK125"/>
  <c r="BK123"/>
  <c r="J123"/>
  <c i="3" r="BK214"/>
  <c r="J199"/>
  <c r="J196"/>
  <c r="BK186"/>
  <c r="J155"/>
  <c r="BK148"/>
  <c r="BK143"/>
  <c r="BK136"/>
  <c r="BK133"/>
  <c r="BK128"/>
  <c i="2" r="J574"/>
  <c r="BK562"/>
  <c r="BK553"/>
  <c r="J549"/>
  <c r="BK519"/>
  <c r="J516"/>
  <c r="BK513"/>
  <c r="BK494"/>
  <c r="J490"/>
  <c r="BK476"/>
  <c r="J472"/>
  <c r="BK469"/>
  <c r="BK466"/>
  <c r="J459"/>
  <c r="BK441"/>
  <c r="BK432"/>
  <c r="BK429"/>
  <c r="J425"/>
  <c r="J412"/>
  <c r="BK406"/>
  <c r="BK403"/>
  <c r="J397"/>
  <c r="BK394"/>
  <c r="BK378"/>
  <c r="J368"/>
  <c r="J365"/>
  <c r="BK362"/>
  <c r="BK343"/>
  <c r="BK331"/>
  <c r="BK326"/>
  <c r="J322"/>
  <c r="BK319"/>
  <c r="J315"/>
  <c r="BK311"/>
  <c r="J308"/>
  <c r="J305"/>
  <c r="J302"/>
  <c r="J299"/>
  <c r="BK296"/>
  <c r="BK293"/>
  <c r="J290"/>
  <c r="J287"/>
  <c r="BK283"/>
  <c r="BK278"/>
  <c r="J274"/>
  <c r="J270"/>
  <c r="BK266"/>
  <c r="BK263"/>
  <c r="BK260"/>
  <c r="BK257"/>
  <c r="J254"/>
  <c r="J251"/>
  <c r="J245"/>
  <c r="J242"/>
  <c r="J239"/>
  <c r="BK235"/>
  <c r="BK230"/>
  <c r="J227"/>
  <c r="J223"/>
  <c r="BK217"/>
  <c r="J214"/>
  <c r="BK210"/>
  <c r="J205"/>
  <c r="BK199"/>
  <c r="BK194"/>
  <c r="BK190"/>
  <c r="J186"/>
  <c r="BK182"/>
  <c r="J178"/>
  <c r="J173"/>
  <c r="BK169"/>
  <c r="J165"/>
  <c r="J161"/>
  <c r="BK157"/>
  <c r="J152"/>
  <c r="J146"/>
  <c r="J143"/>
  <c r="BK140"/>
  <c r="J137"/>
  <c r="BK134"/>
  <c r="BK131"/>
  <c i="1" r="AS94"/>
  <c i="3" r="J205"/>
  <c r="J202"/>
  <c r="BK199"/>
  <c r="BK193"/>
  <c r="BK190"/>
  <c r="BK183"/>
  <c r="BK173"/>
  <c r="J169"/>
  <c r="J166"/>
  <c r="J162"/>
  <c r="BK158"/>
  <c r="BK152"/>
  <c r="J143"/>
  <c r="BK139"/>
  <c r="J136"/>
  <c i="2" r="J578"/>
  <c r="BK570"/>
  <c r="BK566"/>
  <c r="BK556"/>
  <c r="J542"/>
  <c r="J529"/>
  <c r="J513"/>
  <c r="BK507"/>
  <c r="BK497"/>
  <c r="J494"/>
  <c r="BK487"/>
  <c r="J483"/>
  <c r="J469"/>
  <c r="J455"/>
  <c r="J451"/>
  <c r="J447"/>
  <c r="J438"/>
  <c r="BK425"/>
  <c r="J420"/>
  <c r="J415"/>
  <c r="J409"/>
  <c r="BK391"/>
  <c r="J385"/>
  <c r="J374"/>
  <c r="BK371"/>
  <c r="J359"/>
  <c r="BK356"/>
  <c r="BK339"/>
  <c r="BK335"/>
  <c i="3" r="J214"/>
  <c r="BK210"/>
  <c r="BK196"/>
  <c r="J190"/>
  <c r="J186"/>
  <c r="J180"/>
  <c r="BK176"/>
  <c r="J173"/>
  <c r="BK169"/>
  <c r="J152"/>
  <c r="J148"/>
  <c r="J133"/>
  <c r="J128"/>
  <c i="2" r="J570"/>
  <c r="J536"/>
  <c r="J532"/>
  <c r="BK529"/>
  <c r="J525"/>
  <c r="J522"/>
  <c r="J519"/>
  <c r="BK516"/>
  <c r="BK510"/>
  <c r="J504"/>
  <c r="BK501"/>
  <c r="J497"/>
  <c r="J479"/>
  <c r="BK438"/>
  <c r="BK435"/>
  <c r="J429"/>
  <c r="BK415"/>
  <c r="BK409"/>
  <c r="BK400"/>
  <c r="BK397"/>
  <c r="J394"/>
  <c r="J391"/>
  <c r="BK388"/>
  <c r="BK382"/>
  <c r="BK374"/>
  <c r="J371"/>
  <c r="BK368"/>
  <c r="J362"/>
  <c r="BK359"/>
  <c r="J350"/>
  <c r="J347"/>
  <c r="J343"/>
  <c r="J335"/>
  <c r="BK322"/>
  <c r="J319"/>
  <c r="J311"/>
  <c r="BK308"/>
  <c r="BK305"/>
  <c r="BK302"/>
  <c r="BK299"/>
  <c r="J296"/>
  <c r="J293"/>
  <c r="BK290"/>
  <c r="BK287"/>
  <c r="J283"/>
  <c r="J278"/>
  <c r="BK274"/>
  <c r="BK270"/>
  <c r="J266"/>
  <c r="J263"/>
  <c r="J260"/>
  <c r="J257"/>
  <c r="BK254"/>
  <c r="BK251"/>
  <c r="BK245"/>
  <c r="BK242"/>
  <c r="BK239"/>
  <c r="J235"/>
  <c r="J230"/>
  <c r="BK227"/>
  <c r="BK223"/>
  <c r="J217"/>
  <c r="BK214"/>
  <c r="J210"/>
  <c r="BK205"/>
  <c r="J199"/>
  <c r="J194"/>
  <c r="J190"/>
  <c r="BK186"/>
  <c r="J182"/>
  <c r="BK178"/>
  <c r="BK173"/>
  <c r="J169"/>
  <c r="BK165"/>
  <c r="BK161"/>
  <c r="J157"/>
  <c r="BK152"/>
  <c r="BK146"/>
  <c r="BK143"/>
  <c r="J140"/>
  <c r="BK137"/>
  <c r="J134"/>
  <c r="J131"/>
  <c i="4" r="J125"/>
  <c i="3" r="J210"/>
  <c r="BK205"/>
  <c r="BK202"/>
  <c r="J193"/>
  <c r="J183"/>
  <c r="BK180"/>
  <c r="J176"/>
  <c r="BK166"/>
  <c r="BK162"/>
  <c r="J158"/>
  <c r="BK155"/>
  <c r="J139"/>
  <c i="2" r="BK588"/>
  <c r="J588"/>
  <c r="BK585"/>
  <c r="J585"/>
  <c r="BK582"/>
  <c r="J582"/>
  <c r="BK578"/>
  <c r="BK574"/>
  <c r="J566"/>
  <c r="J562"/>
  <c r="J556"/>
  <c r="J553"/>
  <c r="BK549"/>
  <c r="BK542"/>
  <c r="BK536"/>
  <c r="BK532"/>
  <c r="BK525"/>
  <c r="BK522"/>
  <c r="J510"/>
  <c r="J507"/>
  <c r="BK504"/>
  <c r="J501"/>
  <c r="BK490"/>
  <c r="J487"/>
  <c r="BK483"/>
  <c r="BK479"/>
  <c r="J476"/>
  <c r="BK472"/>
  <c r="J466"/>
  <c r="BK459"/>
  <c r="BK455"/>
  <c r="BK451"/>
  <c r="BK447"/>
  <c r="J441"/>
  <c r="J435"/>
  <c r="J432"/>
  <c r="BK420"/>
  <c r="BK412"/>
  <c r="J406"/>
  <c r="J403"/>
  <c r="J400"/>
  <c r="J388"/>
  <c r="BK385"/>
  <c r="J382"/>
  <c r="J378"/>
  <c r="BK365"/>
  <c r="J356"/>
  <c r="BK350"/>
  <c r="BK347"/>
  <c r="J339"/>
  <c r="J331"/>
  <c r="J326"/>
  <c r="BK315"/>
  <c l="1" r="BK130"/>
  <c r="R273"/>
  <c r="R282"/>
  <c r="T355"/>
  <c r="R500"/>
  <c r="R424"/>
  <c r="R528"/>
  <c r="P565"/>
  <c r="P564"/>
  <c r="R130"/>
  <c r="BK273"/>
  <c r="J273"/>
  <c r="J100"/>
  <c r="BK282"/>
  <c r="J282"/>
  <c r="J101"/>
  <c r="BK355"/>
  <c r="J355"/>
  <c r="J102"/>
  <c r="BK500"/>
  <c r="J500"/>
  <c r="J104"/>
  <c r="P528"/>
  <c r="R565"/>
  <c r="R564"/>
  <c i="3" r="P147"/>
  <c i="2" r="T130"/>
  <c r="T273"/>
  <c r="P282"/>
  <c r="P355"/>
  <c r="P500"/>
  <c r="P424"/>
  <c r="BK528"/>
  <c r="J528"/>
  <c r="J105"/>
  <c r="T565"/>
  <c r="T564"/>
  <c i="3" r="BK132"/>
  <c r="BK147"/>
  <c r="J147"/>
  <c r="J101"/>
  <c r="T147"/>
  <c i="2" r="P130"/>
  <c r="P273"/>
  <c r="T282"/>
  <c r="R355"/>
  <c r="T500"/>
  <c r="T424"/>
  <c r="T528"/>
  <c r="BK565"/>
  <c r="J565"/>
  <c r="J108"/>
  <c i="3" r="P132"/>
  <c r="P131"/>
  <c r="P125"/>
  <c i="1" r="AU96"/>
  <c i="3" r="R132"/>
  <c r="T132"/>
  <c r="T131"/>
  <c r="T125"/>
  <c r="R147"/>
  <c i="4" r="BK122"/>
  <c r="J122"/>
  <c r="J98"/>
  <c r="P122"/>
  <c r="R122"/>
  <c r="T122"/>
  <c r="BK129"/>
  <c r="J129"/>
  <c r="J99"/>
  <c r="P129"/>
  <c r="R129"/>
  <c r="T129"/>
  <c i="2" r="BE311"/>
  <c r="BE335"/>
  <c r="BE362"/>
  <c r="BE368"/>
  <c r="BE397"/>
  <c r="BE425"/>
  <c r="BE435"/>
  <c r="BE469"/>
  <c r="BE494"/>
  <c r="BE516"/>
  <c r="BE578"/>
  <c r="BE582"/>
  <c r="BE585"/>
  <c r="BE588"/>
  <c r="BK269"/>
  <c r="J269"/>
  <c r="J99"/>
  <c i="3" r="F91"/>
  <c r="J92"/>
  <c r="BE128"/>
  <c r="BE133"/>
  <c r="BE148"/>
  <c r="BE183"/>
  <c r="BE186"/>
  <c r="BE196"/>
  <c r="BE199"/>
  <c i="2" r="E85"/>
  <c r="F91"/>
  <c r="F92"/>
  <c r="BE137"/>
  <c r="BE140"/>
  <c r="BE143"/>
  <c r="BE152"/>
  <c r="BE161"/>
  <c r="BE165"/>
  <c r="BE169"/>
  <c r="BE173"/>
  <c r="BE182"/>
  <c r="BE186"/>
  <c r="BE190"/>
  <c r="BE199"/>
  <c r="BE205"/>
  <c r="BE214"/>
  <c r="BE223"/>
  <c r="BE230"/>
  <c r="BE239"/>
  <c r="BE242"/>
  <c r="BE245"/>
  <c r="BE254"/>
  <c r="BE263"/>
  <c r="BE270"/>
  <c r="BE278"/>
  <c r="BE287"/>
  <c r="BE290"/>
  <c r="BE293"/>
  <c r="BE299"/>
  <c r="BE302"/>
  <c r="BE305"/>
  <c r="BE319"/>
  <c r="BE331"/>
  <c r="BE339"/>
  <c r="BE350"/>
  <c r="BE378"/>
  <c r="BE403"/>
  <c r="BE441"/>
  <c r="BE451"/>
  <c r="BE459"/>
  <c r="BE483"/>
  <c r="BE487"/>
  <c r="BE490"/>
  <c r="BE507"/>
  <c r="BE553"/>
  <c r="BE556"/>
  <c r="BE566"/>
  <c i="3" r="J89"/>
  <c r="F92"/>
  <c r="BE136"/>
  <c r="BE139"/>
  <c r="BE143"/>
  <c r="BE152"/>
  <c r="BE155"/>
  <c r="BE166"/>
  <c r="BE190"/>
  <c r="BE193"/>
  <c r="BE205"/>
  <c r="BK127"/>
  <c r="BK126"/>
  <c r="J126"/>
  <c r="J97"/>
  <c i="2" r="BE343"/>
  <c r="BE347"/>
  <c r="BE365"/>
  <c r="BE374"/>
  <c r="BE382"/>
  <c r="BE388"/>
  <c r="BE391"/>
  <c r="BE394"/>
  <c r="BE400"/>
  <c r="BE406"/>
  <c r="BE409"/>
  <c r="BE412"/>
  <c r="BE429"/>
  <c r="BE432"/>
  <c r="BE438"/>
  <c r="BE466"/>
  <c r="BE472"/>
  <c r="BE476"/>
  <c r="BE513"/>
  <c r="BE519"/>
  <c r="BE536"/>
  <c r="BE549"/>
  <c r="BE562"/>
  <c r="BK424"/>
  <c r="J424"/>
  <c r="J103"/>
  <c r="BK561"/>
  <c r="J561"/>
  <c r="J106"/>
  <c i="3" r="E85"/>
  <c r="BE176"/>
  <c r="BK209"/>
  <c r="J209"/>
  <c r="J104"/>
  <c i="2" r="J89"/>
  <c r="J92"/>
  <c r="BE131"/>
  <c r="BE134"/>
  <c r="BE146"/>
  <c r="BE157"/>
  <c r="BE178"/>
  <c r="BE194"/>
  <c r="BE210"/>
  <c r="BE217"/>
  <c r="BE227"/>
  <c r="BE235"/>
  <c r="BE251"/>
  <c r="BE257"/>
  <c r="BE260"/>
  <c r="BE266"/>
  <c r="BE274"/>
  <c r="BE283"/>
  <c r="BE296"/>
  <c r="BE308"/>
  <c r="BE315"/>
  <c r="BE322"/>
  <c r="BE326"/>
  <c r="BE356"/>
  <c r="BE359"/>
  <c r="BE371"/>
  <c r="BE385"/>
  <c r="BE415"/>
  <c r="BE420"/>
  <c r="BE447"/>
  <c r="BE455"/>
  <c r="BE479"/>
  <c r="BE497"/>
  <c r="BE501"/>
  <c r="BE504"/>
  <c r="BE510"/>
  <c r="BE522"/>
  <c r="BE525"/>
  <c r="BE529"/>
  <c r="BE532"/>
  <c r="BE542"/>
  <c r="BE570"/>
  <c r="BE574"/>
  <c i="3" r="BE158"/>
  <c r="BE162"/>
  <c r="BE169"/>
  <c r="BE173"/>
  <c r="BE180"/>
  <c r="BE202"/>
  <c r="BE210"/>
  <c r="BE214"/>
  <c r="BK204"/>
  <c r="J204"/>
  <c r="J102"/>
  <c r="BK213"/>
  <c r="J213"/>
  <c r="J105"/>
  <c i="4" r="E85"/>
  <c r="J89"/>
  <c r="F91"/>
  <c r="F92"/>
  <c r="J92"/>
  <c r="BE123"/>
  <c r="BE125"/>
  <c r="BE127"/>
  <c r="BE130"/>
  <c r="BE132"/>
  <c r="BE135"/>
  <c r="BK134"/>
  <c r="J134"/>
  <c r="J100"/>
  <c i="2" r="F35"/>
  <c i="1" r="BB95"/>
  <c i="2" r="J34"/>
  <c i="1" r="AW95"/>
  <c i="3" r="F37"/>
  <c i="1" r="BD96"/>
  <c i="2" r="F34"/>
  <c i="1" r="BA95"/>
  <c i="3" r="J34"/>
  <c i="1" r="AW96"/>
  <c i="3" r="F36"/>
  <c i="1" r="BC96"/>
  <c i="4" r="J34"/>
  <c i="1" r="AW97"/>
  <c i="4" r="F37"/>
  <c i="1" r="BD97"/>
  <c i="3" r="F35"/>
  <c i="1" r="BB96"/>
  <c i="3" r="F34"/>
  <c i="1" r="BA96"/>
  <c i="2" r="F36"/>
  <c i="1" r="BC95"/>
  <c i="4" r="F34"/>
  <c i="1" r="BA97"/>
  <c i="4" r="F36"/>
  <c i="1" r="BC97"/>
  <c i="4" r="F35"/>
  <c i="1" r="BB97"/>
  <c i="2" r="F37"/>
  <c i="1" r="BD95"/>
  <c i="4" l="1" r="R121"/>
  <c r="R120"/>
  <c i="3" r="R131"/>
  <c r="R125"/>
  <c i="2" r="R129"/>
  <c r="R128"/>
  <c i="4" r="P121"/>
  <c r="P120"/>
  <c i="1" r="AU97"/>
  <c i="2" r="BK129"/>
  <c r="J129"/>
  <c r="J97"/>
  <c i="4" r="T121"/>
  <c r="T120"/>
  <c i="2" r="P129"/>
  <c r="P128"/>
  <c i="1" r="AU95"/>
  <c i="3" r="BK131"/>
  <c r="J131"/>
  <c r="J99"/>
  <c i="2" r="T129"/>
  <c r="T128"/>
  <c r="J130"/>
  <c r="J98"/>
  <c r="BK564"/>
  <c r="J564"/>
  <c r="J107"/>
  <c i="3" r="J127"/>
  <c r="J98"/>
  <c r="J132"/>
  <c r="J100"/>
  <c r="BK125"/>
  <c r="J125"/>
  <c r="J96"/>
  <c r="BK208"/>
  <c r="J208"/>
  <c r="J103"/>
  <c i="4" r="BK121"/>
  <c r="J121"/>
  <c r="J97"/>
  <c i="3" r="F33"/>
  <c i="1" r="AZ96"/>
  <c i="4" r="J33"/>
  <c i="1" r="AV97"/>
  <c r="AT97"/>
  <c r="BA94"/>
  <c r="W30"/>
  <c i="4" r="F33"/>
  <c i="1" r="AZ97"/>
  <c r="BB94"/>
  <c r="W31"/>
  <c r="BC94"/>
  <c r="W32"/>
  <c r="BD94"/>
  <c r="W33"/>
  <c i="3" r="J33"/>
  <c i="1" r="AV96"/>
  <c r="AT96"/>
  <c i="2" r="J33"/>
  <c i="1" r="AV95"/>
  <c r="AT95"/>
  <c i="2" r="F33"/>
  <c i="1" r="AZ95"/>
  <c i="2" l="1" r="BK128"/>
  <c r="J128"/>
  <c i="4" r="BK120"/>
  <c r="J120"/>
  <c r="J96"/>
  <c i="1" r="AU94"/>
  <c r="AW94"/>
  <c r="AK30"/>
  <c r="AX94"/>
  <c r="AZ94"/>
  <c r="W29"/>
  <c i="2" r="J30"/>
  <c i="1" r="AG95"/>
  <c r="AN95"/>
  <c i="3" r="J30"/>
  <c i="1" r="AG96"/>
  <c r="AN96"/>
  <c r="AY94"/>
  <c i="2" l="1" r="J96"/>
  <c r="J39"/>
  <c i="3" r="J39"/>
  <c i="1" r="AV94"/>
  <c r="AK29"/>
  <c i="4" r="J30"/>
  <c i="1" r="AG97"/>
  <c r="AN97"/>
  <c i="4" l="1" r="J39"/>
  <c i="1" r="AG94"/>
  <c r="AT94"/>
  <c l="1" r="AN94"/>
  <c r="AK26"/>
  <c r="AK35"/>
</calcChain>
</file>

<file path=xl/sharedStrings.xml><?xml version="1.0" encoding="utf-8"?>
<sst xmlns="http://schemas.openxmlformats.org/spreadsheetml/2006/main">
  <si>
    <t>Export Komplet</t>
  </si>
  <si>
    <t/>
  </si>
  <si>
    <t>2.0</t>
  </si>
  <si>
    <t>ZAMOK</t>
  </si>
  <si>
    <t>False</t>
  </si>
  <si>
    <t>{697f2fc4-5d92-4b03-9774-72c6e64658eb}</t>
  </si>
  <si>
    <t>0,01</t>
  </si>
  <si>
    <t>21</t>
  </si>
  <si>
    <t>15</t>
  </si>
  <si>
    <t>REKAPITULACE STAVBY</t>
  </si>
  <si>
    <t xml:space="preserve">v ---  níže se nacházejí doplnkové a pomocné údaje k sestavám  --- v</t>
  </si>
  <si>
    <t>Návod na vyplnění</t>
  </si>
  <si>
    <t>0,001</t>
  </si>
  <si>
    <t>Kód:</t>
  </si>
  <si>
    <t>026-0-21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</si>
  <si>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</si>
  <si>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</si>
  <si>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Lanškroun, ulice B. Smetany - stavební úpravy</t>
  </si>
  <si>
    <t>KSO:</t>
  </si>
  <si>
    <t>822 2</t>
  </si>
  <si>
    <t>CC-CZ:</t>
  </si>
  <si>
    <t>2112</t>
  </si>
  <si>
    <t>Místo:</t>
  </si>
  <si>
    <t>Lanškroun</t>
  </si>
  <si>
    <t>Datum:</t>
  </si>
  <si>
    <t>27. 6. 2021</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</si>
  <si>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</si>
  <si>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</si>
  <si>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</si>
  <si>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</si>
  <si>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</si>
  <si>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</si>
  <si>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</si>
  <si>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</si>
  <si>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</si>
  <si>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</si>
  <si>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</si>
  <si>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 Povinností dodavatele je překontrolovat specifikaci materiálu a případný chybějící materiál nebo výkony doplnit a ocenit. Součástí ceny musí být veškeré náklady, aby cena byla konečná a zahrnovala veškerý materiál a práce potřebné k dokončení díla. Výkazy výměr byly změřeny digitálně v dwg. Pro výběr zhotovitele je soupis prací nedílnou součástí projektové dokumentace a nesmí být použit samostatně._x000d_
Pro potřeby zpracování rozpočtu a výkazu výměr byla použita projektová dokumentace Lanškroun, ulice B. Smetany - stavební úpravy. Z jejích příloh D.1.104.1 – Technická zpráva, D.1.104.2 – Situace dopravního řešení, D.1.104.3 – Vzorové příčné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</si>
  <si>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</si>
  <si>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</si>
  <si>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</si>
  <si>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</si>
  <si>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</si>
  <si>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</si>
  <si>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</si>
  <si>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</si>
  <si>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</si>
  <si>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</si>
  <si>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</si>
  <si>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</si>
  <si>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</si>
  <si>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</si>
  <si>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</si>
  <si>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</si>
  <si>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</si>
  <si>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</si>
  <si>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</si>
  <si>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</si>
  <si>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</si>
  <si>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</si>
  <si>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</si>
  <si>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</si>
  <si>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</si>
  <si>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</si>
  <si>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</si>
  <si>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</si>
  <si>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</si>
  <si>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</si>
  <si>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</si>
  <si>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</si>
  <si>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</si>
  <si>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</si>
  <si>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</si>
  <si>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</si>
  <si>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</si>
  <si>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</si>
  <si>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</si>
  <si>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</si>
  <si>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</si>
  <si>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</si>
  <si>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</si>
  <si>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</si>
  <si>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</si>
  <si>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104</t>
  </si>
  <si>
    <t>Ulice B. Smetany, úsek Palackého - Havlíčkova</t>
  </si>
  <si>
    <t>ING</t>
  </si>
  <si>
    <t>1</t>
  </si>
  <si>
    <t>{cb46e9bd-1519-48fd-9aab-f9439e4b9f9e}</t>
  </si>
  <si>
    <t>2</t>
  </si>
  <si>
    <t>SO 404</t>
  </si>
  <si>
    <t>Veřejné osvětlení</t>
  </si>
  <si>
    <t>{c62287b3-ddc7-46b0-b693-3e77146551f2}</t>
  </si>
  <si>
    <t>828 75</t>
  </si>
  <si>
    <t>VRN</t>
  </si>
  <si>
    <t>Vedlejší rozpočtové náklady</t>
  </si>
  <si>
    <t>VON</t>
  </si>
  <si>
    <t>{cbdfd637-0ff9-44cd-9c76-ed23b7647322}</t>
  </si>
  <si>
    <t>KRYCÍ LIST SOUPISU PRACÍ</t>
  </si>
  <si>
    <t>Objekt:</t>
  </si>
  <si>
    <t>SO 104 - Ulice B. Smetany, úsek Palackého - Havlíčkova</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</si>
  <si>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</si>
  <si>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</si>
  <si>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</si>
  <si>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</si>
  <si>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</si>
  <si>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</si>
  <si>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</si>
  <si>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</si>
  <si>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</si>
  <si>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</si>
  <si>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</si>
  <si>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</si>
  <si>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</si>
  <si>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</si>
  <si>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</si>
  <si>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PSV - Práce a dodávky PSV</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</si>
  <si>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</si>
  <si>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</si>
  <si>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</si>
  <si>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</si>
  <si>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</si>
  <si>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</si>
  <si>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</si>
  <si>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</si>
  <si>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</si>
  <si>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</si>
  <si>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</si>
  <si>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</si>
  <si>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</si>
  <si>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</si>
  <si>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</si>
  <si>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</si>
  <si>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</si>
  <si>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</si>
  <si>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</si>
  <si>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111212351</t>
  </si>
  <si>
    <t>Odstranění nevhodných dřevin do 100 m2 výšky nad 1 m s odstraněním pařezů v rovině nebo svahu 1:5</t>
  </si>
  <si>
    <t>m2</t>
  </si>
  <si>
    <t>CS ÚRS 2021 01</t>
  </si>
  <si>
    <t>4</t>
  </si>
  <si>
    <t>-1036135853</t>
  </si>
  <si>
    <t>PP</t>
  </si>
  <si>
    <t>Odstranění nevhodných dřevin průměru kmene do 100 mm výšky přes 1 m s odstraněním pařezu do 100 m2 v rovině nebo na svahu do 1:5</t>
  </si>
  <si>
    <t>VV</t>
  </si>
  <si>
    <t>10</t>
  </si>
  <si>
    <t>112151312</t>
  </si>
  <si>
    <t>Kácení stromu bez postupného spouštění koruny a kmene D do 0,3 m</t>
  </si>
  <si>
    <t>kus</t>
  </si>
  <si>
    <t>329676462</t>
  </si>
  <si>
    <t>Pokácení stromu postupné bez spouštění částí kmene a koruny o průměru na řezné ploše pařezu přes 200 do 300 mm</t>
  </si>
  <si>
    <t>12</t>
  </si>
  <si>
    <t>3</t>
  </si>
  <si>
    <t>112201112</t>
  </si>
  <si>
    <t>Odstranění pařezů D do 0,3 m v rovině a svahu 1:5 s odklizením do 20 m a zasypáním jámy</t>
  </si>
  <si>
    <t>-349875036</t>
  </si>
  <si>
    <t>Odstranění pařezu v rovině nebo na svahu do 1:5 o průměru pařezu na řezné ploše přes 200 do 300 mm</t>
  </si>
  <si>
    <t>122151101</t>
  </si>
  <si>
    <t>Odkopávky a prokopávky nezapažené v hornině třídy těžitelnosti I, skupiny 1 a 2 objem do 20 m3 strojně</t>
  </si>
  <si>
    <t>m3</t>
  </si>
  <si>
    <t>905983250</t>
  </si>
  <si>
    <t>Odkopávky a prokopávky nezapažené strojně v hornině třídy těžitelnosti I skupiny 1 a 2 do 20 m3</t>
  </si>
  <si>
    <t>"svrchní vrstva" 53*0,15</t>
  </si>
  <si>
    <t>5</t>
  </si>
  <si>
    <t>122251101</t>
  </si>
  <si>
    <t>Odkopávky a prokopávky nezapažené v hornině třídy těžitelnosti I, skupiny 3 objem do 20 m3 strojně</t>
  </si>
  <si>
    <t>838095386</t>
  </si>
  <si>
    <t>Odkopávky a prokopávky nezapažené strojně v hornině třídy těžitelnosti I skupiny 3 do 20 m3</t>
  </si>
  <si>
    <t>16</t>
  </si>
  <si>
    <t>6</t>
  </si>
  <si>
    <t>132251101</t>
  </si>
  <si>
    <t xml:space="preserve">Hloubení rýh nezapažených  š do 800 mm v hornině třídy těžitelnosti I, skupiny 3 objem do 20 m3 strojně</t>
  </si>
  <si>
    <t>-993446939</t>
  </si>
  <si>
    <t>Hloubení nezapažených rýh šířky do 800 mm strojně s urovnáním dna do předepsaného profilu a spádu v hornině třídy těžitelnosti I skupiny 3 do 20 m3</t>
  </si>
  <si>
    <t>"přípojky"</t>
  </si>
  <si>
    <t>(10)*0,5*1</t>
  </si>
  <si>
    <t>(30)*0,5*1</t>
  </si>
  <si>
    <t>Součet</t>
  </si>
  <si>
    <t>7</t>
  </si>
  <si>
    <t>132251102</t>
  </si>
  <si>
    <t xml:space="preserve">Hloubení rýh nezapažených  š do 800 mm v hornině třídy těžitelnosti I, skupiny 3 objem do 50 m3 strojně</t>
  </si>
  <si>
    <t>-37530623</t>
  </si>
  <si>
    <t>Hloubení nezapažených rýh šířky do 800 mm strojně s urovnáním dna do předepsaného profilu a spádu v hornině třídy těžitelnosti I skupiny 3 přes 20 do 50 m3</t>
  </si>
  <si>
    <t>"drenáž"</t>
  </si>
  <si>
    <t>52*0,6</t>
  </si>
  <si>
    <t>8</t>
  </si>
  <si>
    <t>133251101</t>
  </si>
  <si>
    <t>Hloubení šachet nezapažených v hornině třídy těžitelnosti I, skupiny 3 objem do 20 m3</t>
  </si>
  <si>
    <t>-354293150</t>
  </si>
  <si>
    <t>Hloubení nezapažených šachet strojně v hornině třídy těžitelnosti I skupiny 3 do 20 m3</t>
  </si>
  <si>
    <t>2*1*1*1</t>
  </si>
  <si>
    <t>9</t>
  </si>
  <si>
    <t>162201401</t>
  </si>
  <si>
    <t>Vodorovné přemístění větví stromů listnatých do 1 km D kmene do 300 mm</t>
  </si>
  <si>
    <t>1247874322</t>
  </si>
  <si>
    <t>Vodorovné přemístění větví, kmenů nebo pařezů s naložením, složením a dopravou do 1000 m větví stromů listnatých, průměru kmene přes 100 do 300 mm</t>
  </si>
  <si>
    <t>P</t>
  </si>
  <si>
    <t>Poznámka k položce:_x000d_
vč. likvidace</t>
  </si>
  <si>
    <t>162201411</t>
  </si>
  <si>
    <t>Vodorovné přemístění kmenů stromů listnatých do 1 km D kmene do 300 mm</t>
  </si>
  <si>
    <t>-1132273200</t>
  </si>
  <si>
    <t>Vodorovné přemístění větví, kmenů nebo pařezů s naložením, složením a dopravou do 1000 m kmenů stromů listnatých, průměru přes 100 do 300 mm</t>
  </si>
  <si>
    <t>11</t>
  </si>
  <si>
    <t>162201421</t>
  </si>
  <si>
    <t>Vodorovné přemístění pařezů do 1 km D do 300 mm</t>
  </si>
  <si>
    <t>-2093882706</t>
  </si>
  <si>
    <t>Vodorovné přemístění větví, kmenů nebo pařezů s naložením, složením a dopravou do 1000 m pařezů kmenů, průměru přes 100 do 300 mm</t>
  </si>
  <si>
    <t>162251102</t>
  </si>
  <si>
    <t>Vodorovné přemístění do 50 m výkopku/sypaniny z horniny třídy těžitelnosti I, skupiny 1 až 3</t>
  </si>
  <si>
    <t>-2109970011</t>
  </si>
  <si>
    <t>Vodorovné přemístění výkopku nebo sypaniny po suchu na obvyklém dopravním prostředku, bez naložení výkopku, avšak se složením bez rozhrnutí z horniny třídy těžitelnosti I skupiny 1 až 3 na vzdálenost přes 20 do 50 m</t>
  </si>
  <si>
    <t>"zemina v rámci stavby"</t>
  </si>
  <si>
    <t>1,767+13</t>
  </si>
  <si>
    <t>13</t>
  </si>
  <si>
    <t>162301501</t>
  </si>
  <si>
    <t>Vodorovné přemístění křovin do 5 km D kmene do 100 mm</t>
  </si>
  <si>
    <t>-647715028</t>
  </si>
  <si>
    <t>Vodorovné přemístění smýcených křovin do průměru kmene 100 mm na vzdálenost do 5 000 m</t>
  </si>
  <si>
    <t>Poznámka k položce:_x000d_
vzdálenost odvozu je orientační, určí uchazeč dle svých kapacit_x000d_
vč. likvidace</t>
  </si>
  <si>
    <t>14</t>
  </si>
  <si>
    <t>162301931</t>
  </si>
  <si>
    <t>Příplatek k vodorovnému přemístění větví stromů listnatých D kmene do 300 mm ZKD 1 km</t>
  </si>
  <si>
    <t>-1114899324</t>
  </si>
  <si>
    <t>Vodorovné přemístění větví, kmenů nebo pařezů s naložením, složením a dopravou Příplatek k cenám za každých dalších i započatých 1000 m přes 1000 m větví stromů listnatých, průměru kmene přes 100 do 300 mm</t>
  </si>
  <si>
    <t>Poznámka k položce:_x000d_
vzdálenost odvozu je orientační, určí uchazeč dle svých kapacit</t>
  </si>
  <si>
    <t>12*4</t>
  </si>
  <si>
    <t>162301951</t>
  </si>
  <si>
    <t>Příplatek k vodorovnému přemístění kmenů stromů listnatých D kmene do 300 mm ZKD 1 km</t>
  </si>
  <si>
    <t>-295561391</t>
  </si>
  <si>
    <t>Vodorovné přemístění větví, kmenů nebo pařezů s naložením, složením a dopravou Příplatek k cenám za každých dalších i započatých 1000 m přes 1000 m kmenů stromů listnatých, o průměru přes 100 do 300 mm</t>
  </si>
  <si>
    <t>162301971</t>
  </si>
  <si>
    <t>Příplatek k vodorovnému přemístění pařezů D 300 mm ZKD 1 km</t>
  </si>
  <si>
    <t>-1375339336</t>
  </si>
  <si>
    <t>Vodorovné přemístění větví, kmenů nebo pařezů s naložením, složením a dopravou Příplatek k cenám za každých dalších i započatých 1000 m přes 1000 m pařezů kmenů, průměru přes 100 do 300 mm</t>
  </si>
  <si>
    <t>17</t>
  </si>
  <si>
    <t>162451106</t>
  </si>
  <si>
    <t>Vodorovné přemístění do 2000 m výkopku/sypaniny z horniny třídy těžitelnosti I, skupiny 1 až 3</t>
  </si>
  <si>
    <t>-1909275956</t>
  </si>
  <si>
    <t>Vodorovné přemístění výkopku nebo sypaniny po suchu na obvyklém dopravním prostředku, bez naložení výkopku, avšak se složením bez rozhrnutí z horniny třídy těžitelnosti I skupiny 1 až 3 na vzdálenost přes 1 500 do 2 000 m</t>
  </si>
  <si>
    <t xml:space="preserve">"zemina vhodná k ohumusování na skládku stavby"  53*0,15</t>
  </si>
  <si>
    <t>"zemina vhodná k ohumusování ze skládky stavby na místo upotřebení" 53*0,15</t>
  </si>
  <si>
    <t>18</t>
  </si>
  <si>
    <t>162651112</t>
  </si>
  <si>
    <t>Vodorovné přemístění do 5000 m výkopku/sypaniny z horniny třídy těžitelnosti I, skupiny 1 až 3</t>
  </si>
  <si>
    <t>-568989338</t>
  </si>
  <si>
    <t>Vodorovné přemístění výkopku nebo sypaniny po suchu na obvyklém dopravním prostředku, bez naložení výkopku, avšak se složením bez rozhrnutí z horniny třídy těžitelnosti I skupiny 1 až 3 na vzdálenost přes 4 000 do 5 000 m</t>
  </si>
  <si>
    <t>16+20+31,2+2</t>
  </si>
  <si>
    <t>-(13+1,767)</t>
  </si>
  <si>
    <t>19</t>
  </si>
  <si>
    <t>167151101</t>
  </si>
  <si>
    <t>Nakládání výkopku z hornin třídy těžitelnosti I, skupiny 1 až 3 do 100 m3</t>
  </si>
  <si>
    <t>-705905499</t>
  </si>
  <si>
    <t>Nakládání, skládání a překládání neulehlého výkopku nebo sypaniny strojně nakládání, množství do 100 m3, z horniny třídy těžitelnosti I, skupiny 1 až 3</t>
  </si>
  <si>
    <t>53*0,15</t>
  </si>
  <si>
    <t>20</t>
  </si>
  <si>
    <t>171201231</t>
  </si>
  <si>
    <t>Poplatek za uložení zeminy a kamení na recyklační skládce (skládkovné) kód odpadu 17 05 04</t>
  </si>
  <si>
    <t>t</t>
  </si>
  <si>
    <t>313364431</t>
  </si>
  <si>
    <t>Poplatek za uložení stavebního odpadu na recyklační skládce (skládkovné) zeminy a kamení zatříděného do Katalogu odpadů pod kódem 17 05 04</t>
  </si>
  <si>
    <t>54,433</t>
  </si>
  <si>
    <t>54,433*1,8 'Přepočtené koeficientem množství</t>
  </si>
  <si>
    <t>171251201</t>
  </si>
  <si>
    <t>Uložení sypaniny na skládky nebo meziskládky</t>
  </si>
  <si>
    <t>-2129176678</t>
  </si>
  <si>
    <t>Uložení sypaniny na skládky nebo meziskládky bez hutnění s upravením uložené sypaniny do předepsaného tvaru</t>
  </si>
  <si>
    <t>22</t>
  </si>
  <si>
    <t>174151101</t>
  </si>
  <si>
    <t>Zásyp jam, šachet rýh nebo kolem objektů sypaninou se zhutněním</t>
  </si>
  <si>
    <t>-983214961</t>
  </si>
  <si>
    <t>Zásyp sypaninou z jakékoliv horniny strojně s uložením výkopku ve vrstvách se zhutněním jam, šachet, rýh nebo kolem objektů v těchto vykopávkách</t>
  </si>
  <si>
    <t>"zásyp přípojek ŠD" (10+30)*0,5*0,6</t>
  </si>
  <si>
    <t>"zásyp odstraněných UV zeminou" 1,767</t>
  </si>
  <si>
    <t>"obsyp UV štěrkopískem" 2*0,7</t>
  </si>
  <si>
    <t>23</t>
  </si>
  <si>
    <t>M</t>
  </si>
  <si>
    <t>58343959</t>
  </si>
  <si>
    <t>kamenivo drcené hrubé frakce 16/63</t>
  </si>
  <si>
    <t>-102277751</t>
  </si>
  <si>
    <t>12*2 'Přepočtené koeficientem množství</t>
  </si>
  <si>
    <t>24</t>
  </si>
  <si>
    <t>174251101</t>
  </si>
  <si>
    <t>Zásyp jam, šachet rýh nebo kolem objektů sypaninou bez zhutnění</t>
  </si>
  <si>
    <t>-2114836616</t>
  </si>
  <si>
    <t>Zásyp sypaninou z jakékoliv horniny strojně s uložením výkopku ve vrstvách bez zhutnění jam, šachet, rýh nebo kolem objektů v těchto vykopávkách</t>
  </si>
  <si>
    <t>"dosyp pod ohumusování" 13</t>
  </si>
  <si>
    <t>25</t>
  </si>
  <si>
    <t>175151101</t>
  </si>
  <si>
    <t>Obsypání potrubí strojně sypaninou bez prohození, uloženou do 3 m</t>
  </si>
  <si>
    <t>1311154912</t>
  </si>
  <si>
    <t>Obsypání potrubí strojně sypaninou z vhodných třídy těžitelnosti I a II, skupiny 1 až 4 nebo materiálem připraveným podél výkopu ve vzdálenosti do 3 m od jeho kraje, pro jakoukoliv hloubku výkopu a míru zhutnění bez prohození sypaniny</t>
  </si>
  <si>
    <t>"obsyp přípojek štěrkopískem"</t>
  </si>
  <si>
    <t>(10+30)*0,17</t>
  </si>
  <si>
    <t>26</t>
  </si>
  <si>
    <t>58331200</t>
  </si>
  <si>
    <t>štěrkopísek netříděný zásypový</t>
  </si>
  <si>
    <t>480018854</t>
  </si>
  <si>
    <t>1,4+6,8</t>
  </si>
  <si>
    <t>8,2*2 'Přepočtené koeficientem množství</t>
  </si>
  <si>
    <t>27</t>
  </si>
  <si>
    <t>181111111</t>
  </si>
  <si>
    <t>Plošná úprava terénu do 500 m2 zemina skupiny 1 až 4 nerovnosti do 100 mm v rovinně a svahu do 1:5</t>
  </si>
  <si>
    <t>-1422247669</t>
  </si>
  <si>
    <t>Plošná úprava terénu v zemině skupiny 1 až 4 s urovnáním povrchu bez doplnění ornice souvislé plochy do 500 m2 při nerovnostech terénu přes 50 do 100 mm v rovině nebo na svahu do 1:5</t>
  </si>
  <si>
    <t>65</t>
  </si>
  <si>
    <t>28</t>
  </si>
  <si>
    <t>181351103</t>
  </si>
  <si>
    <t>Rozprostření ornice tl vrstvy do 200 mm pl do 500 m2 v rovině nebo ve svahu do 1:5 strojně</t>
  </si>
  <si>
    <t>1670620196</t>
  </si>
  <si>
    <t>Rozprostření a urovnání ornice v rovině nebo ve svahu sklonu do 1:5 strojně při souvislé ploše přes 100 do 500 m2, tl. vrstvy do 200 mm</t>
  </si>
  <si>
    <t>29</t>
  </si>
  <si>
    <t>10364101</t>
  </si>
  <si>
    <t xml:space="preserve">zemina pro terénní úpravy -  ornice</t>
  </si>
  <si>
    <t>715285573</t>
  </si>
  <si>
    <t>"potřeba" (65)*0,15</t>
  </si>
  <si>
    <t>"stávající" -(53)*0,15</t>
  </si>
  <si>
    <t>1,8*1,8 'Přepočtené koeficientem množství</t>
  </si>
  <si>
    <t>30</t>
  </si>
  <si>
    <t>181411131</t>
  </si>
  <si>
    <t>Založení parkového trávníku výsevem plochy do 1000 m2 v rovině a ve svahu do 1:5</t>
  </si>
  <si>
    <t>1179656114</t>
  </si>
  <si>
    <t>Založení trávníku na půdě předem připravené plochy do 1000 m2 výsevem včetně utažení parkového v rovině nebo na svahu do 1:5</t>
  </si>
  <si>
    <t>31</t>
  </si>
  <si>
    <t>00572410</t>
  </si>
  <si>
    <t>osivo směs travní parková</t>
  </si>
  <si>
    <t>kg</t>
  </si>
  <si>
    <t>1372276912</t>
  </si>
  <si>
    <t>65*0,03</t>
  </si>
  <si>
    <t>32</t>
  </si>
  <si>
    <t>181951112</t>
  </si>
  <si>
    <t>Úprava pláně v hornině třídy těžitelnosti I, skupiny 1 až 3 se zhutněním strojně</t>
  </si>
  <si>
    <t>936057721</t>
  </si>
  <si>
    <t>Úprava pláně vyrovnáním výškových rozdílů strojně v hornině třídy těžitelnosti I, skupiny 1 až 3 se zhutněním</t>
  </si>
  <si>
    <t>686+315+27+161+7,5+11,5+19+2,3+14,7+1,6+79</t>
  </si>
  <si>
    <t>33</t>
  </si>
  <si>
    <t>183402121</t>
  </si>
  <si>
    <t>Rozrušení půdy souvislé plochy do 500 m2 hloubky do 150 mm v rovině a svahu do 1:5</t>
  </si>
  <si>
    <t>-1492934138</t>
  </si>
  <si>
    <t>Rozrušení půdy na hloubku přes 50 do 150 mm souvislé plochy do 500 m2 v rovině nebo na svahu do 1:5</t>
  </si>
  <si>
    <t>34</t>
  </si>
  <si>
    <t>184802111</t>
  </si>
  <si>
    <t>Chemické odplevelení před založením kultury nad 20 m2 postřikem na široko v rovině a svahu do 1:5</t>
  </si>
  <si>
    <t>-1300571063</t>
  </si>
  <si>
    <t xml:space="preserve">Chemické odplevelení půdy před založením kultury, trávníku nebo zpevněných ploch  o výměře jednotlivě přes 20 m2 v rovině nebo na svahu do 1:5 postřikem na široko</t>
  </si>
  <si>
    <t>35</t>
  </si>
  <si>
    <t>185804312</t>
  </si>
  <si>
    <t>Zalití rostlin vodou plocha přes 20 m2</t>
  </si>
  <si>
    <t>649435574</t>
  </si>
  <si>
    <t>Zalití rostlin vodou plochy záhonů jednotlivě přes 20 m2</t>
  </si>
  <si>
    <t>65*0,025</t>
  </si>
  <si>
    <t>Zakládání</t>
  </si>
  <si>
    <t>36</t>
  </si>
  <si>
    <t>211531111</t>
  </si>
  <si>
    <t>Výplň odvodňovacích žeber nebo trativodů kamenivem hrubým drceným frakce 16 až 63 mm</t>
  </si>
  <si>
    <t>1032567282</t>
  </si>
  <si>
    <t xml:space="preserve">Výplň kamenivem do rýh odvodňovacích žeber nebo trativodů  bez zhutnění, s úpravou povrchu výplně kamenivem hrubým drceným frakce 16 až 63 mm</t>
  </si>
  <si>
    <t>Vodorovné konstrukce</t>
  </si>
  <si>
    <t>37</t>
  </si>
  <si>
    <t>451573111</t>
  </si>
  <si>
    <t>Lože pod potrubí otevřený výkop ze štěrkopísku</t>
  </si>
  <si>
    <t>-1999800081</t>
  </si>
  <si>
    <t>Lože pod potrubí, stoky a drobné objekty v otevřeném výkopu z písku a štěrkopísku do 63 mm</t>
  </si>
  <si>
    <t>(10+30)*0,5*0,1</t>
  </si>
  <si>
    <t>38</t>
  </si>
  <si>
    <t>452311131</t>
  </si>
  <si>
    <t>Podkladní desky z betonu prostého tř. C 12/15 otevřený výkop</t>
  </si>
  <si>
    <t>-205956475</t>
  </si>
  <si>
    <t>Podkladní a zajišťovací konstrukce z betonu prostého v otevřeném výkopu desky pod potrubí, stoky a drobné objekty z betonu tř. C 12/15</t>
  </si>
  <si>
    <t>"pod UV" 2*0,7*0,7*0,1</t>
  </si>
  <si>
    <t>Komunikace pozemní</t>
  </si>
  <si>
    <t>39</t>
  </si>
  <si>
    <t>564831111</t>
  </si>
  <si>
    <t>Podklad ze štěrkodrtě ŠD tl 100 mm</t>
  </si>
  <si>
    <t>351794587</t>
  </si>
  <si>
    <t xml:space="preserve">Podklad ze štěrkodrti ŠD  s rozprostřením a zhutněním, po zhutnění tl. 100 mm</t>
  </si>
  <si>
    <t>"pod obruby"</t>
  </si>
  <si>
    <t>79</t>
  </si>
  <si>
    <t>40</t>
  </si>
  <si>
    <t>564851113</t>
  </si>
  <si>
    <t>Podklad ze štěrkodrtě ŠD tl 170 mm</t>
  </si>
  <si>
    <t>2006987898</t>
  </si>
  <si>
    <t xml:space="preserve">Podklad ze štěrkodrti ŠD  s rozprostřením a zhutněním, po zhutnění tl. 170 mm</t>
  </si>
  <si>
    <t>686</t>
  </si>
  <si>
    <t>41</t>
  </si>
  <si>
    <t>564861113</t>
  </si>
  <si>
    <t>Podklad ze štěrkodrtě ŠD tl 220 mm</t>
  </si>
  <si>
    <t>-1435885514</t>
  </si>
  <si>
    <t xml:space="preserve">Podklad ze štěrkodrti ŠD  s rozprostřením a zhutněním, po zhutnění tl. 220 mm</t>
  </si>
  <si>
    <t>315+27+161+7,5+11,5+19+2,3+14,7+1,6</t>
  </si>
  <si>
    <t>42</t>
  </si>
  <si>
    <t>565155121</t>
  </si>
  <si>
    <t>Asfaltový beton vrstva podkladní ACP 16+ (obalované kamenivo OKS) tl 70 mm š přes 3 m</t>
  </si>
  <si>
    <t>1394589271</t>
  </si>
  <si>
    <t xml:space="preserve">Asfaltový beton vrstva podkladní ACP 16 (obalované kamenivo střednězrnné - OKS)  s rozprostřením a zhutněním v pruhu šířky přes 3 m, po zhutnění tl. 70 mm</t>
  </si>
  <si>
    <t>43</t>
  </si>
  <si>
    <t>567122111</t>
  </si>
  <si>
    <t>Podklad ze směsi stmelené cementem SC C 8/10 (KSC I) tl 120 mm</t>
  </si>
  <si>
    <t>-1883658536</t>
  </si>
  <si>
    <t>Podklad ze směsi stmelené cementem SC bez dilatačních spár, s rozprostřením a zhutněním SC C 8/10 (KSC I), po zhutnění tl. 120 mm</t>
  </si>
  <si>
    <t>44</t>
  </si>
  <si>
    <t>573191111</t>
  </si>
  <si>
    <t>Postřik infiltrační kationaktivní emulzí v množství 1 kg/m2</t>
  </si>
  <si>
    <t>1158601695</t>
  </si>
  <si>
    <t>Postřik infiltrační kationaktivní emulzí v množství 1,00 kg/m2</t>
  </si>
  <si>
    <t>45</t>
  </si>
  <si>
    <t>573211108</t>
  </si>
  <si>
    <t>Postřik živičný spojovací z asfaltu v množství 0,40 kg/m2</t>
  </si>
  <si>
    <t>1001090004</t>
  </si>
  <si>
    <t>Postřik spojovací PS bez posypu kamenivem z asfaltu silničního, v množství 0,40 kg/m2</t>
  </si>
  <si>
    <t>46</t>
  </si>
  <si>
    <t>577134121</t>
  </si>
  <si>
    <t>Asfaltový beton vrstva obrusná ACO 11 (ABS) tř. I tl 40 mm š přes 3 m z nemodifikovaného asfaltu</t>
  </si>
  <si>
    <t>-285630227</t>
  </si>
  <si>
    <t xml:space="preserve">Asfaltový beton vrstva obrusná ACO 11 (ABS)  s rozprostřením a se zhutněním z nemodifikovaného asfaltu v pruhu šířky přes 3 m tř. I, po zhutnění tl. 40 mm</t>
  </si>
  <si>
    <t>47</t>
  </si>
  <si>
    <t>596211110</t>
  </si>
  <si>
    <t>Kladení zámkové dlažby komunikací pro pěší tl 60 mm skupiny A pl do 50 m2</t>
  </si>
  <si>
    <t>-785017352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</si>
  <si>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</si>
  <si>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14,7+19</t>
  </si>
  <si>
    <t>48</t>
  </si>
  <si>
    <t>59245006</t>
  </si>
  <si>
    <t>dlažba tvar obdélník betonová pro nevidomé 200x100x60mm červená</t>
  </si>
  <si>
    <t>-627185135</t>
  </si>
  <si>
    <t>dlažba tvar obdélník betonová pro nevidomé 200x100x60mm barevná</t>
  </si>
  <si>
    <t>14,7</t>
  </si>
  <si>
    <t>14,7*1,03 'Přepočtené koeficientem množství</t>
  </si>
  <si>
    <t>49</t>
  </si>
  <si>
    <t>59245021</t>
  </si>
  <si>
    <t>dlažba tvar čtverec betonová 200x200x60mm přírodní "bez FAZETY"</t>
  </si>
  <si>
    <t>-966305174</t>
  </si>
  <si>
    <t>dlažba tvar čtverec betonová 200x200x60mm přírodní</t>
  </si>
  <si>
    <t>19*1,03 'Přepočtené koeficientem množství</t>
  </si>
  <si>
    <t>50</t>
  </si>
  <si>
    <t>596211112</t>
  </si>
  <si>
    <t>Kladení zámkové dlažby komunikací pro pěší tl 60 mm skupiny A pl do 300 m2</t>
  </si>
  <si>
    <t>39873626</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</si>
  <si>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</si>
  <si>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315</t>
  </si>
  <si>
    <t>51</t>
  </si>
  <si>
    <t>59245018</t>
  </si>
  <si>
    <t>dlažba tvar obdélník betonová 200x100x60mm přírodní</t>
  </si>
  <si>
    <t>-837464404</t>
  </si>
  <si>
    <t>315*1,02 'Přepočtené koeficientem množství</t>
  </si>
  <si>
    <t>52</t>
  </si>
  <si>
    <t>596212210</t>
  </si>
  <si>
    <t>Kladení zámkové dlažby pozemních komunikací tl 80 mm skupiny A pl do 50 m2</t>
  </si>
  <si>
    <t>352047037</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</si>
  <si>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</si>
  <si>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1,6+27+2,3</t>
  </si>
  <si>
    <t>7,5+11,5</t>
  </si>
  <si>
    <t>53</t>
  </si>
  <si>
    <t>59245226</t>
  </si>
  <si>
    <t>dlažba tvar obdélník betonová pro nevidomé 200x100x80mm červená</t>
  </si>
  <si>
    <t>197493818</t>
  </si>
  <si>
    <t>dlažba tvar obdélník betonová pro nevidomé 200x100x80mm barevná</t>
  </si>
  <si>
    <t>1,6</t>
  </si>
  <si>
    <t>1,6*1,03 'Přepočtené koeficientem množství</t>
  </si>
  <si>
    <t>54</t>
  </si>
  <si>
    <t>59245020</t>
  </si>
  <si>
    <t>dlažba tvar obdélník betonová 200x100x80mm přírodní</t>
  </si>
  <si>
    <t>1201282084</t>
  </si>
  <si>
    <t>27+7,5</t>
  </si>
  <si>
    <t>34,5*1,03 'Přepočtené koeficientem množství</t>
  </si>
  <si>
    <t>55</t>
  </si>
  <si>
    <t>59245030</t>
  </si>
  <si>
    <t>dlažba tvar čtverec betonová 200x200x80mm přírodní "bez FAZETY"</t>
  </si>
  <si>
    <t>-1316656413</t>
  </si>
  <si>
    <t>dlažba tvar čtverec betonová 200x200x80mm přírodní</t>
  </si>
  <si>
    <t>2,3</t>
  </si>
  <si>
    <t>2,3*1,03 'Přepočtené koeficientem množství</t>
  </si>
  <si>
    <t>56</t>
  </si>
  <si>
    <t>59245005.2</t>
  </si>
  <si>
    <t>dlažba tvar obdélník betonová 200x100x80mm černá</t>
  </si>
  <si>
    <t>180459677</t>
  </si>
  <si>
    <t>dlažba tvar obdélník betonová 200x100x80mm barevná</t>
  </si>
  <si>
    <t>11,5</t>
  </si>
  <si>
    <t>11,5*1,03 'Přepočtené koeficientem množství</t>
  </si>
  <si>
    <t>57</t>
  </si>
  <si>
    <t>596412212</t>
  </si>
  <si>
    <t>Kladení dlažby z vegetačních tvárnic pozemních komunikací tl 80 mm do 300 m2</t>
  </si>
  <si>
    <t>-9598157</t>
  </si>
  <si>
    <t xml:space="preserve">Kladení dlažby z betonových vegetačních dlaždic pozemních komunikací  s ložem z kameniva těženého nebo drceného tl. do 50 mm, s vyplněním spár a vegetačních otvorů, s hutněním vibrováním tl. 80 mm, pro plochy přes 100 do 300 m2</t>
  </si>
  <si>
    <t>161</t>
  </si>
  <si>
    <t>58</t>
  </si>
  <si>
    <t>592_vsak.2.1</t>
  </si>
  <si>
    <t>dlažba zámková zatravňovací 20x20x8 cm barva přírodní "spára 12mm"</t>
  </si>
  <si>
    <t>-1519685780</t>
  </si>
  <si>
    <t xml:space="preserve">dlaždice betonové dlažba zámková (ČSN EN 1338) dlažba vibrolisovaná standardní povrch (uzavřený hladký povrch) provedení: PŘÍRODNÍ dlažba  zatravňovací 20 x 20 x 8 (spára 12 mmi)
</t>
  </si>
  <si>
    <t>161*1,02 'Přepočtené koeficientem množství</t>
  </si>
  <si>
    <t>Trubní vedení</t>
  </si>
  <si>
    <t>59</t>
  </si>
  <si>
    <t>871265231</t>
  </si>
  <si>
    <t>Kanalizační potrubí z tvrdého PVC jednovrstvé tuhost třídy SN10 DN 110</t>
  </si>
  <si>
    <t>m</t>
  </si>
  <si>
    <t>-868880180</t>
  </si>
  <si>
    <t>Kanalizační potrubí z tvrdého PVC v otevřeném výkopu ve sklonu do 20 %, hladkého plnostěnného jednovrstvého, tuhost třídy SN 10 DN 110</t>
  </si>
  <si>
    <t>60</t>
  </si>
  <si>
    <t>871315231</t>
  </si>
  <si>
    <t>Kanalizační potrubí z tvrdého PVC jednovrstvé tuhost třídy SN10 DN 160</t>
  </si>
  <si>
    <t>781756060</t>
  </si>
  <si>
    <t>Kanalizační potrubí z tvrdého PVC v otevřeném výkopu ve sklonu do 20 %, hladkého plnostěnného jednovrstvého, tuhost třídy SN 10 DN 160</t>
  </si>
  <si>
    <t>61</t>
  </si>
  <si>
    <t>877265211</t>
  </si>
  <si>
    <t>Montáž tvarovek z tvrdého PVC-systém KG nebo z polypropylenu-systém KG 2000 jednoosé DN 110</t>
  </si>
  <si>
    <t>562731632</t>
  </si>
  <si>
    <t xml:space="preserve">Montáž tvarovek na kanalizačním potrubí z trub z plastu  z tvrdého PVC nebo z polypropylenu v otevřeném výkopu jednoosých DN 110</t>
  </si>
  <si>
    <t>6+6</t>
  </si>
  <si>
    <t>62</t>
  </si>
  <si>
    <t>28611350</t>
  </si>
  <si>
    <t>koleno kanalizace PVC KG 110x30°</t>
  </si>
  <si>
    <t>-2063632759</t>
  </si>
  <si>
    <t>63</t>
  </si>
  <si>
    <t>28611351</t>
  </si>
  <si>
    <t>koleno kanalizační PVC KG 110x45°</t>
  </si>
  <si>
    <t>1850912706</t>
  </si>
  <si>
    <t>64</t>
  </si>
  <si>
    <t>890411851</t>
  </si>
  <si>
    <t>Bourání šachet z prefabrikovaných skruží strojně obestavěného prostoru do 1,5 m3</t>
  </si>
  <si>
    <t>-2127222558</t>
  </si>
  <si>
    <t>Bourání šachet a jímek strojně velikosti obestavěného prostoru do 1,5 m3 z prefabrikovaných skruží</t>
  </si>
  <si>
    <t>6*(PI*0,25*0,25*1,5)</t>
  </si>
  <si>
    <t>895941111</t>
  </si>
  <si>
    <t>Zřízení vpusti kanalizační uliční z betonových dílců typ UV-50 normální</t>
  </si>
  <si>
    <t>899921752</t>
  </si>
  <si>
    <t xml:space="preserve">Zřízení vpusti kanalizační  uliční z betonových dílců typ UV-50 normální</t>
  </si>
  <si>
    <t>Poznámka k položce:_x000d_
přesné složení UV bude stanoveno na místě</t>
  </si>
  <si>
    <t>66</t>
  </si>
  <si>
    <t>59223864</t>
  </si>
  <si>
    <t>prstenec pro uliční vpusť vyrovnávací betonový 390x60x130mm</t>
  </si>
  <si>
    <t>-1080401393</t>
  </si>
  <si>
    <t>Poznámka k položce:_x000d_
vhodný typ pro mříž 300x500 mm</t>
  </si>
  <si>
    <t>67</t>
  </si>
  <si>
    <t>59223857</t>
  </si>
  <si>
    <t>skruž pro uliční vpusť horní betonová 450x295x50mm</t>
  </si>
  <si>
    <t>978342741</t>
  </si>
  <si>
    <t>68</t>
  </si>
  <si>
    <t>59223870</t>
  </si>
  <si>
    <t>koš nízký pro uliční vpusti žárově Pz plech pro rám 500/300mm</t>
  </si>
  <si>
    <t>-1028712003</t>
  </si>
  <si>
    <t>69</t>
  </si>
  <si>
    <t>59223852</t>
  </si>
  <si>
    <t>dno pro uliční vpusť s kalovou prohlubní betonové 450x300x50mm</t>
  </si>
  <si>
    <t>-657353388</t>
  </si>
  <si>
    <t>70</t>
  </si>
  <si>
    <t>59223854</t>
  </si>
  <si>
    <t>skruž pro uliční vpusť s výtokovým otvorem PVC betonová 450x350x50mm</t>
  </si>
  <si>
    <t>1389818901</t>
  </si>
  <si>
    <t>71</t>
  </si>
  <si>
    <t>899102211</t>
  </si>
  <si>
    <t>Demontáž poklopů litinových nebo ocelových včetně rámů hmotnosti přes 50 do 100 kg</t>
  </si>
  <si>
    <t>2068973412</t>
  </si>
  <si>
    <t>Demontáž poklopů litinových a ocelových včetně rámů, hmotnosti jednotlivě přes 50 do 100 Kg</t>
  </si>
  <si>
    <t>72</t>
  </si>
  <si>
    <t>899104112</t>
  </si>
  <si>
    <t>Osazení poklopů litinových nebo ocelových včetně rámů pro třídu zatížení D400, E600</t>
  </si>
  <si>
    <t>1739254531</t>
  </si>
  <si>
    <t>Osazení poklopů litinových a ocelových včetně rámů pro třídu zatížení D400, E600</t>
  </si>
  <si>
    <t>73</t>
  </si>
  <si>
    <t>59224660</t>
  </si>
  <si>
    <t>poklop šachtový betonová výplň+litina 785(610)x16mm D400 bez odvětrání</t>
  </si>
  <si>
    <t>-1131937596</t>
  </si>
  <si>
    <t>74</t>
  </si>
  <si>
    <t>899202211</t>
  </si>
  <si>
    <t>Demontáž mříží litinových včetně rámů hmotnosti přes 50 do 100 kg</t>
  </si>
  <si>
    <t>591295184</t>
  </si>
  <si>
    <t>Demontáž mříží litinových včetně rámů, hmotnosti jednotlivě přes 50 do 100 Kg</t>
  </si>
  <si>
    <t>75</t>
  </si>
  <si>
    <t>899204112</t>
  </si>
  <si>
    <t>Osazení mříží litinových včetně rámů a košů na bahno pro třídu zatížení D400, E600</t>
  </si>
  <si>
    <t>-1634479457</t>
  </si>
  <si>
    <t>76</t>
  </si>
  <si>
    <t>55242322</t>
  </si>
  <si>
    <t>mříž D 400 - plochá 300x500mm</t>
  </si>
  <si>
    <t>152174203</t>
  </si>
  <si>
    <t>77</t>
  </si>
  <si>
    <t>899331111</t>
  </si>
  <si>
    <t>Výšková úprava uličního vstupu nebo vpusti do 200 mm zvýšením poklopu</t>
  </si>
  <si>
    <t>392092592</t>
  </si>
  <si>
    <t xml:space="preserve">Výšková úprava uličního vstupu nebo vpusti do 200 mm  zvýšením poklopu</t>
  </si>
  <si>
    <t>78</t>
  </si>
  <si>
    <t>899431111</t>
  </si>
  <si>
    <t>Výšková úprava uličního vstupu nebo vpusti do 200 mm zvýšením krycího hrnce, šoupěte nebo hydrantu</t>
  </si>
  <si>
    <t>-375719739</t>
  </si>
  <si>
    <t xml:space="preserve">Výšková úprava uličního vstupu nebo vpusti do 200 mm  zvýšením krycího hrnce, šoupěte nebo hydrantu bez úpravy armatur</t>
  </si>
  <si>
    <t>"plyn" 2</t>
  </si>
  <si>
    <t>"voda" 10</t>
  </si>
  <si>
    <t>napojení_02</t>
  </si>
  <si>
    <t>napojení přípojek DN do 160 na stávající potrubí, šachtu, UV</t>
  </si>
  <si>
    <t>-200577957</t>
  </si>
  <si>
    <t>napojení kanalizace DN do 160</t>
  </si>
  <si>
    <t>Poznámka k položce:_x000d_
vč. utěsnění</t>
  </si>
  <si>
    <t>Ostatní konstrukce a práce, bourání</t>
  </si>
  <si>
    <t>80</t>
  </si>
  <si>
    <t>911111111</t>
  </si>
  <si>
    <t>Montáž zábradlí ocelového zabetonovaného</t>
  </si>
  <si>
    <t>1858086156</t>
  </si>
  <si>
    <t xml:space="preserve">Montáž zábradlí ocelového  zabetonovaného</t>
  </si>
  <si>
    <t>Poznámka k položce:_x000d_
materiál, viz. zámečnický výrobek</t>
  </si>
  <si>
    <t>9,8</t>
  </si>
  <si>
    <t>81</t>
  </si>
  <si>
    <t>914111112</t>
  </si>
  <si>
    <t>Montáž svislé dopravní značky do velikosti 1 m2 páskováním na sloup</t>
  </si>
  <si>
    <t>-1679426256</t>
  </si>
  <si>
    <t xml:space="preserve">Montáž svislé dopravní značky základní  velikosti do 1 m2 páskováním na sloupy</t>
  </si>
  <si>
    <t>2+4</t>
  </si>
  <si>
    <t>82</t>
  </si>
  <si>
    <t>40445621</t>
  </si>
  <si>
    <t>informativní značky provozní IP1-IP3, IP4b-IP7, IP10a, b 500x500mm</t>
  </si>
  <si>
    <t>-1842629429</t>
  </si>
  <si>
    <t>"IP6" 4</t>
  </si>
  <si>
    <t>83</t>
  </si>
  <si>
    <t>40445611</t>
  </si>
  <si>
    <t>značky upravující přednost P2, P3, P8 500mm</t>
  </si>
  <si>
    <t>2022141646</t>
  </si>
  <si>
    <t>"P2" 2</t>
  </si>
  <si>
    <t>84</t>
  </si>
  <si>
    <t>915131111</t>
  </si>
  <si>
    <t>Vodorovné dopravní značení přechody pro chodce, šipky, symboly základní bílá barva</t>
  </si>
  <si>
    <t>-168045794</t>
  </si>
  <si>
    <t xml:space="preserve">Vodorovné dopravní značení stříkané barvou  přechody pro chodce, šipky, symboly bílé základní</t>
  </si>
  <si>
    <t>85</t>
  </si>
  <si>
    <t>916131213</t>
  </si>
  <si>
    <t>Osazení silničního obrubníku betonového stojatého s boční opěrou do lože z betonu prostého</t>
  </si>
  <si>
    <t>257866617</t>
  </si>
  <si>
    <t>Osazení silničního obrubníku betonového se zřízením lože, s vyplněním a zatřením spár cementovou maltou stojatého s boční opěrou z betonu prostého, do lože z betonu prostého</t>
  </si>
  <si>
    <t>10+196+3,3+4,8+1+22</t>
  </si>
  <si>
    <t>Mezisoučet</t>
  </si>
  <si>
    <t>24+6*0,5</t>
  </si>
  <si>
    <t>86</t>
  </si>
  <si>
    <t>59217031</t>
  </si>
  <si>
    <t>obrubník betonový silniční 1000x150x250mm</t>
  </si>
  <si>
    <t>-345051135</t>
  </si>
  <si>
    <t>196</t>
  </si>
  <si>
    <t>196*1,02 'Přepočtené koeficientem množství</t>
  </si>
  <si>
    <t>87</t>
  </si>
  <si>
    <t>59217030</t>
  </si>
  <si>
    <t>obrubník betonový silniční přechodový 1000x150x150-250mm</t>
  </si>
  <si>
    <t>-254771872</t>
  </si>
  <si>
    <t>10*1,02 'Přepočtené koeficientem množství</t>
  </si>
  <si>
    <t>88</t>
  </si>
  <si>
    <t>59217029</t>
  </si>
  <si>
    <t>obrubník betonový silniční nájezdový 1000x150x150mm</t>
  </si>
  <si>
    <t>-1381815722</t>
  </si>
  <si>
    <t>22*1,02 'Přepočtené koeficientem množství</t>
  </si>
  <si>
    <t>89</t>
  </si>
  <si>
    <t>59217035</t>
  </si>
  <si>
    <t>obrubník betonový obloukový vnější 780x150x250mm</t>
  </si>
  <si>
    <t>1474970068</t>
  </si>
  <si>
    <t>"R0,5" 3,3</t>
  </si>
  <si>
    <t>"R1" 1</t>
  </si>
  <si>
    <t>"R2" 4,8</t>
  </si>
  <si>
    <t>9,1*1,02 'Přepočtené koeficientem množství</t>
  </si>
  <si>
    <t>90</t>
  </si>
  <si>
    <t>obruba_01</t>
  </si>
  <si>
    <t>obrubník odvodňovací monolitický z recykl. kompozitu 50x15x30,5 cm</t>
  </si>
  <si>
    <t>1457763961</t>
  </si>
  <si>
    <t>(24)*2</t>
  </si>
  <si>
    <t>91</t>
  </si>
  <si>
    <t>obruba_06</t>
  </si>
  <si>
    <t>obrubník odvodňovací monolitický z recykl. kompozitu - čelní stěna 305 mm</t>
  </si>
  <si>
    <t>-736372016</t>
  </si>
  <si>
    <t>6*2</t>
  </si>
  <si>
    <t>92</t>
  </si>
  <si>
    <t>obruba_02</t>
  </si>
  <si>
    <t>obrubník odvodňovací litinový, revizní kus, H=305 50x15x30,5 cm</t>
  </si>
  <si>
    <t>1457058344</t>
  </si>
  <si>
    <t>Odvodňovací systém vyráběný z recyklovaného kompozitního materiálu pro zatížení D400 kN.
obrubník odvodňovací litinový, revizní kus, H=305 50x15x30,5 cm</t>
  </si>
  <si>
    <t>Poznámka k položce:_x000d_
svislý odtok</t>
  </si>
  <si>
    <t>93</t>
  </si>
  <si>
    <t>916133112</t>
  </si>
  <si>
    <t>Osazení silničního obrubníku betonového ke kruhovým objezdům do lože z betonu prostého s boční opěrou</t>
  </si>
  <si>
    <t>306980569</t>
  </si>
  <si>
    <t>Osazení silničního obrubníku ke kruhovým objezdům se zřízením lože tl. do 150 mm, s vyplněním a zatřením spár cementovou maltou betonového, do lože z betonu prostého s boční opěrou</t>
  </si>
  <si>
    <t>7,2+0,6+0,6</t>
  </si>
  <si>
    <t>94</t>
  </si>
  <si>
    <t>59217057</t>
  </si>
  <si>
    <t>obrubník betonový pro kruhový objezd přímý 200x600x300mm</t>
  </si>
  <si>
    <t>-1147329309</t>
  </si>
  <si>
    <t>7,2</t>
  </si>
  <si>
    <t>7,2*1,02 'Přepočtené koeficientem množství</t>
  </si>
  <si>
    <t>95</t>
  </si>
  <si>
    <t>59217056</t>
  </si>
  <si>
    <t>obrubník betonový pro kruhový objezd přechodový 200x600x300mm</t>
  </si>
  <si>
    <t>-2008333192</t>
  </si>
  <si>
    <t>"2 ks" 0,6+0,6</t>
  </si>
  <si>
    <t>1,2*1,02 'Přepočtené koeficientem množství</t>
  </si>
  <si>
    <t>96</t>
  </si>
  <si>
    <t>916231213</t>
  </si>
  <si>
    <t>Osazení chodníkového obrubníku betonového stojatého s boční opěrou do lože z betonu prostého</t>
  </si>
  <si>
    <t>69905884</t>
  </si>
  <si>
    <t>Osazení chodníkového obrubníku betonového se zřízením lože, s vyplněním a zatřením spár cementovou maltou stojatého s boční opěrou z betonu prostého, do lože z betonu prostého</t>
  </si>
  <si>
    <t>176</t>
  </si>
  <si>
    <t>97</t>
  </si>
  <si>
    <t>59217017</t>
  </si>
  <si>
    <t>obrubník betonový chodníkový 1000x100x250mm</t>
  </si>
  <si>
    <t>-951548651</t>
  </si>
  <si>
    <t>176*1,02 'Přepočtené koeficientem množství</t>
  </si>
  <si>
    <t>98</t>
  </si>
  <si>
    <t>919732211</t>
  </si>
  <si>
    <t>Styčná spára napojení nového živičného povrchu na stávající za tepla š 15 mm hl 25 mm s prořezáním</t>
  </si>
  <si>
    <t>1195443507</t>
  </si>
  <si>
    <t>Styčná pracovní spára při napojení nového živičného povrchu na stávající se zalitím za tepla modifikovanou asfaltovou hmotou s posypem vápenným hydrátem šířky do 15 mm, hloubky do 25 mm včetně prořezání spáry</t>
  </si>
  <si>
    <t>99</t>
  </si>
  <si>
    <t>919735112</t>
  </si>
  <si>
    <t>Řezání stávajícího živičného krytu hl do 100 mm</t>
  </si>
  <si>
    <t>-1970504235</t>
  </si>
  <si>
    <t xml:space="preserve">Řezání stávajícího živičného krytu nebo podkladu  hloubky přes 50 do 100 mm</t>
  </si>
  <si>
    <t>Bourání konstrukcí</t>
  </si>
  <si>
    <t>100</t>
  </si>
  <si>
    <t>113106142</t>
  </si>
  <si>
    <t>Rozebrání dlažeb z betonových nebo kamenných dlaždic komunikací pro pěší strojně pl přes 50 m2</t>
  </si>
  <si>
    <t>2088809097</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</si>
  <si>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</si>
  <si>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101</t>
  </si>
  <si>
    <t>113106144</t>
  </si>
  <si>
    <t>Rozebrání dlažeb ze zámkových dlaždic komunikací pro pěší strojně pl přes 50 m2</t>
  </si>
  <si>
    <t>612745996</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</si>
  <si>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</si>
  <si>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227</t>
  </si>
  <si>
    <t>102</t>
  </si>
  <si>
    <t>113106522</t>
  </si>
  <si>
    <t>Rozebrání dlažeb vozovek z drobných kostek s ložem ze živice strojně pl přes 200 m2</t>
  </si>
  <si>
    <t>1068020957</t>
  </si>
  <si>
    <t>Rozebrání dlažeb a dílců vozovek a ploch s přemístěním hmot na skládku na vzdálenost do 3 m nebo s naložením na dopravní prostředek, s jakoukoliv výplní spár strojně plochy jednotlivě přes 200 m2 z drobných kostek nebo odseků s ložem ze živice</t>
  </si>
  <si>
    <t>716</t>
  </si>
  <si>
    <t>103</t>
  </si>
  <si>
    <t>113107242</t>
  </si>
  <si>
    <t>Odstranění krytu živičného tl 100 mm strojně pl přes 200 m2</t>
  </si>
  <si>
    <t>1397773515</t>
  </si>
  <si>
    <t>Odstranění podkladů nebo krytů strojně plochy jednotlivě přes 200 m2 s přemístěním hmot na skládku na vzdálenost do 20 m nebo s naložením na dopravní prostředek živičných, o tl. vrstvy přes 50 do 100 mm</t>
  </si>
  <si>
    <t>1016</t>
  </si>
  <si>
    <t>104</t>
  </si>
  <si>
    <t>113107223</t>
  </si>
  <si>
    <t>Odstranění podkladu z kameniva drceného tl 300 mm strojně pl přes 200 m2</t>
  </si>
  <si>
    <t>-32708098</t>
  </si>
  <si>
    <t>Odstranění podkladů nebo krytů strojně plochy jednotlivě přes 200 m2 s přemístěním hmot na skládku na vzdálenost do 20 m nebo s naložením na dopravní prostředek z kameniva hrubého drceného, o tl. vrstvy přes 200 do 300 mm</t>
  </si>
  <si>
    <t>1246</t>
  </si>
  <si>
    <t>105</t>
  </si>
  <si>
    <t>113202111</t>
  </si>
  <si>
    <t>Vytrhání obrub krajníků obrubníků stojatých</t>
  </si>
  <si>
    <t>9805809</t>
  </si>
  <si>
    <t xml:space="preserve">Vytrhání obrub  s vybouráním lože, s přemístěním hmot na skládku na vzdálenost do 3 m nebo s naložením na dopravní prostředek z krajníků nebo obrubníků stojatých</t>
  </si>
  <si>
    <t>80+110+66</t>
  </si>
  <si>
    <t>106</t>
  </si>
  <si>
    <t>966005111</t>
  </si>
  <si>
    <t>Rozebrání a odstranění silničního zábradlí se sloupky osazenými s betonovými patkami</t>
  </si>
  <si>
    <t>-351584527</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</si>
  <si>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</si>
  <si>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107</t>
  </si>
  <si>
    <t>966006132</t>
  </si>
  <si>
    <t>Odstranění značek dopravních nebo orientačních se sloupky s betonovými patkami</t>
  </si>
  <si>
    <t>1741771250</t>
  </si>
  <si>
    <t xml:space="preserve">Odstranění dopravních nebo orientačních značek se sloupkem  s uložením hmot na vzdálenost do 20 m nebo s naložením na dopravní prostředek, se zásypem jam a jeho zhutněním s betonovou patkou</t>
  </si>
  <si>
    <t>108</t>
  </si>
  <si>
    <t>966006211</t>
  </si>
  <si>
    <t>Odstranění svislých dopravních značek ze sloupů, sloupků nebo konzol</t>
  </si>
  <si>
    <t>-438829864</t>
  </si>
  <si>
    <t xml:space="preserve">Odstranění (demontáž) svislých dopravních značek  s odklizením materiálu na skládku na vzdálenost do 20 m nebo s naložením na dopravní prostředek ze sloupů, sloupků nebo konzol</t>
  </si>
  <si>
    <t>2+2</t>
  </si>
  <si>
    <t>997</t>
  </si>
  <si>
    <t>Přesun sutě</t>
  </si>
  <si>
    <t>109</t>
  </si>
  <si>
    <t>997221551</t>
  </si>
  <si>
    <t>Vodorovná doprava suti ze sypkých materiálů do 1 km</t>
  </si>
  <si>
    <t>-381781319</t>
  </si>
  <si>
    <t xml:space="preserve">Vodorovná doprava suti  bez naložení, ale se složením a s hrubým urovnáním ze sypkých materiálů, na vzdálenost do 1 km</t>
  </si>
  <si>
    <t>548,24</t>
  </si>
  <si>
    <t>110</t>
  </si>
  <si>
    <t>997221559</t>
  </si>
  <si>
    <t>Příplatek ZKD 1 km u vodorovné dopravy suti ze sypkých materiálů</t>
  </si>
  <si>
    <t>-393028735</t>
  </si>
  <si>
    <t xml:space="preserve">Vodorovná doprava suti  bez naložení, ale se složením a s hrubým urovnáním Příplatek k ceně za každý další i započatý 1 km přes 1 km</t>
  </si>
  <si>
    <t>548,24*4</t>
  </si>
  <si>
    <t>111</t>
  </si>
  <si>
    <t>997221561</t>
  </si>
  <si>
    <t>Vodorovná doprava suti z kusových materiálů do 1 km</t>
  </si>
  <si>
    <t>-808384106</t>
  </si>
  <si>
    <t xml:space="preserve">Vodorovná doprava suti  bez naložení, ale se složením a s hrubým urovnáním z kusových materiálů, na vzdálenost do 1 km</t>
  </si>
  <si>
    <t>18,105+59,02+52,48+0,35+0,164</t>
  </si>
  <si>
    <t>277,808</t>
  </si>
  <si>
    <t>223,52</t>
  </si>
  <si>
    <t>112</t>
  </si>
  <si>
    <t>997221569</t>
  </si>
  <si>
    <t>Příplatek ZKD 1 km u vodorovné dopravy suti z kusových materiálů</t>
  </si>
  <si>
    <t>-646701638</t>
  </si>
  <si>
    <t>(18,105+59,02+52,48+0,35+0,164)*4</t>
  </si>
  <si>
    <t>277,808*4</t>
  </si>
  <si>
    <t>223,52*4</t>
  </si>
  <si>
    <t>113</t>
  </si>
  <si>
    <t>997221645</t>
  </si>
  <si>
    <t>Poplatek za uložení na skládce (skládkovné) odpadu asfaltového bez dehtu kód odpadu 17 03 02</t>
  </si>
  <si>
    <t>2132047184</t>
  </si>
  <si>
    <t>Poplatek za uložení stavebního odpadu na skládce (skládkovné) asfaltového bez obsahu dehtu zatříděného do Katalogu odpadů pod kódem 17 03 02</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</si>
  <si>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</si>
  <si>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114</t>
  </si>
  <si>
    <t>997221861</t>
  </si>
  <si>
    <t>Poplatek za uložení stavebního odpadu na recyklační skládce (skládkovné) z prostého betonu pod kódem 17 01 01</t>
  </si>
  <si>
    <t>-1371830059</t>
  </si>
  <si>
    <t>Poplatek za uložení stavebního odpadu na recyklační skládce (skládkovné) z prostého betonu zatříděného do Katalogu odpadů pod kódem 17 01 01</t>
  </si>
  <si>
    <t>115</t>
  </si>
  <si>
    <t>997221873</t>
  </si>
  <si>
    <t>1296518368</t>
  </si>
  <si>
    <t>998</t>
  </si>
  <si>
    <t>Přesun hmot</t>
  </si>
  <si>
    <t>116</t>
  </si>
  <si>
    <t>998223011</t>
  </si>
  <si>
    <t>Přesun hmot pro pozemní komunikace s krytem dlážděným</t>
  </si>
  <si>
    <t>-778642267</t>
  </si>
  <si>
    <t xml:space="preserve">Přesun hmot pro pozemní komunikace s krytem dlážděným  dopravní vzdálenost do 200 m jakékoliv délky objektu</t>
  </si>
  <si>
    <t>PSV</t>
  </si>
  <si>
    <t>Práce a dodávky PSV</t>
  </si>
  <si>
    <t>767</t>
  </si>
  <si>
    <t>Konstrukce zámečnické</t>
  </si>
  <si>
    <t>117</t>
  </si>
  <si>
    <t>767821112</t>
  </si>
  <si>
    <t>Montáž poštovní schránky zavěšené</t>
  </si>
  <si>
    <t>-434093953</t>
  </si>
  <si>
    <t>Montáž poštovních schránek samostatných zavěšených</t>
  </si>
  <si>
    <t>Poznámka k položce:_x000d_
stávající_x000d_
sloupek k zabetonování</t>
  </si>
  <si>
    <t>118</t>
  </si>
  <si>
    <t>767821812</t>
  </si>
  <si>
    <t>Demontáž poštovní schránky zavěšené</t>
  </si>
  <si>
    <t>476601724</t>
  </si>
  <si>
    <t>Demontáž poštovních schránek samostatných zavěšených</t>
  </si>
  <si>
    <t>Poznámka k položce:_x000d_
na sloupku</t>
  </si>
  <si>
    <t>119</t>
  </si>
  <si>
    <t>767995000</t>
  </si>
  <si>
    <t>Příplatek k montáži atypických zámečnických konstrukcí za žárové zinkování</t>
  </si>
  <si>
    <t>1044209445</t>
  </si>
  <si>
    <t xml:space="preserve">Poznámka k položce:_x000d_
 </t>
  </si>
  <si>
    <t>294</t>
  </si>
  <si>
    <t>120</t>
  </si>
  <si>
    <t>7679950RP</t>
  </si>
  <si>
    <t>Příplatek k montáži atypických zámečnických konstrukcí za komaxitový lak RAL</t>
  </si>
  <si>
    <t>1697751543</t>
  </si>
  <si>
    <t>Poznámka k položce:_x000d_
 RAL dle investora</t>
  </si>
  <si>
    <t>121</t>
  </si>
  <si>
    <t>zábradlí</t>
  </si>
  <si>
    <t>tyčová ocel "rozměr, profil dle výrobního výkresu"</t>
  </si>
  <si>
    <t>857861369</t>
  </si>
  <si>
    <t>"předpoklad hmotnosti prvků na m´" 9,8*30</t>
  </si>
  <si>
    <t>122</t>
  </si>
  <si>
    <t>767995111</t>
  </si>
  <si>
    <t>Montáž atypických zámečnických konstrukcí hmotnosti do 5 kg</t>
  </si>
  <si>
    <t>-1799811263</t>
  </si>
  <si>
    <t xml:space="preserve">Montáž ostatních atypických zámečnických konstrukcí  hmotnosti do 5 kg</t>
  </si>
  <si>
    <t>123</t>
  </si>
  <si>
    <t>998767101</t>
  </si>
  <si>
    <t>Přesun hmot tonážní pro zámečnické konstrukce v objektech v do 6 m</t>
  </si>
  <si>
    <t>-820426210</t>
  </si>
  <si>
    <t xml:space="preserve">Přesun hmot pro zámečnické konstrukce  stanovený z hmotnosti přesunovaného materiálu vodorovná dopravní vzdálenost do 50 m v objektech výšky do 6 m</t>
  </si>
  <si>
    <t>SO 404 - Veřejné osvětlení</t>
  </si>
  <si>
    <t>2224</t>
  </si>
  <si>
    <t xml:space="preserve">    741 - Elektroinstalace - silnoproud</t>
  </si>
  <si>
    <t>M - Práce a dodávky M</t>
  </si>
  <si>
    <t xml:space="preserve">    21-M - Elektromontáže</t>
  </si>
  <si>
    <t xml:space="preserve">    46-M - Zemní práce při extr.mont.pracích</t>
  </si>
  <si>
    <t>HZS - Hodinové zúčtovací sazby</t>
  </si>
  <si>
    <t>VRN - Vedlejší rozpočtové náklady</t>
  </si>
  <si>
    <t xml:space="preserve">    VRN1 - Průzkumné, geodetické a projektové práce</t>
  </si>
  <si>
    <t xml:space="preserve">    VRN4 - Inženýrská činnost</t>
  </si>
  <si>
    <t>741</t>
  </si>
  <si>
    <t>Elektroinstalace - silnoproud</t>
  </si>
  <si>
    <t>741126813</t>
  </si>
  <si>
    <t>Demontáž kabel Al plný nebo laněný kulatý žíla 4x16 až 25 mm2 uložený volně</t>
  </si>
  <si>
    <t>741614192</t>
  </si>
  <si>
    <t>Demontáž kabelů hliníkových uložených volně plných nebo laněných kulatých počtu a průřezu žil 4x16 až 25 mm2</t>
  </si>
  <si>
    <t>"zrušení stávajícího kabelu" 130</t>
  </si>
  <si>
    <t>Práce a dodávky M</t>
  </si>
  <si>
    <t>21-M</t>
  </si>
  <si>
    <t>Elektromontáže</t>
  </si>
  <si>
    <t>210204011.D</t>
  </si>
  <si>
    <t>Demontáž stožárů osvětlení ocelových samostatně stojících délky do 12 m</t>
  </si>
  <si>
    <t>-789930707</t>
  </si>
  <si>
    <t>741372151.D</t>
  </si>
  <si>
    <t>Demontáž svítidlo stávající</t>
  </si>
  <si>
    <t>427077510</t>
  </si>
  <si>
    <t>Lampa_VO</t>
  </si>
  <si>
    <t xml:space="preserve">Lampa veřejného osvětlení, výška 6 m, bezpaticový, výložník - komplet </t>
  </si>
  <si>
    <t>-1851210040</t>
  </si>
  <si>
    <t>Poznámka k položce:_x000d_
kompletní dodávka vč. montáže_x000d_
vč. zemnění, elektrického vedení dle situace_x000d_
dle specifikace správce</t>
  </si>
  <si>
    <t>Lampa_VO_2</t>
  </si>
  <si>
    <t xml:space="preserve">Lampa nasvícení přechodu, výška 6 m, bezpaticový, výložník - komplet </t>
  </si>
  <si>
    <t>-2090771942</t>
  </si>
  <si>
    <t>Poznámka k položce:_x000d_
kompletní dodávka vč. montáže_x000d_
vč. zemnění, elektrického vedení dle situace_x000d_
specifikace dle správce</t>
  </si>
  <si>
    <t>46-M</t>
  </si>
  <si>
    <t>Zemní práce při extr.mont.pracích</t>
  </si>
  <si>
    <t>460161162</t>
  </si>
  <si>
    <t>Hloubení kabelových rýh ručně š 35 cm hl 70 cm v hornině tř I skupiny 3</t>
  </si>
  <si>
    <t>274714482</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</si>
  <si>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</si>
  <si>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134</t>
  </si>
  <si>
    <t>460241111</t>
  </si>
  <si>
    <t>Příplatek za ztížení vykopávky při elektromontážích v blízkosti podzemního vedení</t>
  </si>
  <si>
    <t>1829550858</t>
  </si>
  <si>
    <t>Příplatek k cenám vykopávek v blízkosti podzemního vedení pro jakoukoliv třídu horniny</t>
  </si>
  <si>
    <t>134*0,35*0,7</t>
  </si>
  <si>
    <t>460341113</t>
  </si>
  <si>
    <t>Vodorovné přemístění horniny jakékoliv třídy dopravními prostředky při elektromontážích do 1000 m</t>
  </si>
  <si>
    <t>-1730200513</t>
  </si>
  <si>
    <t>Vodorovné přemístění (odvoz) horniny dopravními prostředky včetně složení, bez naložení a rozprostření jakékoliv třídy, na vzdálenost přes 500 do 1000 m</t>
  </si>
  <si>
    <t>460341121</t>
  </si>
  <si>
    <t>Příplatek k vodorovnému přemístění horniny dopravními prostředky při elektromontážích za každých dalších 1000 m</t>
  </si>
  <si>
    <t>-1514503536</t>
  </si>
  <si>
    <t>Vodorovné přemístění (odvoz) horniny dopravními prostředky včetně složení, bez naložení a rozprostření jakékoliv třídy, na vzdálenost Příplatek k ceně -1113 za každých dalších i započatých 1000 m</t>
  </si>
  <si>
    <t>Poznámka k položce:_x000d_
vzdálenost odvozu je orientační</t>
  </si>
  <si>
    <t>7*4</t>
  </si>
  <si>
    <t>460361121</t>
  </si>
  <si>
    <t>Poplatek za uložení zeminy na recyklační skládce (skládkovné) kód odpadu 17 05 04</t>
  </si>
  <si>
    <t>1706898911</t>
  </si>
  <si>
    <t>Poplatek (skládkovné) za uložení zeminy na recyklační skládce zatříděné do Katalogu odpadů pod kódem 17 05 04</t>
  </si>
  <si>
    <t>7*1,8 'Přepočtené koeficientem množství</t>
  </si>
  <si>
    <t>460371121</t>
  </si>
  <si>
    <t>Naložení výkopku při elektromontážích strojně z hornin třídy I skupiny 1 až 3</t>
  </si>
  <si>
    <t>8067158</t>
  </si>
  <si>
    <t>Naložení výkopku strojně z hornin třídy těžitelnosti I skupiny 1 až 3</t>
  </si>
  <si>
    <t>460431172</t>
  </si>
  <si>
    <t>Zásyp kabelových rýh ručně se zhutněním š 35 cm hl 70 cm z horniny tř I skupiny 3</t>
  </si>
  <si>
    <t>-862757107</t>
  </si>
  <si>
    <t>Zásyp kabelových rýh ručně s přemístění sypaniny ze vzdálenosti do 10 m, s uložením výkopku ve vrstvách včetně zhutnění a úpravy povrchu šířky 35 cm hloubky 70 cm z horniny třídy těžitelnosti I skupiny 3</t>
  </si>
  <si>
    <t>460661411</t>
  </si>
  <si>
    <t>Kabelové lože z písku pro kabely nn kryté plastovou deskou š lože do 25 cm</t>
  </si>
  <si>
    <t>-1243238574</t>
  </si>
  <si>
    <t>Kabelové lože z písku včetně podsypu, zhutnění a urovnání povrchu pro kabely nn zakryté plastovými deskami (materiál ve specifikaci), šířky do 25 cm</t>
  </si>
  <si>
    <t>34575112</t>
  </si>
  <si>
    <t>deska kabelová krycí PE červená, 250x2mm</t>
  </si>
  <si>
    <t>128</t>
  </si>
  <si>
    <t>-1950410337</t>
  </si>
  <si>
    <t>134*1,02 'Přepočtené koeficientem množství</t>
  </si>
  <si>
    <t>460671112</t>
  </si>
  <si>
    <t>Výstražná fólie pro krytí kabelů šířky 25 cm</t>
  </si>
  <si>
    <t>-856040951</t>
  </si>
  <si>
    <t>Výstražná fólie z PVC pro krytí kabelů včetně vyrovnání povrchu rýhy, rozvinutí a uložení fólie šířky do 25 cm</t>
  </si>
  <si>
    <t>460791214</t>
  </si>
  <si>
    <t>Montáž trubek ochranných plastových ohebných do 110 mm uložených do rýhy</t>
  </si>
  <si>
    <t>-1021231584</t>
  </si>
  <si>
    <t>Montáž trubek ochranných uložených volně do rýhy plastových ohebných, vnitřního průměru přes 90 do 110 mm</t>
  </si>
  <si>
    <t>34571355</t>
  </si>
  <si>
    <t>trubka elektroinstalační ohebná dvouplášťová korugovaná (chránička) D 94/110mm, HDPE+LDPE</t>
  </si>
  <si>
    <t>-1513122276</t>
  </si>
  <si>
    <t>134*1,05 'Přepočtené koeficientem množství</t>
  </si>
  <si>
    <t>468051121</t>
  </si>
  <si>
    <t>Bourání základu betonového při elektromontážích</t>
  </si>
  <si>
    <t>1366386368</t>
  </si>
  <si>
    <t>Bourání základu betonového</t>
  </si>
  <si>
    <t>"stávající zákaldy sloupů - odhad" 5*0,5</t>
  </si>
  <si>
    <t>469972111</t>
  </si>
  <si>
    <t>Odvoz suti a vybouraných hmot při elektromontážích do 1 km</t>
  </si>
  <si>
    <t>1197654256</t>
  </si>
  <si>
    <t>Odvoz suti a vybouraných hmot odvoz suti a vybouraných hmot do 1 km</t>
  </si>
  <si>
    <t>5,5</t>
  </si>
  <si>
    <t>469972121</t>
  </si>
  <si>
    <t>Příplatek k odvozu suti a vybouraných hmot při elektromontážích za každý další 1 km</t>
  </si>
  <si>
    <t>-2131145004</t>
  </si>
  <si>
    <t>Odvoz suti a vybouraných hmot odvoz suti a vybouraných hmot Příplatek k ceně za každý další i započatý 1 km</t>
  </si>
  <si>
    <t>5,5*4</t>
  </si>
  <si>
    <t>469973120</t>
  </si>
  <si>
    <t>Poplatek za uložení stavebního odpadu na recyklační skládce (skládkovné) z prostého betonu kód odpadu 17 01 01</t>
  </si>
  <si>
    <t>1940429998</t>
  </si>
  <si>
    <t>Poplatek za uložení stavebního odpadu na skládce (skládkovné) na recyklační skládce (skládkovné) z prostého betonu zatříděného do Katalogu odpadů pod kódem 17 01 01</t>
  </si>
  <si>
    <t>469981111</t>
  </si>
  <si>
    <t>Přesun hmot pro pomocné stavební práce při elektromotážích</t>
  </si>
  <si>
    <t>-1809278856</t>
  </si>
  <si>
    <t>Přesun hmot pro pomocné stavební práce při elektromontážích dopravní vzdálenost do 1 000 m</t>
  </si>
  <si>
    <t>HZS</t>
  </si>
  <si>
    <t>Hodinové zúčtovací sazby</t>
  </si>
  <si>
    <t>HZS4132</t>
  </si>
  <si>
    <t>Hodinová zúčtovací sazba jeřábník specialista</t>
  </si>
  <si>
    <t>hod</t>
  </si>
  <si>
    <t>512</t>
  </si>
  <si>
    <t>-1569979386</t>
  </si>
  <si>
    <t xml:space="preserve">Hodinové zúčtovací sazby ostatních profesí  obsluha stavebních strojů a zařízení jeřábník specialista</t>
  </si>
  <si>
    <t>5+8</t>
  </si>
  <si>
    <t>VRN1</t>
  </si>
  <si>
    <t>Průzkumné, geodetické a projektové práce</t>
  </si>
  <si>
    <t>012303000</t>
  </si>
  <si>
    <t>Geodetické práce po výstavbě - (zaměření kabelu)</t>
  </si>
  <si>
    <t>kpl</t>
  </si>
  <si>
    <t>1024</t>
  </si>
  <si>
    <t>-158246128</t>
  </si>
  <si>
    <t>Geodetické práce po výstavbě</t>
  </si>
  <si>
    <t>"zaměření polohy chrániček" 1</t>
  </si>
  <si>
    <t>VRN4</t>
  </si>
  <si>
    <t>Inženýrská činnost</t>
  </si>
  <si>
    <t>044002000</t>
  </si>
  <si>
    <t>Revize</t>
  </si>
  <si>
    <t>soubor</t>
  </si>
  <si>
    <t>-2094274189</t>
  </si>
  <si>
    <t xml:space="preserve">    VRN3 - Zařízení staveniště</t>
  </si>
  <si>
    <t>012103000</t>
  </si>
  <si>
    <t>Geodetické práce před výstavbou (Vytyčení IS)</t>
  </si>
  <si>
    <t>-1602182680</t>
  </si>
  <si>
    <t>Geodetické práce před výstavbou</t>
  </si>
  <si>
    <t>012203000</t>
  </si>
  <si>
    <t>Geodetické práce při provádění stavby</t>
  </si>
  <si>
    <t>-143935468</t>
  </si>
  <si>
    <t>Geodetické práce po výstavbě (zaměření skutečného provedení vč. GP)</t>
  </si>
  <si>
    <t>-1577711567</t>
  </si>
  <si>
    <t>VRN3</t>
  </si>
  <si>
    <t>Zařízení staveniště</t>
  </si>
  <si>
    <t>030001000</t>
  </si>
  <si>
    <t>181667407</t>
  </si>
  <si>
    <t>034303000</t>
  </si>
  <si>
    <t>Dopravní značení na staveništi</t>
  </si>
  <si>
    <t>-2009215250</t>
  </si>
  <si>
    <t>043154000</t>
  </si>
  <si>
    <t>Zkoušky hutnicí</t>
  </si>
  <si>
    <t>349572647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</si>
</sst>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1</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1</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1</v>
      </c>
      <c r="AO19" s="23"/>
      <c r="AP19" s="23"/>
      <c r="AQ19" s="23"/>
      <c r="AR19" s="21"/>
      <c r="BE19" s="32"/>
      <c r="BS19" s="18" t="s">
        <v>6</v>
      </c>
    </row>
    <row r="20" s="1" customFormat="1" ht="18.48" customHeight="1">
      <c r="B20" s="22"/>
      <c r="C20" s="23"/>
      <c r="D20" s="23"/>
      <c r="E20" s="28" t="s">
        <v>28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56"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51</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52</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53</v>
      </c>
      <c r="E60" s="43"/>
      <c r="F60" s="43"/>
      <c r="G60" s="43"/>
      <c r="H60" s="43"/>
      <c r="I60" s="43"/>
      <c r="J60" s="43"/>
      <c r="K60" s="43"/>
      <c r="L60" s="43"/>
      <c r="M60" s="43"/>
      <c r="N60" s="43"/>
      <c r="O60" s="43"/>
      <c r="P60" s="43"/>
      <c r="Q60" s="43"/>
      <c r="R60" s="43"/>
      <c r="S60" s="43"/>
      <c r="T60" s="43"/>
      <c r="U60" s="43"/>
      <c r="V60" s="65" t="s">
        <v>54</v>
      </c>
      <c r="W60" s="43"/>
      <c r="X60" s="43"/>
      <c r="Y60" s="43"/>
      <c r="Z60" s="43"/>
      <c r="AA60" s="43"/>
      <c r="AB60" s="43"/>
      <c r="AC60" s="43"/>
      <c r="AD60" s="43"/>
      <c r="AE60" s="43"/>
      <c r="AF60" s="43"/>
      <c r="AG60" s="43"/>
      <c r="AH60" s="65" t="s">
        <v>53</v>
      </c>
      <c r="AI60" s="43"/>
      <c r="AJ60" s="43"/>
      <c r="AK60" s="43"/>
      <c r="AL60" s="43"/>
      <c r="AM60" s="65" t="s">
        <v>54</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55</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56</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53</v>
      </c>
      <c r="E75" s="43"/>
      <c r="F75" s="43"/>
      <c r="G75" s="43"/>
      <c r="H75" s="43"/>
      <c r="I75" s="43"/>
      <c r="J75" s="43"/>
      <c r="K75" s="43"/>
      <c r="L75" s="43"/>
      <c r="M75" s="43"/>
      <c r="N75" s="43"/>
      <c r="O75" s="43"/>
      <c r="P75" s="43"/>
      <c r="Q75" s="43"/>
      <c r="R75" s="43"/>
      <c r="S75" s="43"/>
      <c r="T75" s="43"/>
      <c r="U75" s="43"/>
      <c r="V75" s="65" t="s">
        <v>54</v>
      </c>
      <c r="W75" s="43"/>
      <c r="X75" s="43"/>
      <c r="Y75" s="43"/>
      <c r="Z75" s="43"/>
      <c r="AA75" s="43"/>
      <c r="AB75" s="43"/>
      <c r="AC75" s="43"/>
      <c r="AD75" s="43"/>
      <c r="AE75" s="43"/>
      <c r="AF75" s="43"/>
      <c r="AG75" s="43"/>
      <c r="AH75" s="65" t="s">
        <v>53</v>
      </c>
      <c r="AI75" s="43"/>
      <c r="AJ75" s="43"/>
      <c r="AK75" s="43"/>
      <c r="AL75" s="43"/>
      <c r="AM75" s="65" t="s">
        <v>54</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57</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026-0-21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Lanškroun, ulice B. Smetany - stavební úpravy</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22</v>
      </c>
      <c r="D87" s="41"/>
      <c r="E87" s="41"/>
      <c r="F87" s="41"/>
      <c r="G87" s="41"/>
      <c r="H87" s="41"/>
      <c r="I87" s="41"/>
      <c r="J87" s="41"/>
      <c r="K87" s="41"/>
      <c r="L87" s="79" t="str">
        <f>IF(K8="","",K8)</f>
        <v>Lanškroun</v>
      </c>
      <c r="M87" s="41"/>
      <c r="N87" s="41"/>
      <c r="O87" s="41"/>
      <c r="P87" s="41"/>
      <c r="Q87" s="41"/>
      <c r="R87" s="41"/>
      <c r="S87" s="41"/>
      <c r="T87" s="41"/>
      <c r="U87" s="41"/>
      <c r="V87" s="41"/>
      <c r="W87" s="41"/>
      <c r="X87" s="41"/>
      <c r="Y87" s="41"/>
      <c r="Z87" s="41"/>
      <c r="AA87" s="41"/>
      <c r="AB87" s="41"/>
      <c r="AC87" s="41"/>
      <c r="AD87" s="41"/>
      <c r="AE87" s="41"/>
      <c r="AF87" s="41"/>
      <c r="AG87" s="41"/>
      <c r="AH87" s="41"/>
      <c r="AI87" s="33" t="s">
        <v>24</v>
      </c>
      <c r="AJ87" s="41"/>
      <c r="AK87" s="41"/>
      <c r="AL87" s="41"/>
      <c r="AM87" s="80" t="str">
        <f>IF(AN8= "","",AN8)</f>
        <v>27. 6. 2021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26</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32</v>
      </c>
      <c r="AJ89" s="41"/>
      <c r="AK89" s="41"/>
      <c r="AL89" s="41"/>
      <c r="AM89" s="81" t="str">
        <f>IF(E17="","",E17)</f>
        <v>Ing. Jiří Cihlář</v>
      </c>
      <c r="AN89" s="72"/>
      <c r="AO89" s="72"/>
      <c r="AP89" s="72"/>
      <c r="AQ89" s="41"/>
      <c r="AR89" s="45"/>
      <c r="AS89" s="82" t="s">
        <v>58</v>
      </c>
      <c r="AT89" s="83"/>
      <c r="AU89" s="84"/>
      <c r="AV89" s="84"/>
      <c r="AW89" s="84"/>
      <c r="AX89" s="84"/>
      <c r="AY89" s="84"/>
      <c r="AZ89" s="84"/>
      <c r="BA89" s="84"/>
      <c r="BB89" s="84"/>
      <c r="BC89" s="84"/>
      <c r="BD89" s="85"/>
      <c r="BE89" s="39"/>
    </row>
    <row r="90" s="2" customFormat="1" ht="15.15" customHeight="1">
      <c r="A90" s="39"/>
      <c r="B90" s="40"/>
      <c r="C90" s="33" t="s">
        <v>30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59</v>
      </c>
      <c r="D92" s="95"/>
      <c r="E92" s="95"/>
      <c r="F92" s="95"/>
      <c r="G92" s="95"/>
      <c r="H92" s="96"/>
      <c r="I92" s="97" t="s">
        <v>60</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61</v>
      </c>
      <c r="AH92" s="95"/>
      <c r="AI92" s="95"/>
      <c r="AJ92" s="95"/>
      <c r="AK92" s="95"/>
      <c r="AL92" s="95"/>
      <c r="AM92" s="95"/>
      <c r="AN92" s="97" t="s">
        <v>62</v>
      </c>
      <c r="AO92" s="95"/>
      <c r="AP92" s="99"/>
      <c r="AQ92" s="100" t="s">
        <v>63</v>
      </c>
      <c r="AR92" s="45"/>
      <c r="AS92" s="101" t="s">
        <v>64</v>
      </c>
      <c r="AT92" s="102" t="s">
        <v>65</v>
      </c>
      <c r="AU92" s="102" t="s">
        <v>66</v>
      </c>
      <c r="AV92" s="102" t="s">
        <v>67</v>
      </c>
      <c r="AW92" s="102" t="s">
        <v>68</v>
      </c>
      <c r="AX92" s="102" t="s">
        <v>69</v>
      </c>
      <c r="AY92" s="102" t="s">
        <v>70</v>
      </c>
      <c r="AZ92" s="102" t="s">
        <v>71</v>
      </c>
      <c r="BA92" s="102" t="s">
        <v>72</v>
      </c>
      <c r="BB92" s="102" t="s">
        <v>73</v>
      </c>
      <c r="BC92" s="102" t="s">
        <v>74</v>
      </c>
      <c r="BD92" s="103" t="s">
        <v>75</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76</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ROUND(SUM(AG95:AG97),2)</f>
        <v>0</v>
      </c>
      <c r="AH94" s="110"/>
      <c r="AI94" s="110"/>
      <c r="AJ94" s="110"/>
      <c r="AK94" s="110"/>
      <c r="AL94" s="110"/>
      <c r="AM94" s="110"/>
      <c r="AN94" s="111">
        <f>SUM(AG94,AT94)</f>
        <v>0</v>
      </c>
      <c r="AO94" s="111"/>
      <c r="AP94" s="111"/>
      <c r="AQ94" s="112" t="s">
        <v>1</v>
      </c>
      <c r="AR94" s="113"/>
      <c r="AS94" s="114">
        <f>ROUND(SUM(AS95:AS97),2)</f>
        <v>0</v>
      </c>
      <c r="AT94" s="115">
        <f>ROUND(SUM(AV94:AW94),2)</f>
        <v>0</v>
      </c>
      <c r="AU94" s="116">
        <f>ROUND(SUM(AU95:AU97),5)</f>
        <v>0</v>
      </c>
      <c r="AV94" s="115">
        <f>ROUND(AZ94*L29,2)</f>
        <v>0</v>
      </c>
      <c r="AW94" s="115">
        <f>ROUND(BA94*L30,2)</f>
        <v>0</v>
      </c>
      <c r="AX94" s="115">
        <f>ROUND(BB94*L29,2)</f>
        <v>0</v>
      </c>
      <c r="AY94" s="115">
        <f>ROUND(BC94*L30,2)</f>
        <v>0</v>
      </c>
      <c r="AZ94" s="115">
        <f>ROUND(SUM(AZ95:AZ97),2)</f>
        <v>0</v>
      </c>
      <c r="BA94" s="115">
        <f>ROUND(SUM(BA95:BA97),2)</f>
        <v>0</v>
      </c>
      <c r="BB94" s="115">
        <f>ROUND(SUM(BB95:BB97),2)</f>
        <v>0</v>
      </c>
      <c r="BC94" s="115">
        <f>ROUND(SUM(BC95:BC97),2)</f>
        <v>0</v>
      </c>
      <c r="BD94" s="117">
        <f>ROUND(SUM(BD95:BD97),2)</f>
        <v>0</v>
      </c>
      <c r="BE94" s="6"/>
      <c r="BS94" s="118" t="s">
        <v>77</v>
      </c>
      <c r="BT94" s="118" t="s">
        <v>78</v>
      </c>
      <c r="BU94" s="119" t="s">
        <v>79</v>
      </c>
      <c r="BV94" s="118" t="s">
        <v>80</v>
      </c>
      <c r="BW94" s="118" t="s">
        <v>5</v>
      </c>
      <c r="BX94" s="118" t="s">
        <v>81</v>
      </c>
      <c r="CL94" s="118" t="s">
        <v>19</v>
      </c>
    </row>
    <row r="95" s="7" customFormat="1" ht="24.75" customHeight="1">
      <c r="A95" s="120" t="s">
        <v>82</v>
      </c>
      <c r="B95" s="121"/>
      <c r="C95" s="122"/>
      <c r="D95" s="123" t="s">
        <v>83</v>
      </c>
      <c r="E95" s="123"/>
      <c r="F95" s="123"/>
      <c r="G95" s="123"/>
      <c r="H95" s="123"/>
      <c r="I95" s="124"/>
      <c r="J95" s="123" t="s">
        <v>84</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'SO 104 - Ulice B. Smetany...'!J30</f>
        <v>0</v>
      </c>
      <c r="AH95" s="124"/>
      <c r="AI95" s="124"/>
      <c r="AJ95" s="124"/>
      <c r="AK95" s="124"/>
      <c r="AL95" s="124"/>
      <c r="AM95" s="124"/>
      <c r="AN95" s="125">
        <f>SUM(AG95,AT95)</f>
        <v>0</v>
      </c>
      <c r="AO95" s="124"/>
      <c r="AP95" s="124"/>
      <c r="AQ95" s="126" t="s">
        <v>85</v>
      </c>
      <c r="AR95" s="127"/>
      <c r="AS95" s="128">
        <v>0</v>
      </c>
      <c r="AT95" s="129">
        <f>ROUND(SUM(AV95:AW95),2)</f>
        <v>0</v>
      </c>
      <c r="AU95" s="130">
        <f>'SO 104 - Ulice B. Smetany...'!P128</f>
        <v>0</v>
      </c>
      <c r="AV95" s="129">
        <f>'SO 104 - Ulice B. Smetany...'!J33</f>
        <v>0</v>
      </c>
      <c r="AW95" s="129">
        <f>'SO 104 - Ulice B. Smetany...'!J34</f>
        <v>0</v>
      </c>
      <c r="AX95" s="129">
        <f>'SO 104 - Ulice B. Smetany...'!J35</f>
        <v>0</v>
      </c>
      <c r="AY95" s="129">
        <f>'SO 104 - Ulice B. Smetany...'!J36</f>
        <v>0</v>
      </c>
      <c r="AZ95" s="129">
        <f>'SO 104 - Ulice B. Smetany...'!F33</f>
        <v>0</v>
      </c>
      <c r="BA95" s="129">
        <f>'SO 104 - Ulice B. Smetany...'!F34</f>
        <v>0</v>
      </c>
      <c r="BB95" s="129">
        <f>'SO 104 - Ulice B. Smetany...'!F35</f>
        <v>0</v>
      </c>
      <c r="BC95" s="129">
        <f>'SO 104 - Ulice B. Smetany...'!F36</f>
        <v>0</v>
      </c>
      <c r="BD95" s="131">
        <f>'SO 104 - Ulice B. Smetany...'!F37</f>
        <v>0</v>
      </c>
      <c r="BE95" s="7"/>
      <c r="BT95" s="132" t="s">
        <v>86</v>
      </c>
      <c r="BV95" s="132" t="s">
        <v>80</v>
      </c>
      <c r="BW95" s="132" t="s">
        <v>87</v>
      </c>
      <c r="BX95" s="132" t="s">
        <v>5</v>
      </c>
      <c r="CL95" s="132" t="s">
        <v>19</v>
      </c>
      <c r="CM95" s="132" t="s">
        <v>88</v>
      </c>
    </row>
    <row r="96" s="7" customFormat="1" ht="16.5" customHeight="1">
      <c r="A96" s="120" t="s">
        <v>82</v>
      </c>
      <c r="B96" s="121"/>
      <c r="C96" s="122"/>
      <c r="D96" s="123" t="s">
        <v>89</v>
      </c>
      <c r="E96" s="123"/>
      <c r="F96" s="123"/>
      <c r="G96" s="123"/>
      <c r="H96" s="123"/>
      <c r="I96" s="124"/>
      <c r="J96" s="123" t="s">
        <v>90</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'SO 404 - Veřejné osvětlení'!J30</f>
        <v>0</v>
      </c>
      <c r="AH96" s="124"/>
      <c r="AI96" s="124"/>
      <c r="AJ96" s="124"/>
      <c r="AK96" s="124"/>
      <c r="AL96" s="124"/>
      <c r="AM96" s="124"/>
      <c r="AN96" s="125">
        <f>SUM(AG96,AT96)</f>
        <v>0</v>
      </c>
      <c r="AO96" s="124"/>
      <c r="AP96" s="124"/>
      <c r="AQ96" s="126" t="s">
        <v>85</v>
      </c>
      <c r="AR96" s="127"/>
      <c r="AS96" s="128">
        <v>0</v>
      </c>
      <c r="AT96" s="129">
        <f>ROUND(SUM(AV96:AW96),2)</f>
        <v>0</v>
      </c>
      <c r="AU96" s="130">
        <f>'SO 404 - Veřejné osvětlení'!P125</f>
        <v>0</v>
      </c>
      <c r="AV96" s="129">
        <f>'SO 404 - Veřejné osvětlení'!J33</f>
        <v>0</v>
      </c>
      <c r="AW96" s="129">
        <f>'SO 404 - Veřejné osvětlení'!J34</f>
        <v>0</v>
      </c>
      <c r="AX96" s="129">
        <f>'SO 404 - Veřejné osvětlení'!J35</f>
        <v>0</v>
      </c>
      <c r="AY96" s="129">
        <f>'SO 404 - Veřejné osvětlení'!J36</f>
        <v>0</v>
      </c>
      <c r="AZ96" s="129">
        <f>'SO 404 - Veřejné osvětlení'!F33</f>
        <v>0</v>
      </c>
      <c r="BA96" s="129">
        <f>'SO 404 - Veřejné osvětlení'!F34</f>
        <v>0</v>
      </c>
      <c r="BB96" s="129">
        <f>'SO 404 - Veřejné osvětlení'!F35</f>
        <v>0</v>
      </c>
      <c r="BC96" s="129">
        <f>'SO 404 - Veřejné osvětlení'!F36</f>
        <v>0</v>
      </c>
      <c r="BD96" s="131">
        <f>'SO 404 - Veřejné osvětlení'!F37</f>
        <v>0</v>
      </c>
      <c r="BE96" s="7"/>
      <c r="BT96" s="132" t="s">
        <v>86</v>
      </c>
      <c r="BV96" s="132" t="s">
        <v>80</v>
      </c>
      <c r="BW96" s="132" t="s">
        <v>91</v>
      </c>
      <c r="BX96" s="132" t="s">
        <v>5</v>
      </c>
      <c r="CL96" s="132" t="s">
        <v>92</v>
      </c>
      <c r="CM96" s="132" t="s">
        <v>88</v>
      </c>
    </row>
    <row r="97" s="7" customFormat="1" ht="16.5" customHeight="1">
      <c r="A97" s="120" t="s">
        <v>82</v>
      </c>
      <c r="B97" s="121"/>
      <c r="C97" s="122"/>
      <c r="D97" s="123" t="s">
        <v>93</v>
      </c>
      <c r="E97" s="123"/>
      <c r="F97" s="123"/>
      <c r="G97" s="123"/>
      <c r="H97" s="123"/>
      <c r="I97" s="124"/>
      <c r="J97" s="123" t="s">
        <v>94</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'VRN - Vedlejší rozpočtové...'!J30</f>
        <v>0</v>
      </c>
      <c r="AH97" s="124"/>
      <c r="AI97" s="124"/>
      <c r="AJ97" s="124"/>
      <c r="AK97" s="124"/>
      <c r="AL97" s="124"/>
      <c r="AM97" s="124"/>
      <c r="AN97" s="125">
        <f>SUM(AG97,AT97)</f>
        <v>0</v>
      </c>
      <c r="AO97" s="124"/>
      <c r="AP97" s="124"/>
      <c r="AQ97" s="126" t="s">
        <v>95</v>
      </c>
      <c r="AR97" s="127"/>
      <c r="AS97" s="133">
        <v>0</v>
      </c>
      <c r="AT97" s="134">
        <f>ROUND(SUM(AV97:AW97),2)</f>
        <v>0</v>
      </c>
      <c r="AU97" s="135">
        <f>'VRN - Vedlejší rozpočtové...'!P120</f>
        <v>0</v>
      </c>
      <c r="AV97" s="134">
        <f>'VRN - Vedlejší rozpočtové...'!J33</f>
        <v>0</v>
      </c>
      <c r="AW97" s="134">
        <f>'VRN - Vedlejší rozpočtové...'!J34</f>
        <v>0</v>
      </c>
      <c r="AX97" s="134">
        <f>'VRN - Vedlejší rozpočtové...'!J35</f>
        <v>0</v>
      </c>
      <c r="AY97" s="134">
        <f>'VRN - Vedlejší rozpočtové...'!J36</f>
        <v>0</v>
      </c>
      <c r="AZ97" s="134">
        <f>'VRN - Vedlejší rozpočtové...'!F33</f>
        <v>0</v>
      </c>
      <c r="BA97" s="134">
        <f>'VRN - Vedlejší rozpočtové...'!F34</f>
        <v>0</v>
      </c>
      <c r="BB97" s="134">
        <f>'VRN - Vedlejší rozpočtové...'!F35</f>
        <v>0</v>
      </c>
      <c r="BC97" s="134">
        <f>'VRN - Vedlejší rozpočtové...'!F36</f>
        <v>0</v>
      </c>
      <c r="BD97" s="136">
        <f>'VRN - Vedlejší rozpočtové...'!F37</f>
        <v>0</v>
      </c>
      <c r="BE97" s="7"/>
      <c r="BT97" s="132" t="s">
        <v>86</v>
      </c>
      <c r="BV97" s="132" t="s">
        <v>80</v>
      </c>
      <c r="BW97" s="132" t="s">
        <v>96</v>
      </c>
      <c r="BX97" s="132" t="s">
        <v>5</v>
      </c>
      <c r="CL97" s="132" t="s">
        <v>92</v>
      </c>
      <c r="CM97" s="132" t="s">
        <v>88</v>
      </c>
    </row>
    <row r="98" s="2" customFormat="1" ht="30" customHeight="1">
      <c r="A98" s="39"/>
      <c r="B98" s="40"/>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1"/>
      <c r="AI98" s="41"/>
      <c r="AJ98" s="41"/>
      <c r="AK98" s="41"/>
      <c r="AL98" s="41"/>
      <c r="AM98" s="41"/>
      <c r="AN98" s="41"/>
      <c r="AO98" s="41"/>
      <c r="AP98" s="41"/>
      <c r="AQ98" s="41"/>
      <c r="AR98" s="45"/>
      <c r="AS98" s="39"/>
      <c r="AT98" s="39"/>
      <c r="AU98" s="39"/>
      <c r="AV98" s="39"/>
      <c r="AW98" s="39"/>
      <c r="AX98" s="39"/>
      <c r="AY98" s="39"/>
      <c r="AZ98" s="39"/>
      <c r="BA98" s="39"/>
      <c r="BB98" s="39"/>
      <c r="BC98" s="39"/>
      <c r="BD98" s="39"/>
      <c r="BE98" s="39"/>
    </row>
    <row r="99" s="2" customFormat="1" ht="6.96" customHeight="1">
      <c r="A99" s="39"/>
      <c r="B99" s="67"/>
      <c r="C99" s="68"/>
      <c r="D99" s="68"/>
      <c r="E99" s="68"/>
      <c r="F99" s="68"/>
      <c r="G99" s="68"/>
      <c r="H99" s="68"/>
      <c r="I99" s="68"/>
      <c r="J99" s="68"/>
      <c r="K99" s="68"/>
      <c r="L99" s="68"/>
      <c r="M99" s="68"/>
      <c r="N99" s="68"/>
      <c r="O99" s="68"/>
      <c r="P99" s="68"/>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c r="AP99" s="68"/>
      <c r="AQ99" s="68"/>
      <c r="AR99" s="45"/>
      <c r="AS99" s="39"/>
      <c r="AT99" s="39"/>
      <c r="AU99" s="39"/>
      <c r="AV99" s="39"/>
      <c r="AW99" s="39"/>
      <c r="AX99" s="39"/>
      <c r="AY99" s="39"/>
      <c r="AZ99" s="39"/>
      <c r="BA99" s="39"/>
      <c r="BB99" s="39"/>
      <c r="BC99" s="39"/>
      <c r="BD99" s="39"/>
      <c r="BE99" s="39"/>
    </row>
  </sheetData>
  <sheetProtection sheet="1" formatColumns="0" formatRows="0" objects="1" scenarios="1" spinCount="100000" saltValue="OYa9QlOMPoGoNpI0bX7fcIu6HcBe3hmD+9JHCkTI/lpmbCTrZeLTGfG7qbW/s3LSHzAwZv60pKBLnf6X3vQxig==" hashValue="PC+PnCubbHc5uY92AH/bIqiJ/qmcWfzXhfvv4BxHDI0F4M7PmriEcRnfSNSLl4nxVxkNFS5yTwLBNTFfNsBFFw==" algorithmName="SHA-512" password="CC35"/>
  <mergeCells count="50">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N97:AP97"/>
    <mergeCell ref="AG97:AM97"/>
    <mergeCell ref="D97:H97"/>
    <mergeCell ref="J97:AF97"/>
    <mergeCell ref="AG94:AM94"/>
    <mergeCell ref="AN94:AP94"/>
    <mergeCell ref="AR2:BE2"/>
  </mergeCells>
  <hyperlinks>
    <hyperlink ref="A95" location="'SO 104 - Ulice B. Smetany...'!C2" display="/"/>
    <hyperlink ref="A96" location="'SO 404 - Veřejné osvětlení'!C2" display="/"/>
    <hyperlink ref="A97"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87</v>
      </c>
    </row>
    <row r="3" s="1" customFormat="1" ht="6.96" customHeight="1">
      <c r="B3" s="137"/>
      <c r="C3" s="138"/>
      <c r="D3" s="138"/>
      <c r="E3" s="138"/>
      <c r="F3" s="138"/>
      <c r="G3" s="138"/>
      <c r="H3" s="138"/>
      <c r="I3" s="138"/>
      <c r="J3" s="138"/>
      <c r="K3" s="138"/>
      <c r="L3" s="21"/>
      <c r="AT3" s="18" t="s">
        <v>88</v>
      </c>
    </row>
    <row r="4" s="1" customFormat="1" ht="24.96" customHeight="1">
      <c r="B4" s="21"/>
      <c r="D4" s="139" t="s">
        <v>97</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Lanškroun, ulice B. Smetany - stavební úpravy</v>
      </c>
      <c r="F7" s="141"/>
      <c r="G7" s="141"/>
      <c r="H7" s="141"/>
      <c r="L7" s="21"/>
    </row>
    <row r="8" s="2" customFormat="1" ht="12" customHeight="1">
      <c r="A8" s="39"/>
      <c r="B8" s="45"/>
      <c r="C8" s="39"/>
      <c r="D8" s="141" t="s">
        <v>98</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99</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19</v>
      </c>
      <c r="G11" s="39"/>
      <c r="H11" s="39"/>
      <c r="I11" s="141" t="s">
        <v>20</v>
      </c>
      <c r="J11" s="144" t="s">
        <v>21</v>
      </c>
      <c r="K11" s="39"/>
      <c r="L11" s="64"/>
      <c r="S11" s="39"/>
      <c r="T11" s="39"/>
      <c r="U11" s="39"/>
      <c r="V11" s="39"/>
      <c r="W11" s="39"/>
      <c r="X11" s="39"/>
      <c r="Y11" s="39"/>
      <c r="Z11" s="39"/>
      <c r="AA11" s="39"/>
      <c r="AB11" s="39"/>
      <c r="AC11" s="39"/>
      <c r="AD11" s="39"/>
      <c r="AE11" s="39"/>
    </row>
    <row r="12" s="2" customFormat="1" ht="12" customHeight="1">
      <c r="A12" s="39"/>
      <c r="B12" s="45"/>
      <c r="C12" s="39"/>
      <c r="D12" s="141" t="s">
        <v>22</v>
      </c>
      <c r="E12" s="39"/>
      <c r="F12" s="144" t="s">
        <v>23</v>
      </c>
      <c r="G12" s="39"/>
      <c r="H12" s="39"/>
      <c r="I12" s="141" t="s">
        <v>24</v>
      </c>
      <c r="J12" s="145" t="str">
        <f>'Rekapitulace stavby'!AN8</f>
        <v>27. 6. 2021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26</v>
      </c>
      <c r="E14" s="39"/>
      <c r="F14" s="39"/>
      <c r="G14" s="39"/>
      <c r="H14" s="39"/>
      <c r="I14" s="141" t="s">
        <v>27</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29</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30</v>
      </c>
      <c r="E17" s="39"/>
      <c r="F17" s="39"/>
      <c r="G17" s="39"/>
      <c r="H17" s="39"/>
      <c r="I17" s="141" t="s">
        <v>27</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29</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32</v>
      </c>
      <c r="E20" s="39"/>
      <c r="F20" s="39"/>
      <c r="G20" s="39"/>
      <c r="H20" s="39"/>
      <c r="I20" s="141" t="s">
        <v>27</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33</v>
      </c>
      <c r="F21" s="39"/>
      <c r="G21" s="39"/>
      <c r="H21" s="39"/>
      <c r="I21" s="141" t="s">
        <v>29</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35</v>
      </c>
      <c r="E23" s="39"/>
      <c r="F23" s="39"/>
      <c r="G23" s="39"/>
      <c r="H23" s="39"/>
      <c r="I23" s="141" t="s">
        <v>27</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29</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38</v>
      </c>
      <c r="E30" s="39"/>
      <c r="F30" s="39"/>
      <c r="G30" s="39"/>
      <c r="H30" s="39"/>
      <c r="I30" s="39"/>
      <c r="J30" s="152">
        <f>ROUND(J128,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40</v>
      </c>
      <c r="G32" s="39"/>
      <c r="H32" s="39"/>
      <c r="I32" s="153" t="s">
        <v>39</v>
      </c>
      <c r="J32" s="153" t="s">
        <v>41</v>
      </c>
      <c r="K32" s="39"/>
      <c r="L32" s="64"/>
      <c r="S32" s="39"/>
      <c r="T32" s="39"/>
      <c r="U32" s="39"/>
      <c r="V32" s="39"/>
      <c r="W32" s="39"/>
      <c r="X32" s="39"/>
      <c r="Y32" s="39"/>
      <c r="Z32" s="39"/>
      <c r="AA32" s="39"/>
      <c r="AB32" s="39"/>
      <c r="AC32" s="39"/>
      <c r="AD32" s="39"/>
      <c r="AE32" s="39"/>
    </row>
    <row r="33" s="2" customFormat="1" ht="14.4" customHeight="1">
      <c r="A33" s="39"/>
      <c r="B33" s="45"/>
      <c r="C33" s="39"/>
      <c r="D33" s="154" t="s">
        <v>42</v>
      </c>
      <c r="E33" s="141" t="s">
        <v>43</v>
      </c>
      <c r="F33" s="155">
        <f>ROUND((SUM(BE128:BE589)),  2)</f>
        <v>0</v>
      </c>
      <c r="G33" s="39"/>
      <c r="H33" s="39"/>
      <c r="I33" s="156">
        <v>0.20999999999999999</v>
      </c>
      <c r="J33" s="155">
        <f>ROUND(((SUM(BE128:BE589))*I33),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44</v>
      </c>
      <c r="F34" s="155">
        <f>ROUND((SUM(BF128:BF589)),  2)</f>
        <v>0</v>
      </c>
      <c r="G34" s="39"/>
      <c r="H34" s="39"/>
      <c r="I34" s="156">
        <v>0.14999999999999999</v>
      </c>
      <c r="J34" s="155">
        <f>ROUND(((SUM(BF128:BF589))*I34),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45</v>
      </c>
      <c r="F35" s="155">
        <f>ROUND((SUM(BG128:BG589)),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46</v>
      </c>
      <c r="F36" s="155">
        <f>ROUND((SUM(BH128:BH589)),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47</v>
      </c>
      <c r="F37" s="155">
        <f>ROUND((SUM(BI128:BI589)),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51</v>
      </c>
      <c r="E50" s="165"/>
      <c r="F50" s="165"/>
      <c r="G50" s="164" t="s">
        <v>52</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53</v>
      </c>
      <c r="E61" s="167"/>
      <c r="F61" s="168" t="s">
        <v>54</v>
      </c>
      <c r="G61" s="166" t="s">
        <v>53</v>
      </c>
      <c r="H61" s="167"/>
      <c r="I61" s="167"/>
      <c r="J61" s="169" t="s">
        <v>54</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55</v>
      </c>
      <c r="E65" s="170"/>
      <c r="F65" s="170"/>
      <c r="G65" s="164" t="s">
        <v>56</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53</v>
      </c>
      <c r="E76" s="167"/>
      <c r="F76" s="168" t="s">
        <v>54</v>
      </c>
      <c r="G76" s="166" t="s">
        <v>53</v>
      </c>
      <c r="H76" s="167"/>
      <c r="I76" s="167"/>
      <c r="J76" s="169" t="s">
        <v>54</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100</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Lanškroun, ulice B. Smetany - stavební úpravy</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98</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SO 104 - Ulice B. Smetany, úsek Palackého - Havlíčkova</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22</v>
      </c>
      <c r="D89" s="41"/>
      <c r="E89" s="41"/>
      <c r="F89" s="28" t="str">
        <f>F12</f>
        <v>Lanškroun</v>
      </c>
      <c r="G89" s="41"/>
      <c r="H89" s="41"/>
      <c r="I89" s="33" t="s">
        <v>24</v>
      </c>
      <c r="J89" s="80" t="str">
        <f>IF(J12="","",J12)</f>
        <v>27. 6. 2021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26</v>
      </c>
      <c r="D91" s="41"/>
      <c r="E91" s="41"/>
      <c r="F91" s="28" t="str">
        <f>E15</f>
        <v xml:space="preserve"> </v>
      </c>
      <c r="G91" s="41"/>
      <c r="H91" s="41"/>
      <c r="I91" s="33" t="s">
        <v>32</v>
      </c>
      <c r="J91" s="37" t="str">
        <f>E21</f>
        <v>Ing. Jiří Cihlář</v>
      </c>
      <c r="K91" s="41"/>
      <c r="L91" s="64"/>
      <c r="S91" s="39"/>
      <c r="T91" s="39"/>
      <c r="U91" s="39"/>
      <c r="V91" s="39"/>
      <c r="W91" s="39"/>
      <c r="X91" s="39"/>
      <c r="Y91" s="39"/>
      <c r="Z91" s="39"/>
      <c r="AA91" s="39"/>
      <c r="AB91" s="39"/>
      <c r="AC91" s="39"/>
      <c r="AD91" s="39"/>
      <c r="AE91" s="39"/>
    </row>
    <row r="92" hidden="1" s="2" customFormat="1" ht="15.15" customHeight="1">
      <c r="A92" s="39"/>
      <c r="B92" s="40"/>
      <c r="C92" s="33" t="s">
        <v>30</v>
      </c>
      <c r="D92" s="41"/>
      <c r="E92" s="41"/>
      <c r="F92" s="28" t="str">
        <f>IF(E18="","",E18)</f>
        <v>Vyplň údaj</v>
      </c>
      <c r="G92" s="41"/>
      <c r="H92" s="41"/>
      <c r="I92" s="33" t="s">
        <v>35</v>
      </c>
      <c r="J92" s="37"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101</v>
      </c>
      <c r="D94" s="177"/>
      <c r="E94" s="177"/>
      <c r="F94" s="177"/>
      <c r="G94" s="177"/>
      <c r="H94" s="177"/>
      <c r="I94" s="177"/>
      <c r="J94" s="178" t="s">
        <v>102</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103</v>
      </c>
      <c r="D96" s="41"/>
      <c r="E96" s="41"/>
      <c r="F96" s="41"/>
      <c r="G96" s="41"/>
      <c r="H96" s="41"/>
      <c r="I96" s="41"/>
      <c r="J96" s="111">
        <f>J128</f>
        <v>0</v>
      </c>
      <c r="K96" s="41"/>
      <c r="L96" s="64"/>
      <c r="S96" s="39"/>
      <c r="T96" s="39"/>
      <c r="U96" s="39"/>
      <c r="V96" s="39"/>
      <c r="W96" s="39"/>
      <c r="X96" s="39"/>
      <c r="Y96" s="39"/>
      <c r="Z96" s="39"/>
      <c r="AA96" s="39"/>
      <c r="AB96" s="39"/>
      <c r="AC96" s="39"/>
      <c r="AD96" s="39"/>
      <c r="AE96" s="39"/>
      <c r="AU96" s="18" t="s">
        <v>104</v>
      </c>
    </row>
    <row r="97" hidden="1" s="9" customFormat="1" ht="24.96" customHeight="1">
      <c r="A97" s="9"/>
      <c r="B97" s="180"/>
      <c r="C97" s="181"/>
      <c r="D97" s="182" t="s">
        <v>105</v>
      </c>
      <c r="E97" s="183"/>
      <c r="F97" s="183"/>
      <c r="G97" s="183"/>
      <c r="H97" s="183"/>
      <c r="I97" s="183"/>
      <c r="J97" s="184">
        <f>J129</f>
        <v>0</v>
      </c>
      <c r="K97" s="181"/>
      <c r="L97" s="185"/>
      <c r="S97" s="9"/>
      <c r="T97" s="9"/>
      <c r="U97" s="9"/>
      <c r="V97" s="9"/>
      <c r="W97" s="9"/>
      <c r="X97" s="9"/>
      <c r="Y97" s="9"/>
      <c r="Z97" s="9"/>
      <c r="AA97" s="9"/>
      <c r="AB97" s="9"/>
      <c r="AC97" s="9"/>
      <c r="AD97" s="9"/>
      <c r="AE97" s="9"/>
    </row>
    <row r="98" hidden="1" s="10" customFormat="1" ht="19.92" customHeight="1">
      <c r="A98" s="10"/>
      <c r="B98" s="186"/>
      <c r="C98" s="187"/>
      <c r="D98" s="188" t="s">
        <v>106</v>
      </c>
      <c r="E98" s="189"/>
      <c r="F98" s="189"/>
      <c r="G98" s="189"/>
      <c r="H98" s="189"/>
      <c r="I98" s="189"/>
      <c r="J98" s="190">
        <f>J130</f>
        <v>0</v>
      </c>
      <c r="K98" s="187"/>
      <c r="L98" s="191"/>
      <c r="S98" s="10"/>
      <c r="T98" s="10"/>
      <c r="U98" s="10"/>
      <c r="V98" s="10"/>
      <c r="W98" s="10"/>
      <c r="X98" s="10"/>
      <c r="Y98" s="10"/>
      <c r="Z98" s="10"/>
      <c r="AA98" s="10"/>
      <c r="AB98" s="10"/>
      <c r="AC98" s="10"/>
      <c r="AD98" s="10"/>
      <c r="AE98" s="10"/>
    </row>
    <row r="99" hidden="1" s="10" customFormat="1" ht="19.92" customHeight="1">
      <c r="A99" s="10"/>
      <c r="B99" s="186"/>
      <c r="C99" s="187"/>
      <c r="D99" s="188" t="s">
        <v>107</v>
      </c>
      <c r="E99" s="189"/>
      <c r="F99" s="189"/>
      <c r="G99" s="189"/>
      <c r="H99" s="189"/>
      <c r="I99" s="189"/>
      <c r="J99" s="190">
        <f>J269</f>
        <v>0</v>
      </c>
      <c r="K99" s="187"/>
      <c r="L99" s="191"/>
      <c r="S99" s="10"/>
      <c r="T99" s="10"/>
      <c r="U99" s="10"/>
      <c r="V99" s="10"/>
      <c r="W99" s="10"/>
      <c r="X99" s="10"/>
      <c r="Y99" s="10"/>
      <c r="Z99" s="10"/>
      <c r="AA99" s="10"/>
      <c r="AB99" s="10"/>
      <c r="AC99" s="10"/>
      <c r="AD99" s="10"/>
      <c r="AE99" s="10"/>
    </row>
    <row r="100" hidden="1" s="10" customFormat="1" ht="19.92" customHeight="1">
      <c r="A100" s="10"/>
      <c r="B100" s="186"/>
      <c r="C100" s="187"/>
      <c r="D100" s="188" t="s">
        <v>108</v>
      </c>
      <c r="E100" s="189"/>
      <c r="F100" s="189"/>
      <c r="G100" s="189"/>
      <c r="H100" s="189"/>
      <c r="I100" s="189"/>
      <c r="J100" s="190">
        <f>J273</f>
        <v>0</v>
      </c>
      <c r="K100" s="187"/>
      <c r="L100" s="191"/>
      <c r="S100" s="10"/>
      <c r="T100" s="10"/>
      <c r="U100" s="10"/>
      <c r="V100" s="10"/>
      <c r="W100" s="10"/>
      <c r="X100" s="10"/>
      <c r="Y100" s="10"/>
      <c r="Z100" s="10"/>
      <c r="AA100" s="10"/>
      <c r="AB100" s="10"/>
      <c r="AC100" s="10"/>
      <c r="AD100" s="10"/>
      <c r="AE100" s="10"/>
    </row>
    <row r="101" hidden="1" s="10" customFormat="1" ht="19.92" customHeight="1">
      <c r="A101" s="10"/>
      <c r="B101" s="186"/>
      <c r="C101" s="187"/>
      <c r="D101" s="188" t="s">
        <v>109</v>
      </c>
      <c r="E101" s="189"/>
      <c r="F101" s="189"/>
      <c r="G101" s="189"/>
      <c r="H101" s="189"/>
      <c r="I101" s="189"/>
      <c r="J101" s="190">
        <f>J282</f>
        <v>0</v>
      </c>
      <c r="K101" s="187"/>
      <c r="L101" s="191"/>
      <c r="S101" s="10"/>
      <c r="T101" s="10"/>
      <c r="U101" s="10"/>
      <c r="V101" s="10"/>
      <c r="W101" s="10"/>
      <c r="X101" s="10"/>
      <c r="Y101" s="10"/>
      <c r="Z101" s="10"/>
      <c r="AA101" s="10"/>
      <c r="AB101" s="10"/>
      <c r="AC101" s="10"/>
      <c r="AD101" s="10"/>
      <c r="AE101" s="10"/>
    </row>
    <row r="102" hidden="1" s="10" customFormat="1" ht="19.92" customHeight="1">
      <c r="A102" s="10"/>
      <c r="B102" s="186"/>
      <c r="C102" s="187"/>
      <c r="D102" s="188" t="s">
        <v>110</v>
      </c>
      <c r="E102" s="189"/>
      <c r="F102" s="189"/>
      <c r="G102" s="189"/>
      <c r="H102" s="189"/>
      <c r="I102" s="189"/>
      <c r="J102" s="190">
        <f>J355</f>
        <v>0</v>
      </c>
      <c r="K102" s="187"/>
      <c r="L102" s="191"/>
      <c r="S102" s="10"/>
      <c r="T102" s="10"/>
      <c r="U102" s="10"/>
      <c r="V102" s="10"/>
      <c r="W102" s="10"/>
      <c r="X102" s="10"/>
      <c r="Y102" s="10"/>
      <c r="Z102" s="10"/>
      <c r="AA102" s="10"/>
      <c r="AB102" s="10"/>
      <c r="AC102" s="10"/>
      <c r="AD102" s="10"/>
      <c r="AE102" s="10"/>
    </row>
    <row r="103" hidden="1" s="10" customFormat="1" ht="19.92" customHeight="1">
      <c r="A103" s="10"/>
      <c r="B103" s="186"/>
      <c r="C103" s="187"/>
      <c r="D103" s="188" t="s">
        <v>111</v>
      </c>
      <c r="E103" s="189"/>
      <c r="F103" s="189"/>
      <c r="G103" s="189"/>
      <c r="H103" s="189"/>
      <c r="I103" s="189"/>
      <c r="J103" s="190">
        <f>J424</f>
        <v>0</v>
      </c>
      <c r="K103" s="187"/>
      <c r="L103" s="191"/>
      <c r="S103" s="10"/>
      <c r="T103" s="10"/>
      <c r="U103" s="10"/>
      <c r="V103" s="10"/>
      <c r="W103" s="10"/>
      <c r="X103" s="10"/>
      <c r="Y103" s="10"/>
      <c r="Z103" s="10"/>
      <c r="AA103" s="10"/>
      <c r="AB103" s="10"/>
      <c r="AC103" s="10"/>
      <c r="AD103" s="10"/>
      <c r="AE103" s="10"/>
    </row>
    <row r="104" hidden="1" s="10" customFormat="1" ht="14.88" customHeight="1">
      <c r="A104" s="10"/>
      <c r="B104" s="186"/>
      <c r="C104" s="187"/>
      <c r="D104" s="188" t="s">
        <v>112</v>
      </c>
      <c r="E104" s="189"/>
      <c r="F104" s="189"/>
      <c r="G104" s="189"/>
      <c r="H104" s="189"/>
      <c r="I104" s="189"/>
      <c r="J104" s="190">
        <f>J500</f>
        <v>0</v>
      </c>
      <c r="K104" s="187"/>
      <c r="L104" s="191"/>
      <c r="S104" s="10"/>
      <c r="T104" s="10"/>
      <c r="U104" s="10"/>
      <c r="V104" s="10"/>
      <c r="W104" s="10"/>
      <c r="X104" s="10"/>
      <c r="Y104" s="10"/>
      <c r="Z104" s="10"/>
      <c r="AA104" s="10"/>
      <c r="AB104" s="10"/>
      <c r="AC104" s="10"/>
      <c r="AD104" s="10"/>
      <c r="AE104" s="10"/>
    </row>
    <row r="105" hidden="1" s="10" customFormat="1" ht="19.92" customHeight="1">
      <c r="A105" s="10"/>
      <c r="B105" s="186"/>
      <c r="C105" s="187"/>
      <c r="D105" s="188" t="s">
        <v>113</v>
      </c>
      <c r="E105" s="189"/>
      <c r="F105" s="189"/>
      <c r="G105" s="189"/>
      <c r="H105" s="189"/>
      <c r="I105" s="189"/>
      <c r="J105" s="190">
        <f>J528</f>
        <v>0</v>
      </c>
      <c r="K105" s="187"/>
      <c r="L105" s="191"/>
      <c r="S105" s="10"/>
      <c r="T105" s="10"/>
      <c r="U105" s="10"/>
      <c r="V105" s="10"/>
      <c r="W105" s="10"/>
      <c r="X105" s="10"/>
      <c r="Y105" s="10"/>
      <c r="Z105" s="10"/>
      <c r="AA105" s="10"/>
      <c r="AB105" s="10"/>
      <c r="AC105" s="10"/>
      <c r="AD105" s="10"/>
      <c r="AE105" s="10"/>
    </row>
    <row r="106" hidden="1" s="10" customFormat="1" ht="19.92" customHeight="1">
      <c r="A106" s="10"/>
      <c r="B106" s="186"/>
      <c r="C106" s="187"/>
      <c r="D106" s="188" t="s">
        <v>114</v>
      </c>
      <c r="E106" s="189"/>
      <c r="F106" s="189"/>
      <c r="G106" s="189"/>
      <c r="H106" s="189"/>
      <c r="I106" s="189"/>
      <c r="J106" s="190">
        <f>J561</f>
        <v>0</v>
      </c>
      <c r="K106" s="187"/>
      <c r="L106" s="191"/>
      <c r="S106" s="10"/>
      <c r="T106" s="10"/>
      <c r="U106" s="10"/>
      <c r="V106" s="10"/>
      <c r="W106" s="10"/>
      <c r="X106" s="10"/>
      <c r="Y106" s="10"/>
      <c r="Z106" s="10"/>
      <c r="AA106" s="10"/>
      <c r="AB106" s="10"/>
      <c r="AC106" s="10"/>
      <c r="AD106" s="10"/>
      <c r="AE106" s="10"/>
    </row>
    <row r="107" hidden="1" s="9" customFormat="1" ht="24.96" customHeight="1">
      <c r="A107" s="9"/>
      <c r="B107" s="180"/>
      <c r="C107" s="181"/>
      <c r="D107" s="182" t="s">
        <v>115</v>
      </c>
      <c r="E107" s="183"/>
      <c r="F107" s="183"/>
      <c r="G107" s="183"/>
      <c r="H107" s="183"/>
      <c r="I107" s="183"/>
      <c r="J107" s="184">
        <f>J564</f>
        <v>0</v>
      </c>
      <c r="K107" s="181"/>
      <c r="L107" s="185"/>
      <c r="S107" s="9"/>
      <c r="T107" s="9"/>
      <c r="U107" s="9"/>
      <c r="V107" s="9"/>
      <c r="W107" s="9"/>
      <c r="X107" s="9"/>
      <c r="Y107" s="9"/>
      <c r="Z107" s="9"/>
      <c r="AA107" s="9"/>
      <c r="AB107" s="9"/>
      <c r="AC107" s="9"/>
      <c r="AD107" s="9"/>
      <c r="AE107" s="9"/>
    </row>
    <row r="108" hidden="1" s="10" customFormat="1" ht="19.92" customHeight="1">
      <c r="A108" s="10"/>
      <c r="B108" s="186"/>
      <c r="C108" s="187"/>
      <c r="D108" s="188" t="s">
        <v>116</v>
      </c>
      <c r="E108" s="189"/>
      <c r="F108" s="189"/>
      <c r="G108" s="189"/>
      <c r="H108" s="189"/>
      <c r="I108" s="189"/>
      <c r="J108" s="190">
        <f>J565</f>
        <v>0</v>
      </c>
      <c r="K108" s="187"/>
      <c r="L108" s="191"/>
      <c r="S108" s="10"/>
      <c r="T108" s="10"/>
      <c r="U108" s="10"/>
      <c r="V108" s="10"/>
      <c r="W108" s="10"/>
      <c r="X108" s="10"/>
      <c r="Y108" s="10"/>
      <c r="Z108" s="10"/>
      <c r="AA108" s="10"/>
      <c r="AB108" s="10"/>
      <c r="AC108" s="10"/>
      <c r="AD108" s="10"/>
      <c r="AE108" s="10"/>
    </row>
    <row r="109" hidden="1" s="2" customFormat="1" ht="21.84"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hidden="1" s="2" customFormat="1" ht="6.96" customHeight="1">
      <c r="A110" s="39"/>
      <c r="B110" s="67"/>
      <c r="C110" s="68"/>
      <c r="D110" s="68"/>
      <c r="E110" s="68"/>
      <c r="F110" s="68"/>
      <c r="G110" s="68"/>
      <c r="H110" s="68"/>
      <c r="I110" s="68"/>
      <c r="J110" s="68"/>
      <c r="K110" s="68"/>
      <c r="L110" s="64"/>
      <c r="S110" s="39"/>
      <c r="T110" s="39"/>
      <c r="U110" s="39"/>
      <c r="V110" s="39"/>
      <c r="W110" s="39"/>
      <c r="X110" s="39"/>
      <c r="Y110" s="39"/>
      <c r="Z110" s="39"/>
      <c r="AA110" s="39"/>
      <c r="AB110" s="39"/>
      <c r="AC110" s="39"/>
      <c r="AD110" s="39"/>
      <c r="AE110" s="39"/>
    </row>
    <row r="111" hidden="1"/>
    <row r="112" hidden="1"/>
    <row r="113" hidden="1"/>
    <row r="114" s="2" customFormat="1" ht="6.96" customHeight="1">
      <c r="A114" s="39"/>
      <c r="B114" s="69"/>
      <c r="C114" s="70"/>
      <c r="D114" s="70"/>
      <c r="E114" s="70"/>
      <c r="F114" s="70"/>
      <c r="G114" s="70"/>
      <c r="H114" s="70"/>
      <c r="I114" s="70"/>
      <c r="J114" s="70"/>
      <c r="K114" s="70"/>
      <c r="L114" s="64"/>
      <c r="S114" s="39"/>
      <c r="T114" s="39"/>
      <c r="U114" s="39"/>
      <c r="V114" s="39"/>
      <c r="W114" s="39"/>
      <c r="X114" s="39"/>
      <c r="Y114" s="39"/>
      <c r="Z114" s="39"/>
      <c r="AA114" s="39"/>
      <c r="AB114" s="39"/>
      <c r="AC114" s="39"/>
      <c r="AD114" s="39"/>
      <c r="AE114" s="39"/>
    </row>
    <row r="115" s="2" customFormat="1" ht="24.96" customHeight="1">
      <c r="A115" s="39"/>
      <c r="B115" s="40"/>
      <c r="C115" s="24" t="s">
        <v>117</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16</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175" t="str">
        <f>E7</f>
        <v>Lanškroun, ulice B. Smetany - stavební úpravy</v>
      </c>
      <c r="F118" s="33"/>
      <c r="G118" s="33"/>
      <c r="H118" s="33"/>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98</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77" t="str">
        <f>E9</f>
        <v>SO 104 - Ulice B. Smetany, úsek Palackého - Havlíčkova</v>
      </c>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22</v>
      </c>
      <c r="D122" s="41"/>
      <c r="E122" s="41"/>
      <c r="F122" s="28" t="str">
        <f>F12</f>
        <v>Lanškroun</v>
      </c>
      <c r="G122" s="41"/>
      <c r="H122" s="41"/>
      <c r="I122" s="33" t="s">
        <v>24</v>
      </c>
      <c r="J122" s="80" t="str">
        <f>IF(J12="","",J12)</f>
        <v>27. 6. 2021</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5.15" customHeight="1">
      <c r="A124" s="39"/>
      <c r="B124" s="40"/>
      <c r="C124" s="33" t="s">
        <v>26</v>
      </c>
      <c r="D124" s="41"/>
      <c r="E124" s="41"/>
      <c r="F124" s="28" t="str">
        <f>E15</f>
        <v xml:space="preserve"> </v>
      </c>
      <c r="G124" s="41"/>
      <c r="H124" s="41"/>
      <c r="I124" s="33" t="s">
        <v>32</v>
      </c>
      <c r="J124" s="37" t="str">
        <f>E21</f>
        <v>Ing. Jiří Cihlář</v>
      </c>
      <c r="K124" s="41"/>
      <c r="L124" s="64"/>
      <c r="S124" s="39"/>
      <c r="T124" s="39"/>
      <c r="U124" s="39"/>
      <c r="V124" s="39"/>
      <c r="W124" s="39"/>
      <c r="X124" s="39"/>
      <c r="Y124" s="39"/>
      <c r="Z124" s="39"/>
      <c r="AA124" s="39"/>
      <c r="AB124" s="39"/>
      <c r="AC124" s="39"/>
      <c r="AD124" s="39"/>
      <c r="AE124" s="39"/>
    </row>
    <row r="125" s="2" customFormat="1" ht="15.15" customHeight="1">
      <c r="A125" s="39"/>
      <c r="B125" s="40"/>
      <c r="C125" s="33" t="s">
        <v>30</v>
      </c>
      <c r="D125" s="41"/>
      <c r="E125" s="41"/>
      <c r="F125" s="28" t="str">
        <f>IF(E18="","",E18)</f>
        <v>Vyplň údaj</v>
      </c>
      <c r="G125" s="41"/>
      <c r="H125" s="41"/>
      <c r="I125" s="33" t="s">
        <v>35</v>
      </c>
      <c r="J125" s="37" t="str">
        <f>E24</f>
        <v xml:space="preserve"> </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11" customFormat="1" ht="29.28" customHeight="1">
      <c r="A127" s="192"/>
      <c r="B127" s="193"/>
      <c r="C127" s="194" t="s">
        <v>118</v>
      </c>
      <c r="D127" s="195" t="s">
        <v>63</v>
      </c>
      <c r="E127" s="195" t="s">
        <v>59</v>
      </c>
      <c r="F127" s="195" t="s">
        <v>60</v>
      </c>
      <c r="G127" s="195" t="s">
        <v>119</v>
      </c>
      <c r="H127" s="195" t="s">
        <v>120</v>
      </c>
      <c r="I127" s="195" t="s">
        <v>121</v>
      </c>
      <c r="J127" s="195" t="s">
        <v>102</v>
      </c>
      <c r="K127" s="196" t="s">
        <v>122</v>
      </c>
      <c r="L127" s="197"/>
      <c r="M127" s="101" t="s">
        <v>1</v>
      </c>
      <c r="N127" s="102" t="s">
        <v>42</v>
      </c>
      <c r="O127" s="102" t="s">
        <v>123</v>
      </c>
      <c r="P127" s="102" t="s">
        <v>124</v>
      </c>
      <c r="Q127" s="102" t="s">
        <v>125</v>
      </c>
      <c r="R127" s="102" t="s">
        <v>126</v>
      </c>
      <c r="S127" s="102" t="s">
        <v>127</v>
      </c>
      <c r="T127" s="103" t="s">
        <v>128</v>
      </c>
      <c r="U127" s="192"/>
      <c r="V127" s="192"/>
      <c r="W127" s="192"/>
      <c r="X127" s="192"/>
      <c r="Y127" s="192"/>
      <c r="Z127" s="192"/>
      <c r="AA127" s="192"/>
      <c r="AB127" s="192"/>
      <c r="AC127" s="192"/>
      <c r="AD127" s="192"/>
      <c r="AE127" s="192"/>
    </row>
    <row r="128" s="2" customFormat="1" ht="22.8" customHeight="1">
      <c r="A128" s="39"/>
      <c r="B128" s="40"/>
      <c r="C128" s="108" t="s">
        <v>129</v>
      </c>
      <c r="D128" s="41"/>
      <c r="E128" s="41"/>
      <c r="F128" s="41"/>
      <c r="G128" s="41"/>
      <c r="H128" s="41"/>
      <c r="I128" s="41"/>
      <c r="J128" s="198">
        <f>BK128</f>
        <v>0</v>
      </c>
      <c r="K128" s="41"/>
      <c r="L128" s="45"/>
      <c r="M128" s="104"/>
      <c r="N128" s="199"/>
      <c r="O128" s="105"/>
      <c r="P128" s="200">
        <f>P129+P564</f>
        <v>0</v>
      </c>
      <c r="Q128" s="105"/>
      <c r="R128" s="200">
        <f>R129+R564</f>
        <v>280.57939688000005</v>
      </c>
      <c r="S128" s="105"/>
      <c r="T128" s="201">
        <f>T129+T564</f>
        <v>1183.8986400000001</v>
      </c>
      <c r="U128" s="39"/>
      <c r="V128" s="39"/>
      <c r="W128" s="39"/>
      <c r="X128" s="39"/>
      <c r="Y128" s="39"/>
      <c r="Z128" s="39"/>
      <c r="AA128" s="39"/>
      <c r="AB128" s="39"/>
      <c r="AC128" s="39"/>
      <c r="AD128" s="39"/>
      <c r="AE128" s="39"/>
      <c r="AT128" s="18" t="s">
        <v>77</v>
      </c>
      <c r="AU128" s="18" t="s">
        <v>104</v>
      </c>
      <c r="BK128" s="202">
        <f>BK129+BK564</f>
        <v>0</v>
      </c>
    </row>
    <row r="129" s="12" customFormat="1" ht="25.92" customHeight="1">
      <c r="A129" s="12"/>
      <c r="B129" s="203"/>
      <c r="C129" s="204"/>
      <c r="D129" s="205" t="s">
        <v>77</v>
      </c>
      <c r="E129" s="206" t="s">
        <v>130</v>
      </c>
      <c r="F129" s="206" t="s">
        <v>131</v>
      </c>
      <c r="G129" s="204"/>
      <c r="H129" s="204"/>
      <c r="I129" s="207"/>
      <c r="J129" s="208">
        <f>BK129</f>
        <v>0</v>
      </c>
      <c r="K129" s="204"/>
      <c r="L129" s="209"/>
      <c r="M129" s="210"/>
      <c r="N129" s="211"/>
      <c r="O129" s="211"/>
      <c r="P129" s="212">
        <f>P130+P269+P273+P282+P355+P424+P528+P561</f>
        <v>0</v>
      </c>
      <c r="Q129" s="211"/>
      <c r="R129" s="212">
        <f>R130+R269+R273+R282+R355+R424+R528+R561</f>
        <v>280.26481688000007</v>
      </c>
      <c r="S129" s="211"/>
      <c r="T129" s="213">
        <f>T130+T269+T273+T282+T355+T424+T528+T561</f>
        <v>1183.8956400000002</v>
      </c>
      <c r="U129" s="12"/>
      <c r="V129" s="12"/>
      <c r="W129" s="12"/>
      <c r="X129" s="12"/>
      <c r="Y129" s="12"/>
      <c r="Z129" s="12"/>
      <c r="AA129" s="12"/>
      <c r="AB129" s="12"/>
      <c r="AC129" s="12"/>
      <c r="AD129" s="12"/>
      <c r="AE129" s="12"/>
      <c r="AR129" s="214" t="s">
        <v>86</v>
      </c>
      <c r="AT129" s="215" t="s">
        <v>77</v>
      </c>
      <c r="AU129" s="215" t="s">
        <v>78</v>
      </c>
      <c r="AY129" s="214" t="s">
        <v>132</v>
      </c>
      <c r="BK129" s="216">
        <f>BK130+BK269+BK273+BK282+BK355+BK424+BK528+BK561</f>
        <v>0</v>
      </c>
    </row>
    <row r="130" s="12" customFormat="1" ht="22.8" customHeight="1">
      <c r="A130" s="12"/>
      <c r="B130" s="203"/>
      <c r="C130" s="204"/>
      <c r="D130" s="205" t="s">
        <v>77</v>
      </c>
      <c r="E130" s="217" t="s">
        <v>86</v>
      </c>
      <c r="F130" s="217" t="s">
        <v>133</v>
      </c>
      <c r="G130" s="204"/>
      <c r="H130" s="204"/>
      <c r="I130" s="207"/>
      <c r="J130" s="218">
        <f>BK130</f>
        <v>0</v>
      </c>
      <c r="K130" s="204"/>
      <c r="L130" s="209"/>
      <c r="M130" s="210"/>
      <c r="N130" s="211"/>
      <c r="O130" s="211"/>
      <c r="P130" s="212">
        <f>SUM(P131:P268)</f>
        <v>0</v>
      </c>
      <c r="Q130" s="211"/>
      <c r="R130" s="212">
        <f>SUM(R131:R268)</f>
        <v>43.641950000000001</v>
      </c>
      <c r="S130" s="211"/>
      <c r="T130" s="213">
        <f>SUM(T131:T268)</f>
        <v>0</v>
      </c>
      <c r="U130" s="12"/>
      <c r="V130" s="12"/>
      <c r="W130" s="12"/>
      <c r="X130" s="12"/>
      <c r="Y130" s="12"/>
      <c r="Z130" s="12"/>
      <c r="AA130" s="12"/>
      <c r="AB130" s="12"/>
      <c r="AC130" s="12"/>
      <c r="AD130" s="12"/>
      <c r="AE130" s="12"/>
      <c r="AR130" s="214" t="s">
        <v>86</v>
      </c>
      <c r="AT130" s="215" t="s">
        <v>77</v>
      </c>
      <c r="AU130" s="215" t="s">
        <v>86</v>
      </c>
      <c r="AY130" s="214" t="s">
        <v>132</v>
      </c>
      <c r="BK130" s="216">
        <f>SUM(BK131:BK268)</f>
        <v>0</v>
      </c>
    </row>
    <row r="131" s="2" customFormat="1" ht="33" customHeight="1">
      <c r="A131" s="39"/>
      <c r="B131" s="40"/>
      <c r="C131" s="219" t="s">
        <v>86</v>
      </c>
      <c r="D131" s="219" t="s">
        <v>134</v>
      </c>
      <c r="E131" s="220" t="s">
        <v>135</v>
      </c>
      <c r="F131" s="221" t="s">
        <v>136</v>
      </c>
      <c r="G131" s="222" t="s">
        <v>137</v>
      </c>
      <c r="H131" s="223">
        <v>10</v>
      </c>
      <c r="I131" s="224"/>
      <c r="J131" s="225">
        <f>ROUND(I131*H131,2)</f>
        <v>0</v>
      </c>
      <c r="K131" s="221" t="s">
        <v>138</v>
      </c>
      <c r="L131" s="45"/>
      <c r="M131" s="226" t="s">
        <v>1</v>
      </c>
      <c r="N131" s="227" t="s">
        <v>43</v>
      </c>
      <c r="O131" s="92"/>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139</v>
      </c>
      <c r="AT131" s="230" t="s">
        <v>134</v>
      </c>
      <c r="AU131" s="230" t="s">
        <v>88</v>
      </c>
      <c r="AY131" s="18" t="s">
        <v>132</v>
      </c>
      <c r="BE131" s="231">
        <f>IF(N131="základní",J131,0)</f>
        <v>0</v>
      </c>
      <c r="BF131" s="231">
        <f>IF(N131="snížená",J131,0)</f>
        <v>0</v>
      </c>
      <c r="BG131" s="231">
        <f>IF(N131="zákl. přenesená",J131,0)</f>
        <v>0</v>
      </c>
      <c r="BH131" s="231">
        <f>IF(N131="sníž. přenesená",J131,0)</f>
        <v>0</v>
      </c>
      <c r="BI131" s="231">
        <f>IF(N131="nulová",J131,0)</f>
        <v>0</v>
      </c>
      <c r="BJ131" s="18" t="s">
        <v>86</v>
      </c>
      <c r="BK131" s="231">
        <f>ROUND(I131*H131,2)</f>
        <v>0</v>
      </c>
      <c r="BL131" s="18" t="s">
        <v>139</v>
      </c>
      <c r="BM131" s="230" t="s">
        <v>140</v>
      </c>
    </row>
    <row r="132" s="2" customFormat="1">
      <c r="A132" s="39"/>
      <c r="B132" s="40"/>
      <c r="C132" s="41"/>
      <c r="D132" s="232" t="s">
        <v>141</v>
      </c>
      <c r="E132" s="41"/>
      <c r="F132" s="233" t="s">
        <v>142</v>
      </c>
      <c r="G132" s="41"/>
      <c r="H132" s="41"/>
      <c r="I132" s="234"/>
      <c r="J132" s="41"/>
      <c r="K132" s="41"/>
      <c r="L132" s="45"/>
      <c r="M132" s="235"/>
      <c r="N132" s="236"/>
      <c r="O132" s="92"/>
      <c r="P132" s="92"/>
      <c r="Q132" s="92"/>
      <c r="R132" s="92"/>
      <c r="S132" s="92"/>
      <c r="T132" s="93"/>
      <c r="U132" s="39"/>
      <c r="V132" s="39"/>
      <c r="W132" s="39"/>
      <c r="X132" s="39"/>
      <c r="Y132" s="39"/>
      <c r="Z132" s="39"/>
      <c r="AA132" s="39"/>
      <c r="AB132" s="39"/>
      <c r="AC132" s="39"/>
      <c r="AD132" s="39"/>
      <c r="AE132" s="39"/>
      <c r="AT132" s="18" t="s">
        <v>141</v>
      </c>
      <c r="AU132" s="18" t="s">
        <v>88</v>
      </c>
    </row>
    <row r="133" s="13" customFormat="1">
      <c r="A133" s="13"/>
      <c r="B133" s="237"/>
      <c r="C133" s="238"/>
      <c r="D133" s="232" t="s">
        <v>143</v>
      </c>
      <c r="E133" s="239" t="s">
        <v>1</v>
      </c>
      <c r="F133" s="240" t="s">
        <v>144</v>
      </c>
      <c r="G133" s="238"/>
      <c r="H133" s="241">
        <v>10</v>
      </c>
      <c r="I133" s="242"/>
      <c r="J133" s="238"/>
      <c r="K133" s="238"/>
      <c r="L133" s="243"/>
      <c r="M133" s="244"/>
      <c r="N133" s="245"/>
      <c r="O133" s="245"/>
      <c r="P133" s="245"/>
      <c r="Q133" s="245"/>
      <c r="R133" s="245"/>
      <c r="S133" s="245"/>
      <c r="T133" s="246"/>
      <c r="U133" s="13"/>
      <c r="V133" s="13"/>
      <c r="W133" s="13"/>
      <c r="X133" s="13"/>
      <c r="Y133" s="13"/>
      <c r="Z133" s="13"/>
      <c r="AA133" s="13"/>
      <c r="AB133" s="13"/>
      <c r="AC133" s="13"/>
      <c r="AD133" s="13"/>
      <c r="AE133" s="13"/>
      <c r="AT133" s="247" t="s">
        <v>143</v>
      </c>
      <c r="AU133" s="247" t="s">
        <v>88</v>
      </c>
      <c r="AV133" s="13" t="s">
        <v>88</v>
      </c>
      <c r="AW133" s="13" t="s">
        <v>34</v>
      </c>
      <c r="AX133" s="13" t="s">
        <v>86</v>
      </c>
      <c r="AY133" s="247" t="s">
        <v>132</v>
      </c>
    </row>
    <row r="134" s="2" customFormat="1">
      <c r="A134" s="39"/>
      <c r="B134" s="40"/>
      <c r="C134" s="219" t="s">
        <v>88</v>
      </c>
      <c r="D134" s="219" t="s">
        <v>134</v>
      </c>
      <c r="E134" s="220" t="s">
        <v>145</v>
      </c>
      <c r="F134" s="221" t="s">
        <v>146</v>
      </c>
      <c r="G134" s="222" t="s">
        <v>147</v>
      </c>
      <c r="H134" s="223">
        <v>12</v>
      </c>
      <c r="I134" s="224"/>
      <c r="J134" s="225">
        <f>ROUND(I134*H134,2)</f>
        <v>0</v>
      </c>
      <c r="K134" s="221" t="s">
        <v>138</v>
      </c>
      <c r="L134" s="45"/>
      <c r="M134" s="226" t="s">
        <v>1</v>
      </c>
      <c r="N134" s="227" t="s">
        <v>43</v>
      </c>
      <c r="O134" s="92"/>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139</v>
      </c>
      <c r="AT134" s="230" t="s">
        <v>134</v>
      </c>
      <c r="AU134" s="230" t="s">
        <v>88</v>
      </c>
      <c r="AY134" s="18" t="s">
        <v>132</v>
      </c>
      <c r="BE134" s="231">
        <f>IF(N134="základní",J134,0)</f>
        <v>0</v>
      </c>
      <c r="BF134" s="231">
        <f>IF(N134="snížená",J134,0)</f>
        <v>0</v>
      </c>
      <c r="BG134" s="231">
        <f>IF(N134="zákl. přenesená",J134,0)</f>
        <v>0</v>
      </c>
      <c r="BH134" s="231">
        <f>IF(N134="sníž. přenesená",J134,0)</f>
        <v>0</v>
      </c>
      <c r="BI134" s="231">
        <f>IF(N134="nulová",J134,0)</f>
        <v>0</v>
      </c>
      <c r="BJ134" s="18" t="s">
        <v>86</v>
      </c>
      <c r="BK134" s="231">
        <f>ROUND(I134*H134,2)</f>
        <v>0</v>
      </c>
      <c r="BL134" s="18" t="s">
        <v>139</v>
      </c>
      <c r="BM134" s="230" t="s">
        <v>148</v>
      </c>
    </row>
    <row r="135" s="2" customFormat="1">
      <c r="A135" s="39"/>
      <c r="B135" s="40"/>
      <c r="C135" s="41"/>
      <c r="D135" s="232" t="s">
        <v>141</v>
      </c>
      <c r="E135" s="41"/>
      <c r="F135" s="233" t="s">
        <v>149</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141</v>
      </c>
      <c r="AU135" s="18" t="s">
        <v>88</v>
      </c>
    </row>
    <row r="136" s="13" customFormat="1">
      <c r="A136" s="13"/>
      <c r="B136" s="237"/>
      <c r="C136" s="238"/>
      <c r="D136" s="232" t="s">
        <v>143</v>
      </c>
      <c r="E136" s="239" t="s">
        <v>1</v>
      </c>
      <c r="F136" s="240" t="s">
        <v>150</v>
      </c>
      <c r="G136" s="238"/>
      <c r="H136" s="241">
        <v>12</v>
      </c>
      <c r="I136" s="242"/>
      <c r="J136" s="238"/>
      <c r="K136" s="238"/>
      <c r="L136" s="243"/>
      <c r="M136" s="244"/>
      <c r="N136" s="245"/>
      <c r="O136" s="245"/>
      <c r="P136" s="245"/>
      <c r="Q136" s="245"/>
      <c r="R136" s="245"/>
      <c r="S136" s="245"/>
      <c r="T136" s="246"/>
      <c r="U136" s="13"/>
      <c r="V136" s="13"/>
      <c r="W136" s="13"/>
      <c r="X136" s="13"/>
      <c r="Y136" s="13"/>
      <c r="Z136" s="13"/>
      <c r="AA136" s="13"/>
      <c r="AB136" s="13"/>
      <c r="AC136" s="13"/>
      <c r="AD136" s="13"/>
      <c r="AE136" s="13"/>
      <c r="AT136" s="247" t="s">
        <v>143</v>
      </c>
      <c r="AU136" s="247" t="s">
        <v>88</v>
      </c>
      <c r="AV136" s="13" t="s">
        <v>88</v>
      </c>
      <c r="AW136" s="13" t="s">
        <v>34</v>
      </c>
      <c r="AX136" s="13" t="s">
        <v>86</v>
      </c>
      <c r="AY136" s="247" t="s">
        <v>132</v>
      </c>
    </row>
    <row r="137" s="2" customFormat="1" ht="33" customHeight="1">
      <c r="A137" s="39"/>
      <c r="B137" s="40"/>
      <c r="C137" s="219" t="s">
        <v>151</v>
      </c>
      <c r="D137" s="219" t="s">
        <v>134</v>
      </c>
      <c r="E137" s="220" t="s">
        <v>152</v>
      </c>
      <c r="F137" s="221" t="s">
        <v>153</v>
      </c>
      <c r="G137" s="222" t="s">
        <v>147</v>
      </c>
      <c r="H137" s="223">
        <v>12</v>
      </c>
      <c r="I137" s="224"/>
      <c r="J137" s="225">
        <f>ROUND(I137*H137,2)</f>
        <v>0</v>
      </c>
      <c r="K137" s="221" t="s">
        <v>138</v>
      </c>
      <c r="L137" s="45"/>
      <c r="M137" s="226" t="s">
        <v>1</v>
      </c>
      <c r="N137" s="227" t="s">
        <v>43</v>
      </c>
      <c r="O137" s="92"/>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139</v>
      </c>
      <c r="AT137" s="230" t="s">
        <v>134</v>
      </c>
      <c r="AU137" s="230" t="s">
        <v>88</v>
      </c>
      <c r="AY137" s="18" t="s">
        <v>132</v>
      </c>
      <c r="BE137" s="231">
        <f>IF(N137="základní",J137,0)</f>
        <v>0</v>
      </c>
      <c r="BF137" s="231">
        <f>IF(N137="snížená",J137,0)</f>
        <v>0</v>
      </c>
      <c r="BG137" s="231">
        <f>IF(N137="zákl. přenesená",J137,0)</f>
        <v>0</v>
      </c>
      <c r="BH137" s="231">
        <f>IF(N137="sníž. přenesená",J137,0)</f>
        <v>0</v>
      </c>
      <c r="BI137" s="231">
        <f>IF(N137="nulová",J137,0)</f>
        <v>0</v>
      </c>
      <c r="BJ137" s="18" t="s">
        <v>86</v>
      </c>
      <c r="BK137" s="231">
        <f>ROUND(I137*H137,2)</f>
        <v>0</v>
      </c>
      <c r="BL137" s="18" t="s">
        <v>139</v>
      </c>
      <c r="BM137" s="230" t="s">
        <v>154</v>
      </c>
    </row>
    <row r="138" s="2" customFormat="1">
      <c r="A138" s="39"/>
      <c r="B138" s="40"/>
      <c r="C138" s="41"/>
      <c r="D138" s="232" t="s">
        <v>141</v>
      </c>
      <c r="E138" s="41"/>
      <c r="F138" s="233" t="s">
        <v>155</v>
      </c>
      <c r="G138" s="41"/>
      <c r="H138" s="41"/>
      <c r="I138" s="234"/>
      <c r="J138" s="41"/>
      <c r="K138" s="41"/>
      <c r="L138" s="45"/>
      <c r="M138" s="235"/>
      <c r="N138" s="236"/>
      <c r="O138" s="92"/>
      <c r="P138" s="92"/>
      <c r="Q138" s="92"/>
      <c r="R138" s="92"/>
      <c r="S138" s="92"/>
      <c r="T138" s="93"/>
      <c r="U138" s="39"/>
      <c r="V138" s="39"/>
      <c r="W138" s="39"/>
      <c r="X138" s="39"/>
      <c r="Y138" s="39"/>
      <c r="Z138" s="39"/>
      <c r="AA138" s="39"/>
      <c r="AB138" s="39"/>
      <c r="AC138" s="39"/>
      <c r="AD138" s="39"/>
      <c r="AE138" s="39"/>
      <c r="AT138" s="18" t="s">
        <v>141</v>
      </c>
      <c r="AU138" s="18" t="s">
        <v>88</v>
      </c>
    </row>
    <row r="139" s="13" customFormat="1">
      <c r="A139" s="13"/>
      <c r="B139" s="237"/>
      <c r="C139" s="238"/>
      <c r="D139" s="232" t="s">
        <v>143</v>
      </c>
      <c r="E139" s="239" t="s">
        <v>1</v>
      </c>
      <c r="F139" s="240" t="s">
        <v>150</v>
      </c>
      <c r="G139" s="238"/>
      <c r="H139" s="241">
        <v>12</v>
      </c>
      <c r="I139" s="242"/>
      <c r="J139" s="238"/>
      <c r="K139" s="238"/>
      <c r="L139" s="243"/>
      <c r="M139" s="244"/>
      <c r="N139" s="245"/>
      <c r="O139" s="245"/>
      <c r="P139" s="245"/>
      <c r="Q139" s="245"/>
      <c r="R139" s="245"/>
      <c r="S139" s="245"/>
      <c r="T139" s="246"/>
      <c r="U139" s="13"/>
      <c r="V139" s="13"/>
      <c r="W139" s="13"/>
      <c r="X139" s="13"/>
      <c r="Y139" s="13"/>
      <c r="Z139" s="13"/>
      <c r="AA139" s="13"/>
      <c r="AB139" s="13"/>
      <c r="AC139" s="13"/>
      <c r="AD139" s="13"/>
      <c r="AE139" s="13"/>
      <c r="AT139" s="247" t="s">
        <v>143</v>
      </c>
      <c r="AU139" s="247" t="s">
        <v>88</v>
      </c>
      <c r="AV139" s="13" t="s">
        <v>88</v>
      </c>
      <c r="AW139" s="13" t="s">
        <v>34</v>
      </c>
      <c r="AX139" s="13" t="s">
        <v>86</v>
      </c>
      <c r="AY139" s="247" t="s">
        <v>132</v>
      </c>
    </row>
    <row r="140" s="2" customFormat="1" ht="33" customHeight="1">
      <c r="A140" s="39"/>
      <c r="B140" s="40"/>
      <c r="C140" s="219" t="s">
        <v>139</v>
      </c>
      <c r="D140" s="219" t="s">
        <v>134</v>
      </c>
      <c r="E140" s="220" t="s">
        <v>156</v>
      </c>
      <c r="F140" s="221" t="s">
        <v>157</v>
      </c>
      <c r="G140" s="222" t="s">
        <v>158</v>
      </c>
      <c r="H140" s="223">
        <v>7.9500000000000002</v>
      </c>
      <c r="I140" s="224"/>
      <c r="J140" s="225">
        <f>ROUND(I140*H140,2)</f>
        <v>0</v>
      </c>
      <c r="K140" s="221" t="s">
        <v>138</v>
      </c>
      <c r="L140" s="45"/>
      <c r="M140" s="226" t="s">
        <v>1</v>
      </c>
      <c r="N140" s="227" t="s">
        <v>43</v>
      </c>
      <c r="O140" s="92"/>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139</v>
      </c>
      <c r="AT140" s="230" t="s">
        <v>134</v>
      </c>
      <c r="AU140" s="230" t="s">
        <v>88</v>
      </c>
      <c r="AY140" s="18" t="s">
        <v>132</v>
      </c>
      <c r="BE140" s="231">
        <f>IF(N140="základní",J140,0)</f>
        <v>0</v>
      </c>
      <c r="BF140" s="231">
        <f>IF(N140="snížená",J140,0)</f>
        <v>0</v>
      </c>
      <c r="BG140" s="231">
        <f>IF(N140="zákl. přenesená",J140,0)</f>
        <v>0</v>
      </c>
      <c r="BH140" s="231">
        <f>IF(N140="sníž. přenesená",J140,0)</f>
        <v>0</v>
      </c>
      <c r="BI140" s="231">
        <f>IF(N140="nulová",J140,0)</f>
        <v>0</v>
      </c>
      <c r="BJ140" s="18" t="s">
        <v>86</v>
      </c>
      <c r="BK140" s="231">
        <f>ROUND(I140*H140,2)</f>
        <v>0</v>
      </c>
      <c r="BL140" s="18" t="s">
        <v>139</v>
      </c>
      <c r="BM140" s="230" t="s">
        <v>159</v>
      </c>
    </row>
    <row r="141" s="2" customFormat="1">
      <c r="A141" s="39"/>
      <c r="B141" s="40"/>
      <c r="C141" s="41"/>
      <c r="D141" s="232" t="s">
        <v>141</v>
      </c>
      <c r="E141" s="41"/>
      <c r="F141" s="233" t="s">
        <v>160</v>
      </c>
      <c r="G141" s="41"/>
      <c r="H141" s="41"/>
      <c r="I141" s="234"/>
      <c r="J141" s="41"/>
      <c r="K141" s="41"/>
      <c r="L141" s="45"/>
      <c r="M141" s="235"/>
      <c r="N141" s="236"/>
      <c r="O141" s="92"/>
      <c r="P141" s="92"/>
      <c r="Q141" s="92"/>
      <c r="R141" s="92"/>
      <c r="S141" s="92"/>
      <c r="T141" s="93"/>
      <c r="U141" s="39"/>
      <c r="V141" s="39"/>
      <c r="W141" s="39"/>
      <c r="X141" s="39"/>
      <c r="Y141" s="39"/>
      <c r="Z141" s="39"/>
      <c r="AA141" s="39"/>
      <c r="AB141" s="39"/>
      <c r="AC141" s="39"/>
      <c r="AD141" s="39"/>
      <c r="AE141" s="39"/>
      <c r="AT141" s="18" t="s">
        <v>141</v>
      </c>
      <c r="AU141" s="18" t="s">
        <v>88</v>
      </c>
    </row>
    <row r="142" s="13" customFormat="1">
      <c r="A142" s="13"/>
      <c r="B142" s="237"/>
      <c r="C142" s="238"/>
      <c r="D142" s="232" t="s">
        <v>143</v>
      </c>
      <c r="E142" s="239" t="s">
        <v>1</v>
      </c>
      <c r="F142" s="240" t="s">
        <v>161</v>
      </c>
      <c r="G142" s="238"/>
      <c r="H142" s="241">
        <v>7.9500000000000002</v>
      </c>
      <c r="I142" s="242"/>
      <c r="J142" s="238"/>
      <c r="K142" s="238"/>
      <c r="L142" s="243"/>
      <c r="M142" s="244"/>
      <c r="N142" s="245"/>
      <c r="O142" s="245"/>
      <c r="P142" s="245"/>
      <c r="Q142" s="245"/>
      <c r="R142" s="245"/>
      <c r="S142" s="245"/>
      <c r="T142" s="246"/>
      <c r="U142" s="13"/>
      <c r="V142" s="13"/>
      <c r="W142" s="13"/>
      <c r="X142" s="13"/>
      <c r="Y142" s="13"/>
      <c r="Z142" s="13"/>
      <c r="AA142" s="13"/>
      <c r="AB142" s="13"/>
      <c r="AC142" s="13"/>
      <c r="AD142" s="13"/>
      <c r="AE142" s="13"/>
      <c r="AT142" s="247" t="s">
        <v>143</v>
      </c>
      <c r="AU142" s="247" t="s">
        <v>88</v>
      </c>
      <c r="AV142" s="13" t="s">
        <v>88</v>
      </c>
      <c r="AW142" s="13" t="s">
        <v>34</v>
      </c>
      <c r="AX142" s="13" t="s">
        <v>86</v>
      </c>
      <c r="AY142" s="247" t="s">
        <v>132</v>
      </c>
    </row>
    <row r="143" s="2" customFormat="1" ht="33" customHeight="1">
      <c r="A143" s="39"/>
      <c r="B143" s="40"/>
      <c r="C143" s="219" t="s">
        <v>162</v>
      </c>
      <c r="D143" s="219" t="s">
        <v>134</v>
      </c>
      <c r="E143" s="220" t="s">
        <v>163</v>
      </c>
      <c r="F143" s="221" t="s">
        <v>164</v>
      </c>
      <c r="G143" s="222" t="s">
        <v>158</v>
      </c>
      <c r="H143" s="223">
        <v>16</v>
      </c>
      <c r="I143" s="224"/>
      <c r="J143" s="225">
        <f>ROUND(I143*H143,2)</f>
        <v>0</v>
      </c>
      <c r="K143" s="221" t="s">
        <v>138</v>
      </c>
      <c r="L143" s="45"/>
      <c r="M143" s="226" t="s">
        <v>1</v>
      </c>
      <c r="N143" s="227" t="s">
        <v>43</v>
      </c>
      <c r="O143" s="92"/>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139</v>
      </c>
      <c r="AT143" s="230" t="s">
        <v>134</v>
      </c>
      <c r="AU143" s="230" t="s">
        <v>88</v>
      </c>
      <c r="AY143" s="18" t="s">
        <v>132</v>
      </c>
      <c r="BE143" s="231">
        <f>IF(N143="základní",J143,0)</f>
        <v>0</v>
      </c>
      <c r="BF143" s="231">
        <f>IF(N143="snížená",J143,0)</f>
        <v>0</v>
      </c>
      <c r="BG143" s="231">
        <f>IF(N143="zákl. přenesená",J143,0)</f>
        <v>0</v>
      </c>
      <c r="BH143" s="231">
        <f>IF(N143="sníž. přenesená",J143,0)</f>
        <v>0</v>
      </c>
      <c r="BI143" s="231">
        <f>IF(N143="nulová",J143,0)</f>
        <v>0</v>
      </c>
      <c r="BJ143" s="18" t="s">
        <v>86</v>
      </c>
      <c r="BK143" s="231">
        <f>ROUND(I143*H143,2)</f>
        <v>0</v>
      </c>
      <c r="BL143" s="18" t="s">
        <v>139</v>
      </c>
      <c r="BM143" s="230" t="s">
        <v>165</v>
      </c>
    </row>
    <row r="144" s="2" customFormat="1">
      <c r="A144" s="39"/>
      <c r="B144" s="40"/>
      <c r="C144" s="41"/>
      <c r="D144" s="232" t="s">
        <v>141</v>
      </c>
      <c r="E144" s="41"/>
      <c r="F144" s="233" t="s">
        <v>166</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141</v>
      </c>
      <c r="AU144" s="18" t="s">
        <v>88</v>
      </c>
    </row>
    <row r="145" s="13" customFormat="1">
      <c r="A145" s="13"/>
      <c r="B145" s="237"/>
      <c r="C145" s="238"/>
      <c r="D145" s="232" t="s">
        <v>143</v>
      </c>
      <c r="E145" s="239" t="s">
        <v>1</v>
      </c>
      <c r="F145" s="240" t="s">
        <v>167</v>
      </c>
      <c r="G145" s="238"/>
      <c r="H145" s="241">
        <v>16</v>
      </c>
      <c r="I145" s="242"/>
      <c r="J145" s="238"/>
      <c r="K145" s="238"/>
      <c r="L145" s="243"/>
      <c r="M145" s="244"/>
      <c r="N145" s="245"/>
      <c r="O145" s="245"/>
      <c r="P145" s="245"/>
      <c r="Q145" s="245"/>
      <c r="R145" s="245"/>
      <c r="S145" s="245"/>
      <c r="T145" s="246"/>
      <c r="U145" s="13"/>
      <c r="V145" s="13"/>
      <c r="W145" s="13"/>
      <c r="X145" s="13"/>
      <c r="Y145" s="13"/>
      <c r="Z145" s="13"/>
      <c r="AA145" s="13"/>
      <c r="AB145" s="13"/>
      <c r="AC145" s="13"/>
      <c r="AD145" s="13"/>
      <c r="AE145" s="13"/>
      <c r="AT145" s="247" t="s">
        <v>143</v>
      </c>
      <c r="AU145" s="247" t="s">
        <v>88</v>
      </c>
      <c r="AV145" s="13" t="s">
        <v>88</v>
      </c>
      <c r="AW145" s="13" t="s">
        <v>34</v>
      </c>
      <c r="AX145" s="13" t="s">
        <v>86</v>
      </c>
      <c r="AY145" s="247" t="s">
        <v>132</v>
      </c>
    </row>
    <row r="146" s="2" customFormat="1" ht="33" customHeight="1">
      <c r="A146" s="39"/>
      <c r="B146" s="40"/>
      <c r="C146" s="219" t="s">
        <v>168</v>
      </c>
      <c r="D146" s="219" t="s">
        <v>134</v>
      </c>
      <c r="E146" s="220" t="s">
        <v>169</v>
      </c>
      <c r="F146" s="221" t="s">
        <v>170</v>
      </c>
      <c r="G146" s="222" t="s">
        <v>158</v>
      </c>
      <c r="H146" s="223">
        <v>20</v>
      </c>
      <c r="I146" s="224"/>
      <c r="J146" s="225">
        <f>ROUND(I146*H146,2)</f>
        <v>0</v>
      </c>
      <c r="K146" s="221" t="s">
        <v>138</v>
      </c>
      <c r="L146" s="45"/>
      <c r="M146" s="226" t="s">
        <v>1</v>
      </c>
      <c r="N146" s="227" t="s">
        <v>43</v>
      </c>
      <c r="O146" s="92"/>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139</v>
      </c>
      <c r="AT146" s="230" t="s">
        <v>134</v>
      </c>
      <c r="AU146" s="230" t="s">
        <v>88</v>
      </c>
      <c r="AY146" s="18" t="s">
        <v>132</v>
      </c>
      <c r="BE146" s="231">
        <f>IF(N146="základní",J146,0)</f>
        <v>0</v>
      </c>
      <c r="BF146" s="231">
        <f>IF(N146="snížená",J146,0)</f>
        <v>0</v>
      </c>
      <c r="BG146" s="231">
        <f>IF(N146="zákl. přenesená",J146,0)</f>
        <v>0</v>
      </c>
      <c r="BH146" s="231">
        <f>IF(N146="sníž. přenesená",J146,0)</f>
        <v>0</v>
      </c>
      <c r="BI146" s="231">
        <f>IF(N146="nulová",J146,0)</f>
        <v>0</v>
      </c>
      <c r="BJ146" s="18" t="s">
        <v>86</v>
      </c>
      <c r="BK146" s="231">
        <f>ROUND(I146*H146,2)</f>
        <v>0</v>
      </c>
      <c r="BL146" s="18" t="s">
        <v>139</v>
      </c>
      <c r="BM146" s="230" t="s">
        <v>171</v>
      </c>
    </row>
    <row r="147" s="2" customFormat="1">
      <c r="A147" s="39"/>
      <c r="B147" s="40"/>
      <c r="C147" s="41"/>
      <c r="D147" s="232" t="s">
        <v>141</v>
      </c>
      <c r="E147" s="41"/>
      <c r="F147" s="233" t="s">
        <v>172</v>
      </c>
      <c r="G147" s="41"/>
      <c r="H147" s="41"/>
      <c r="I147" s="234"/>
      <c r="J147" s="41"/>
      <c r="K147" s="41"/>
      <c r="L147" s="45"/>
      <c r="M147" s="235"/>
      <c r="N147" s="236"/>
      <c r="O147" s="92"/>
      <c r="P147" s="92"/>
      <c r="Q147" s="92"/>
      <c r="R147" s="92"/>
      <c r="S147" s="92"/>
      <c r="T147" s="93"/>
      <c r="U147" s="39"/>
      <c r="V147" s="39"/>
      <c r="W147" s="39"/>
      <c r="X147" s="39"/>
      <c r="Y147" s="39"/>
      <c r="Z147" s="39"/>
      <c r="AA147" s="39"/>
      <c r="AB147" s="39"/>
      <c r="AC147" s="39"/>
      <c r="AD147" s="39"/>
      <c r="AE147" s="39"/>
      <c r="AT147" s="18" t="s">
        <v>141</v>
      </c>
      <c r="AU147" s="18" t="s">
        <v>88</v>
      </c>
    </row>
    <row r="148" s="14" customFormat="1">
      <c r="A148" s="14"/>
      <c r="B148" s="248"/>
      <c r="C148" s="249"/>
      <c r="D148" s="232" t="s">
        <v>143</v>
      </c>
      <c r="E148" s="250" t="s">
        <v>1</v>
      </c>
      <c r="F148" s="251" t="s">
        <v>173</v>
      </c>
      <c r="G148" s="249"/>
      <c r="H148" s="250" t="s">
        <v>1</v>
      </c>
      <c r="I148" s="252"/>
      <c r="J148" s="249"/>
      <c r="K148" s="249"/>
      <c r="L148" s="253"/>
      <c r="M148" s="254"/>
      <c r="N148" s="255"/>
      <c r="O148" s="255"/>
      <c r="P148" s="255"/>
      <c r="Q148" s="255"/>
      <c r="R148" s="255"/>
      <c r="S148" s="255"/>
      <c r="T148" s="256"/>
      <c r="U148" s="14"/>
      <c r="V148" s="14"/>
      <c r="W148" s="14"/>
      <c r="X148" s="14"/>
      <c r="Y148" s="14"/>
      <c r="Z148" s="14"/>
      <c r="AA148" s="14"/>
      <c r="AB148" s="14"/>
      <c r="AC148" s="14"/>
      <c r="AD148" s="14"/>
      <c r="AE148" s="14"/>
      <c r="AT148" s="257" t="s">
        <v>143</v>
      </c>
      <c r="AU148" s="257" t="s">
        <v>88</v>
      </c>
      <c r="AV148" s="14" t="s">
        <v>86</v>
      </c>
      <c r="AW148" s="14" t="s">
        <v>34</v>
      </c>
      <c r="AX148" s="14" t="s">
        <v>78</v>
      </c>
      <c r="AY148" s="257" t="s">
        <v>132</v>
      </c>
    </row>
    <row r="149" s="13" customFormat="1">
      <c r="A149" s="13"/>
      <c r="B149" s="237"/>
      <c r="C149" s="238"/>
      <c r="D149" s="232" t="s">
        <v>143</v>
      </c>
      <c r="E149" s="239" t="s">
        <v>1</v>
      </c>
      <c r="F149" s="240" t="s">
        <v>174</v>
      </c>
      <c r="G149" s="238"/>
      <c r="H149" s="241">
        <v>5</v>
      </c>
      <c r="I149" s="242"/>
      <c r="J149" s="238"/>
      <c r="K149" s="238"/>
      <c r="L149" s="243"/>
      <c r="M149" s="244"/>
      <c r="N149" s="245"/>
      <c r="O149" s="245"/>
      <c r="P149" s="245"/>
      <c r="Q149" s="245"/>
      <c r="R149" s="245"/>
      <c r="S149" s="245"/>
      <c r="T149" s="246"/>
      <c r="U149" s="13"/>
      <c r="V149" s="13"/>
      <c r="W149" s="13"/>
      <c r="X149" s="13"/>
      <c r="Y149" s="13"/>
      <c r="Z149" s="13"/>
      <c r="AA149" s="13"/>
      <c r="AB149" s="13"/>
      <c r="AC149" s="13"/>
      <c r="AD149" s="13"/>
      <c r="AE149" s="13"/>
      <c r="AT149" s="247" t="s">
        <v>143</v>
      </c>
      <c r="AU149" s="247" t="s">
        <v>88</v>
      </c>
      <c r="AV149" s="13" t="s">
        <v>88</v>
      </c>
      <c r="AW149" s="13" t="s">
        <v>34</v>
      </c>
      <c r="AX149" s="13" t="s">
        <v>78</v>
      </c>
      <c r="AY149" s="247" t="s">
        <v>132</v>
      </c>
    </row>
    <row r="150" s="13" customFormat="1">
      <c r="A150" s="13"/>
      <c r="B150" s="237"/>
      <c r="C150" s="238"/>
      <c r="D150" s="232" t="s">
        <v>143</v>
      </c>
      <c r="E150" s="239" t="s">
        <v>1</v>
      </c>
      <c r="F150" s="240" t="s">
        <v>175</v>
      </c>
      <c r="G150" s="238"/>
      <c r="H150" s="241">
        <v>15</v>
      </c>
      <c r="I150" s="242"/>
      <c r="J150" s="238"/>
      <c r="K150" s="238"/>
      <c r="L150" s="243"/>
      <c r="M150" s="244"/>
      <c r="N150" s="245"/>
      <c r="O150" s="245"/>
      <c r="P150" s="245"/>
      <c r="Q150" s="245"/>
      <c r="R150" s="245"/>
      <c r="S150" s="245"/>
      <c r="T150" s="246"/>
      <c r="U150" s="13"/>
      <c r="V150" s="13"/>
      <c r="W150" s="13"/>
      <c r="X150" s="13"/>
      <c r="Y150" s="13"/>
      <c r="Z150" s="13"/>
      <c r="AA150" s="13"/>
      <c r="AB150" s="13"/>
      <c r="AC150" s="13"/>
      <c r="AD150" s="13"/>
      <c r="AE150" s="13"/>
      <c r="AT150" s="247" t="s">
        <v>143</v>
      </c>
      <c r="AU150" s="247" t="s">
        <v>88</v>
      </c>
      <c r="AV150" s="13" t="s">
        <v>88</v>
      </c>
      <c r="AW150" s="13" t="s">
        <v>34</v>
      </c>
      <c r="AX150" s="13" t="s">
        <v>78</v>
      </c>
      <c r="AY150" s="247" t="s">
        <v>132</v>
      </c>
    </row>
    <row r="151" s="15" customFormat="1">
      <c r="A151" s="15"/>
      <c r="B151" s="258"/>
      <c r="C151" s="259"/>
      <c r="D151" s="232" t="s">
        <v>143</v>
      </c>
      <c r="E151" s="260" t="s">
        <v>1</v>
      </c>
      <c r="F151" s="261" t="s">
        <v>176</v>
      </c>
      <c r="G151" s="259"/>
      <c r="H151" s="262">
        <v>20</v>
      </c>
      <c r="I151" s="263"/>
      <c r="J151" s="259"/>
      <c r="K151" s="259"/>
      <c r="L151" s="264"/>
      <c r="M151" s="265"/>
      <c r="N151" s="266"/>
      <c r="O151" s="266"/>
      <c r="P151" s="266"/>
      <c r="Q151" s="266"/>
      <c r="R151" s="266"/>
      <c r="S151" s="266"/>
      <c r="T151" s="267"/>
      <c r="U151" s="15"/>
      <c r="V151" s="15"/>
      <c r="W151" s="15"/>
      <c r="X151" s="15"/>
      <c r="Y151" s="15"/>
      <c r="Z151" s="15"/>
      <c r="AA151" s="15"/>
      <c r="AB151" s="15"/>
      <c r="AC151" s="15"/>
      <c r="AD151" s="15"/>
      <c r="AE151" s="15"/>
      <c r="AT151" s="268" t="s">
        <v>143</v>
      </c>
      <c r="AU151" s="268" t="s">
        <v>88</v>
      </c>
      <c r="AV151" s="15" t="s">
        <v>139</v>
      </c>
      <c r="AW151" s="15" t="s">
        <v>34</v>
      </c>
      <c r="AX151" s="15" t="s">
        <v>86</v>
      </c>
      <c r="AY151" s="268" t="s">
        <v>132</v>
      </c>
    </row>
    <row r="152" s="2" customFormat="1" ht="33" customHeight="1">
      <c r="A152" s="39"/>
      <c r="B152" s="40"/>
      <c r="C152" s="219" t="s">
        <v>177</v>
      </c>
      <c r="D152" s="219" t="s">
        <v>134</v>
      </c>
      <c r="E152" s="220" t="s">
        <v>178</v>
      </c>
      <c r="F152" s="221" t="s">
        <v>179</v>
      </c>
      <c r="G152" s="222" t="s">
        <v>158</v>
      </c>
      <c r="H152" s="223">
        <v>31.199999999999999</v>
      </c>
      <c r="I152" s="224"/>
      <c r="J152" s="225">
        <f>ROUND(I152*H152,2)</f>
        <v>0</v>
      </c>
      <c r="K152" s="221" t="s">
        <v>138</v>
      </c>
      <c r="L152" s="45"/>
      <c r="M152" s="226" t="s">
        <v>1</v>
      </c>
      <c r="N152" s="227" t="s">
        <v>43</v>
      </c>
      <c r="O152" s="92"/>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139</v>
      </c>
      <c r="AT152" s="230" t="s">
        <v>134</v>
      </c>
      <c r="AU152" s="230" t="s">
        <v>88</v>
      </c>
      <c r="AY152" s="18" t="s">
        <v>132</v>
      </c>
      <c r="BE152" s="231">
        <f>IF(N152="základní",J152,0)</f>
        <v>0</v>
      </c>
      <c r="BF152" s="231">
        <f>IF(N152="snížená",J152,0)</f>
        <v>0</v>
      </c>
      <c r="BG152" s="231">
        <f>IF(N152="zákl. přenesená",J152,0)</f>
        <v>0</v>
      </c>
      <c r="BH152" s="231">
        <f>IF(N152="sníž. přenesená",J152,0)</f>
        <v>0</v>
      </c>
      <c r="BI152" s="231">
        <f>IF(N152="nulová",J152,0)</f>
        <v>0</v>
      </c>
      <c r="BJ152" s="18" t="s">
        <v>86</v>
      </c>
      <c r="BK152" s="231">
        <f>ROUND(I152*H152,2)</f>
        <v>0</v>
      </c>
      <c r="BL152" s="18" t="s">
        <v>139</v>
      </c>
      <c r="BM152" s="230" t="s">
        <v>180</v>
      </c>
    </row>
    <row r="153" s="2" customFormat="1">
      <c r="A153" s="39"/>
      <c r="B153" s="40"/>
      <c r="C153" s="41"/>
      <c r="D153" s="232" t="s">
        <v>141</v>
      </c>
      <c r="E153" s="41"/>
      <c r="F153" s="233" t="s">
        <v>181</v>
      </c>
      <c r="G153" s="41"/>
      <c r="H153" s="41"/>
      <c r="I153" s="234"/>
      <c r="J153" s="41"/>
      <c r="K153" s="41"/>
      <c r="L153" s="45"/>
      <c r="M153" s="235"/>
      <c r="N153" s="236"/>
      <c r="O153" s="92"/>
      <c r="P153" s="92"/>
      <c r="Q153" s="92"/>
      <c r="R153" s="92"/>
      <c r="S153" s="92"/>
      <c r="T153" s="93"/>
      <c r="U153" s="39"/>
      <c r="V153" s="39"/>
      <c r="W153" s="39"/>
      <c r="X153" s="39"/>
      <c r="Y153" s="39"/>
      <c r="Z153" s="39"/>
      <c r="AA153" s="39"/>
      <c r="AB153" s="39"/>
      <c r="AC153" s="39"/>
      <c r="AD153" s="39"/>
      <c r="AE153" s="39"/>
      <c r="AT153" s="18" t="s">
        <v>141</v>
      </c>
      <c r="AU153" s="18" t="s">
        <v>88</v>
      </c>
    </row>
    <row r="154" s="14" customFormat="1">
      <c r="A154" s="14"/>
      <c r="B154" s="248"/>
      <c r="C154" s="249"/>
      <c r="D154" s="232" t="s">
        <v>143</v>
      </c>
      <c r="E154" s="250" t="s">
        <v>1</v>
      </c>
      <c r="F154" s="251" t="s">
        <v>182</v>
      </c>
      <c r="G154" s="249"/>
      <c r="H154" s="250" t="s">
        <v>1</v>
      </c>
      <c r="I154" s="252"/>
      <c r="J154" s="249"/>
      <c r="K154" s="249"/>
      <c r="L154" s="253"/>
      <c r="M154" s="254"/>
      <c r="N154" s="255"/>
      <c r="O154" s="255"/>
      <c r="P154" s="255"/>
      <c r="Q154" s="255"/>
      <c r="R154" s="255"/>
      <c r="S154" s="255"/>
      <c r="T154" s="256"/>
      <c r="U154" s="14"/>
      <c r="V154" s="14"/>
      <c r="W154" s="14"/>
      <c r="X154" s="14"/>
      <c r="Y154" s="14"/>
      <c r="Z154" s="14"/>
      <c r="AA154" s="14"/>
      <c r="AB154" s="14"/>
      <c r="AC154" s="14"/>
      <c r="AD154" s="14"/>
      <c r="AE154" s="14"/>
      <c r="AT154" s="257" t="s">
        <v>143</v>
      </c>
      <c r="AU154" s="257" t="s">
        <v>88</v>
      </c>
      <c r="AV154" s="14" t="s">
        <v>86</v>
      </c>
      <c r="AW154" s="14" t="s">
        <v>34</v>
      </c>
      <c r="AX154" s="14" t="s">
        <v>78</v>
      </c>
      <c r="AY154" s="257" t="s">
        <v>132</v>
      </c>
    </row>
    <row r="155" s="13" customFormat="1">
      <c r="A155" s="13"/>
      <c r="B155" s="237"/>
      <c r="C155" s="238"/>
      <c r="D155" s="232" t="s">
        <v>143</v>
      </c>
      <c r="E155" s="239" t="s">
        <v>1</v>
      </c>
      <c r="F155" s="240" t="s">
        <v>183</v>
      </c>
      <c r="G155" s="238"/>
      <c r="H155" s="241">
        <v>31.199999999999999</v>
      </c>
      <c r="I155" s="242"/>
      <c r="J155" s="238"/>
      <c r="K155" s="238"/>
      <c r="L155" s="243"/>
      <c r="M155" s="244"/>
      <c r="N155" s="245"/>
      <c r="O155" s="245"/>
      <c r="P155" s="245"/>
      <c r="Q155" s="245"/>
      <c r="R155" s="245"/>
      <c r="S155" s="245"/>
      <c r="T155" s="246"/>
      <c r="U155" s="13"/>
      <c r="V155" s="13"/>
      <c r="W155" s="13"/>
      <c r="X155" s="13"/>
      <c r="Y155" s="13"/>
      <c r="Z155" s="13"/>
      <c r="AA155" s="13"/>
      <c r="AB155" s="13"/>
      <c r="AC155" s="13"/>
      <c r="AD155" s="13"/>
      <c r="AE155" s="13"/>
      <c r="AT155" s="247" t="s">
        <v>143</v>
      </c>
      <c r="AU155" s="247" t="s">
        <v>88</v>
      </c>
      <c r="AV155" s="13" t="s">
        <v>88</v>
      </c>
      <c r="AW155" s="13" t="s">
        <v>34</v>
      </c>
      <c r="AX155" s="13" t="s">
        <v>78</v>
      </c>
      <c r="AY155" s="247" t="s">
        <v>132</v>
      </c>
    </row>
    <row r="156" s="15" customFormat="1">
      <c r="A156" s="15"/>
      <c r="B156" s="258"/>
      <c r="C156" s="259"/>
      <c r="D156" s="232" t="s">
        <v>143</v>
      </c>
      <c r="E156" s="260" t="s">
        <v>1</v>
      </c>
      <c r="F156" s="261" t="s">
        <v>176</v>
      </c>
      <c r="G156" s="259"/>
      <c r="H156" s="262">
        <v>31.199999999999999</v>
      </c>
      <c r="I156" s="263"/>
      <c r="J156" s="259"/>
      <c r="K156" s="259"/>
      <c r="L156" s="264"/>
      <c r="M156" s="265"/>
      <c r="N156" s="266"/>
      <c r="O156" s="266"/>
      <c r="P156" s="266"/>
      <c r="Q156" s="266"/>
      <c r="R156" s="266"/>
      <c r="S156" s="266"/>
      <c r="T156" s="267"/>
      <c r="U156" s="15"/>
      <c r="V156" s="15"/>
      <c r="W156" s="15"/>
      <c r="X156" s="15"/>
      <c r="Y156" s="15"/>
      <c r="Z156" s="15"/>
      <c r="AA156" s="15"/>
      <c r="AB156" s="15"/>
      <c r="AC156" s="15"/>
      <c r="AD156" s="15"/>
      <c r="AE156" s="15"/>
      <c r="AT156" s="268" t="s">
        <v>143</v>
      </c>
      <c r="AU156" s="268" t="s">
        <v>88</v>
      </c>
      <c r="AV156" s="15" t="s">
        <v>139</v>
      </c>
      <c r="AW156" s="15" t="s">
        <v>34</v>
      </c>
      <c r="AX156" s="15" t="s">
        <v>86</v>
      </c>
      <c r="AY156" s="268" t="s">
        <v>132</v>
      </c>
    </row>
    <row r="157" s="2" customFormat="1">
      <c r="A157" s="39"/>
      <c r="B157" s="40"/>
      <c r="C157" s="219" t="s">
        <v>184</v>
      </c>
      <c r="D157" s="219" t="s">
        <v>134</v>
      </c>
      <c r="E157" s="220" t="s">
        <v>185</v>
      </c>
      <c r="F157" s="221" t="s">
        <v>186</v>
      </c>
      <c r="G157" s="222" t="s">
        <v>158</v>
      </c>
      <c r="H157" s="223">
        <v>2</v>
      </c>
      <c r="I157" s="224"/>
      <c r="J157" s="225">
        <f>ROUND(I157*H157,2)</f>
        <v>0</v>
      </c>
      <c r="K157" s="221" t="s">
        <v>138</v>
      </c>
      <c r="L157" s="45"/>
      <c r="M157" s="226" t="s">
        <v>1</v>
      </c>
      <c r="N157" s="227" t="s">
        <v>43</v>
      </c>
      <c r="O157" s="92"/>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139</v>
      </c>
      <c r="AT157" s="230" t="s">
        <v>134</v>
      </c>
      <c r="AU157" s="230" t="s">
        <v>88</v>
      </c>
      <c r="AY157" s="18" t="s">
        <v>132</v>
      </c>
      <c r="BE157" s="231">
        <f>IF(N157="základní",J157,0)</f>
        <v>0</v>
      </c>
      <c r="BF157" s="231">
        <f>IF(N157="snížená",J157,0)</f>
        <v>0</v>
      </c>
      <c r="BG157" s="231">
        <f>IF(N157="zákl. přenesená",J157,0)</f>
        <v>0</v>
      </c>
      <c r="BH157" s="231">
        <f>IF(N157="sníž. přenesená",J157,0)</f>
        <v>0</v>
      </c>
      <c r="BI157" s="231">
        <f>IF(N157="nulová",J157,0)</f>
        <v>0</v>
      </c>
      <c r="BJ157" s="18" t="s">
        <v>86</v>
      </c>
      <c r="BK157" s="231">
        <f>ROUND(I157*H157,2)</f>
        <v>0</v>
      </c>
      <c r="BL157" s="18" t="s">
        <v>139</v>
      </c>
      <c r="BM157" s="230" t="s">
        <v>187</v>
      </c>
    </row>
    <row r="158" s="2" customFormat="1">
      <c r="A158" s="39"/>
      <c r="B158" s="40"/>
      <c r="C158" s="41"/>
      <c r="D158" s="232" t="s">
        <v>141</v>
      </c>
      <c r="E158" s="41"/>
      <c r="F158" s="233" t="s">
        <v>188</v>
      </c>
      <c r="G158" s="41"/>
      <c r="H158" s="41"/>
      <c r="I158" s="234"/>
      <c r="J158" s="41"/>
      <c r="K158" s="41"/>
      <c r="L158" s="45"/>
      <c r="M158" s="235"/>
      <c r="N158" s="236"/>
      <c r="O158" s="92"/>
      <c r="P158" s="92"/>
      <c r="Q158" s="92"/>
      <c r="R158" s="92"/>
      <c r="S158" s="92"/>
      <c r="T158" s="93"/>
      <c r="U158" s="39"/>
      <c r="V158" s="39"/>
      <c r="W158" s="39"/>
      <c r="X158" s="39"/>
      <c r="Y158" s="39"/>
      <c r="Z158" s="39"/>
      <c r="AA158" s="39"/>
      <c r="AB158" s="39"/>
      <c r="AC158" s="39"/>
      <c r="AD158" s="39"/>
      <c r="AE158" s="39"/>
      <c r="AT158" s="18" t="s">
        <v>141</v>
      </c>
      <c r="AU158" s="18" t="s">
        <v>88</v>
      </c>
    </row>
    <row r="159" s="13" customFormat="1">
      <c r="A159" s="13"/>
      <c r="B159" s="237"/>
      <c r="C159" s="238"/>
      <c r="D159" s="232" t="s">
        <v>143</v>
      </c>
      <c r="E159" s="239" t="s">
        <v>1</v>
      </c>
      <c r="F159" s="240" t="s">
        <v>189</v>
      </c>
      <c r="G159" s="238"/>
      <c r="H159" s="241">
        <v>2</v>
      </c>
      <c r="I159" s="242"/>
      <c r="J159" s="238"/>
      <c r="K159" s="238"/>
      <c r="L159" s="243"/>
      <c r="M159" s="244"/>
      <c r="N159" s="245"/>
      <c r="O159" s="245"/>
      <c r="P159" s="245"/>
      <c r="Q159" s="245"/>
      <c r="R159" s="245"/>
      <c r="S159" s="245"/>
      <c r="T159" s="246"/>
      <c r="U159" s="13"/>
      <c r="V159" s="13"/>
      <c r="W159" s="13"/>
      <c r="X159" s="13"/>
      <c r="Y159" s="13"/>
      <c r="Z159" s="13"/>
      <c r="AA159" s="13"/>
      <c r="AB159" s="13"/>
      <c r="AC159" s="13"/>
      <c r="AD159" s="13"/>
      <c r="AE159" s="13"/>
      <c r="AT159" s="247" t="s">
        <v>143</v>
      </c>
      <c r="AU159" s="247" t="s">
        <v>88</v>
      </c>
      <c r="AV159" s="13" t="s">
        <v>88</v>
      </c>
      <c r="AW159" s="13" t="s">
        <v>34</v>
      </c>
      <c r="AX159" s="13" t="s">
        <v>78</v>
      </c>
      <c r="AY159" s="247" t="s">
        <v>132</v>
      </c>
    </row>
    <row r="160" s="15" customFormat="1">
      <c r="A160" s="15"/>
      <c r="B160" s="258"/>
      <c r="C160" s="259"/>
      <c r="D160" s="232" t="s">
        <v>143</v>
      </c>
      <c r="E160" s="260" t="s">
        <v>1</v>
      </c>
      <c r="F160" s="261" t="s">
        <v>176</v>
      </c>
      <c r="G160" s="259"/>
      <c r="H160" s="262">
        <v>2</v>
      </c>
      <c r="I160" s="263"/>
      <c r="J160" s="259"/>
      <c r="K160" s="259"/>
      <c r="L160" s="264"/>
      <c r="M160" s="265"/>
      <c r="N160" s="266"/>
      <c r="O160" s="266"/>
      <c r="P160" s="266"/>
      <c r="Q160" s="266"/>
      <c r="R160" s="266"/>
      <c r="S160" s="266"/>
      <c r="T160" s="267"/>
      <c r="U160" s="15"/>
      <c r="V160" s="15"/>
      <c r="W160" s="15"/>
      <c r="X160" s="15"/>
      <c r="Y160" s="15"/>
      <c r="Z160" s="15"/>
      <c r="AA160" s="15"/>
      <c r="AB160" s="15"/>
      <c r="AC160" s="15"/>
      <c r="AD160" s="15"/>
      <c r="AE160" s="15"/>
      <c r="AT160" s="268" t="s">
        <v>143</v>
      </c>
      <c r="AU160" s="268" t="s">
        <v>88</v>
      </c>
      <c r="AV160" s="15" t="s">
        <v>139</v>
      </c>
      <c r="AW160" s="15" t="s">
        <v>34</v>
      </c>
      <c r="AX160" s="15" t="s">
        <v>86</v>
      </c>
      <c r="AY160" s="268" t="s">
        <v>132</v>
      </c>
    </row>
    <row r="161" s="2" customFormat="1">
      <c r="A161" s="39"/>
      <c r="B161" s="40"/>
      <c r="C161" s="219" t="s">
        <v>190</v>
      </c>
      <c r="D161" s="219" t="s">
        <v>134</v>
      </c>
      <c r="E161" s="220" t="s">
        <v>191</v>
      </c>
      <c r="F161" s="221" t="s">
        <v>192</v>
      </c>
      <c r="G161" s="222" t="s">
        <v>147</v>
      </c>
      <c r="H161" s="223">
        <v>12</v>
      </c>
      <c r="I161" s="224"/>
      <c r="J161" s="225">
        <f>ROUND(I161*H161,2)</f>
        <v>0</v>
      </c>
      <c r="K161" s="221" t="s">
        <v>138</v>
      </c>
      <c r="L161" s="45"/>
      <c r="M161" s="226" t="s">
        <v>1</v>
      </c>
      <c r="N161" s="227" t="s">
        <v>43</v>
      </c>
      <c r="O161" s="92"/>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139</v>
      </c>
      <c r="AT161" s="230" t="s">
        <v>134</v>
      </c>
      <c r="AU161" s="230" t="s">
        <v>88</v>
      </c>
      <c r="AY161" s="18" t="s">
        <v>132</v>
      </c>
      <c r="BE161" s="231">
        <f>IF(N161="základní",J161,0)</f>
        <v>0</v>
      </c>
      <c r="BF161" s="231">
        <f>IF(N161="snížená",J161,0)</f>
        <v>0</v>
      </c>
      <c r="BG161" s="231">
        <f>IF(N161="zákl. přenesená",J161,0)</f>
        <v>0</v>
      </c>
      <c r="BH161" s="231">
        <f>IF(N161="sníž. přenesená",J161,0)</f>
        <v>0</v>
      </c>
      <c r="BI161" s="231">
        <f>IF(N161="nulová",J161,0)</f>
        <v>0</v>
      </c>
      <c r="BJ161" s="18" t="s">
        <v>86</v>
      </c>
      <c r="BK161" s="231">
        <f>ROUND(I161*H161,2)</f>
        <v>0</v>
      </c>
      <c r="BL161" s="18" t="s">
        <v>139</v>
      </c>
      <c r="BM161" s="230" t="s">
        <v>193</v>
      </c>
    </row>
    <row r="162" s="2" customFormat="1">
      <c r="A162" s="39"/>
      <c r="B162" s="40"/>
      <c r="C162" s="41"/>
      <c r="D162" s="232" t="s">
        <v>141</v>
      </c>
      <c r="E162" s="41"/>
      <c r="F162" s="233" t="s">
        <v>194</v>
      </c>
      <c r="G162" s="41"/>
      <c r="H162" s="41"/>
      <c r="I162" s="234"/>
      <c r="J162" s="41"/>
      <c r="K162" s="41"/>
      <c r="L162" s="45"/>
      <c r="M162" s="235"/>
      <c r="N162" s="236"/>
      <c r="O162" s="92"/>
      <c r="P162" s="92"/>
      <c r="Q162" s="92"/>
      <c r="R162" s="92"/>
      <c r="S162" s="92"/>
      <c r="T162" s="93"/>
      <c r="U162" s="39"/>
      <c r="V162" s="39"/>
      <c r="W162" s="39"/>
      <c r="X162" s="39"/>
      <c r="Y162" s="39"/>
      <c r="Z162" s="39"/>
      <c r="AA162" s="39"/>
      <c r="AB162" s="39"/>
      <c r="AC162" s="39"/>
      <c r="AD162" s="39"/>
      <c r="AE162" s="39"/>
      <c r="AT162" s="18" t="s">
        <v>141</v>
      </c>
      <c r="AU162" s="18" t="s">
        <v>88</v>
      </c>
    </row>
    <row r="163" s="2" customFormat="1">
      <c r="A163" s="39"/>
      <c r="B163" s="40"/>
      <c r="C163" s="41"/>
      <c r="D163" s="232" t="s">
        <v>195</v>
      </c>
      <c r="E163" s="41"/>
      <c r="F163" s="269" t="s">
        <v>196</v>
      </c>
      <c r="G163" s="41"/>
      <c r="H163" s="41"/>
      <c r="I163" s="234"/>
      <c r="J163" s="41"/>
      <c r="K163" s="41"/>
      <c r="L163" s="45"/>
      <c r="M163" s="235"/>
      <c r="N163" s="236"/>
      <c r="O163" s="92"/>
      <c r="P163" s="92"/>
      <c r="Q163" s="92"/>
      <c r="R163" s="92"/>
      <c r="S163" s="92"/>
      <c r="T163" s="93"/>
      <c r="U163" s="39"/>
      <c r="V163" s="39"/>
      <c r="W163" s="39"/>
      <c r="X163" s="39"/>
      <c r="Y163" s="39"/>
      <c r="Z163" s="39"/>
      <c r="AA163" s="39"/>
      <c r="AB163" s="39"/>
      <c r="AC163" s="39"/>
      <c r="AD163" s="39"/>
      <c r="AE163" s="39"/>
      <c r="AT163" s="18" t="s">
        <v>195</v>
      </c>
      <c r="AU163" s="18" t="s">
        <v>88</v>
      </c>
    </row>
    <row r="164" s="13" customFormat="1">
      <c r="A164" s="13"/>
      <c r="B164" s="237"/>
      <c r="C164" s="238"/>
      <c r="D164" s="232" t="s">
        <v>143</v>
      </c>
      <c r="E164" s="239" t="s">
        <v>1</v>
      </c>
      <c r="F164" s="240" t="s">
        <v>150</v>
      </c>
      <c r="G164" s="238"/>
      <c r="H164" s="241">
        <v>12</v>
      </c>
      <c r="I164" s="242"/>
      <c r="J164" s="238"/>
      <c r="K164" s="238"/>
      <c r="L164" s="243"/>
      <c r="M164" s="244"/>
      <c r="N164" s="245"/>
      <c r="O164" s="245"/>
      <c r="P164" s="245"/>
      <c r="Q164" s="245"/>
      <c r="R164" s="245"/>
      <c r="S164" s="245"/>
      <c r="T164" s="246"/>
      <c r="U164" s="13"/>
      <c r="V164" s="13"/>
      <c r="W164" s="13"/>
      <c r="X164" s="13"/>
      <c r="Y164" s="13"/>
      <c r="Z164" s="13"/>
      <c r="AA164" s="13"/>
      <c r="AB164" s="13"/>
      <c r="AC164" s="13"/>
      <c r="AD164" s="13"/>
      <c r="AE164" s="13"/>
      <c r="AT164" s="247" t="s">
        <v>143</v>
      </c>
      <c r="AU164" s="247" t="s">
        <v>88</v>
      </c>
      <c r="AV164" s="13" t="s">
        <v>88</v>
      </c>
      <c r="AW164" s="13" t="s">
        <v>34</v>
      </c>
      <c r="AX164" s="13" t="s">
        <v>86</v>
      </c>
      <c r="AY164" s="247" t="s">
        <v>132</v>
      </c>
    </row>
    <row r="165" s="2" customFormat="1">
      <c r="A165" s="39"/>
      <c r="B165" s="40"/>
      <c r="C165" s="219" t="s">
        <v>144</v>
      </c>
      <c r="D165" s="219" t="s">
        <v>134</v>
      </c>
      <c r="E165" s="220" t="s">
        <v>197</v>
      </c>
      <c r="F165" s="221" t="s">
        <v>198</v>
      </c>
      <c r="G165" s="222" t="s">
        <v>147</v>
      </c>
      <c r="H165" s="223">
        <v>12</v>
      </c>
      <c r="I165" s="224"/>
      <c r="J165" s="225">
        <f>ROUND(I165*H165,2)</f>
        <v>0</v>
      </c>
      <c r="K165" s="221" t="s">
        <v>138</v>
      </c>
      <c r="L165" s="45"/>
      <c r="M165" s="226" t="s">
        <v>1</v>
      </c>
      <c r="N165" s="227" t="s">
        <v>43</v>
      </c>
      <c r="O165" s="92"/>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139</v>
      </c>
      <c r="AT165" s="230" t="s">
        <v>134</v>
      </c>
      <c r="AU165" s="230" t="s">
        <v>88</v>
      </c>
      <c r="AY165" s="18" t="s">
        <v>132</v>
      </c>
      <c r="BE165" s="231">
        <f>IF(N165="základní",J165,0)</f>
        <v>0</v>
      </c>
      <c r="BF165" s="231">
        <f>IF(N165="snížená",J165,0)</f>
        <v>0</v>
      </c>
      <c r="BG165" s="231">
        <f>IF(N165="zákl. přenesená",J165,0)</f>
        <v>0</v>
      </c>
      <c r="BH165" s="231">
        <f>IF(N165="sníž. přenesená",J165,0)</f>
        <v>0</v>
      </c>
      <c r="BI165" s="231">
        <f>IF(N165="nulová",J165,0)</f>
        <v>0</v>
      </c>
      <c r="BJ165" s="18" t="s">
        <v>86</v>
      </c>
      <c r="BK165" s="231">
        <f>ROUND(I165*H165,2)</f>
        <v>0</v>
      </c>
      <c r="BL165" s="18" t="s">
        <v>139</v>
      </c>
      <c r="BM165" s="230" t="s">
        <v>199</v>
      </c>
    </row>
    <row r="166" s="2" customFormat="1">
      <c r="A166" s="39"/>
      <c r="B166" s="40"/>
      <c r="C166" s="41"/>
      <c r="D166" s="232" t="s">
        <v>141</v>
      </c>
      <c r="E166" s="41"/>
      <c r="F166" s="233" t="s">
        <v>200</v>
      </c>
      <c r="G166" s="41"/>
      <c r="H166" s="41"/>
      <c r="I166" s="234"/>
      <c r="J166" s="41"/>
      <c r="K166" s="41"/>
      <c r="L166" s="45"/>
      <c r="M166" s="235"/>
      <c r="N166" s="236"/>
      <c r="O166" s="92"/>
      <c r="P166" s="92"/>
      <c r="Q166" s="92"/>
      <c r="R166" s="92"/>
      <c r="S166" s="92"/>
      <c r="T166" s="93"/>
      <c r="U166" s="39"/>
      <c r="V166" s="39"/>
      <c r="W166" s="39"/>
      <c r="X166" s="39"/>
      <c r="Y166" s="39"/>
      <c r="Z166" s="39"/>
      <c r="AA166" s="39"/>
      <c r="AB166" s="39"/>
      <c r="AC166" s="39"/>
      <c r="AD166" s="39"/>
      <c r="AE166" s="39"/>
      <c r="AT166" s="18" t="s">
        <v>141</v>
      </c>
      <c r="AU166" s="18" t="s">
        <v>88</v>
      </c>
    </row>
    <row r="167" s="2" customFormat="1">
      <c r="A167" s="39"/>
      <c r="B167" s="40"/>
      <c r="C167" s="41"/>
      <c r="D167" s="232" t="s">
        <v>195</v>
      </c>
      <c r="E167" s="41"/>
      <c r="F167" s="269" t="s">
        <v>196</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195</v>
      </c>
      <c r="AU167" s="18" t="s">
        <v>88</v>
      </c>
    </row>
    <row r="168" s="13" customFormat="1">
      <c r="A168" s="13"/>
      <c r="B168" s="237"/>
      <c r="C168" s="238"/>
      <c r="D168" s="232" t="s">
        <v>143</v>
      </c>
      <c r="E168" s="239" t="s">
        <v>1</v>
      </c>
      <c r="F168" s="240" t="s">
        <v>150</v>
      </c>
      <c r="G168" s="238"/>
      <c r="H168" s="241">
        <v>12</v>
      </c>
      <c r="I168" s="242"/>
      <c r="J168" s="238"/>
      <c r="K168" s="238"/>
      <c r="L168" s="243"/>
      <c r="M168" s="244"/>
      <c r="N168" s="245"/>
      <c r="O168" s="245"/>
      <c r="P168" s="245"/>
      <c r="Q168" s="245"/>
      <c r="R168" s="245"/>
      <c r="S168" s="245"/>
      <c r="T168" s="246"/>
      <c r="U168" s="13"/>
      <c r="V168" s="13"/>
      <c r="W168" s="13"/>
      <c r="X168" s="13"/>
      <c r="Y168" s="13"/>
      <c r="Z168" s="13"/>
      <c r="AA168" s="13"/>
      <c r="AB168" s="13"/>
      <c r="AC168" s="13"/>
      <c r="AD168" s="13"/>
      <c r="AE168" s="13"/>
      <c r="AT168" s="247" t="s">
        <v>143</v>
      </c>
      <c r="AU168" s="247" t="s">
        <v>88</v>
      </c>
      <c r="AV168" s="13" t="s">
        <v>88</v>
      </c>
      <c r="AW168" s="13" t="s">
        <v>34</v>
      </c>
      <c r="AX168" s="13" t="s">
        <v>86</v>
      </c>
      <c r="AY168" s="247" t="s">
        <v>132</v>
      </c>
    </row>
    <row r="169" s="2" customFormat="1" ht="21.75" customHeight="1">
      <c r="A169" s="39"/>
      <c r="B169" s="40"/>
      <c r="C169" s="219" t="s">
        <v>201</v>
      </c>
      <c r="D169" s="219" t="s">
        <v>134</v>
      </c>
      <c r="E169" s="220" t="s">
        <v>202</v>
      </c>
      <c r="F169" s="221" t="s">
        <v>203</v>
      </c>
      <c r="G169" s="222" t="s">
        <v>147</v>
      </c>
      <c r="H169" s="223">
        <v>12</v>
      </c>
      <c r="I169" s="224"/>
      <c r="J169" s="225">
        <f>ROUND(I169*H169,2)</f>
        <v>0</v>
      </c>
      <c r="K169" s="221" t="s">
        <v>138</v>
      </c>
      <c r="L169" s="45"/>
      <c r="M169" s="226" t="s">
        <v>1</v>
      </c>
      <c r="N169" s="227" t="s">
        <v>43</v>
      </c>
      <c r="O169" s="92"/>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139</v>
      </c>
      <c r="AT169" s="230" t="s">
        <v>134</v>
      </c>
      <c r="AU169" s="230" t="s">
        <v>88</v>
      </c>
      <c r="AY169" s="18" t="s">
        <v>132</v>
      </c>
      <c r="BE169" s="231">
        <f>IF(N169="základní",J169,0)</f>
        <v>0</v>
      </c>
      <c r="BF169" s="231">
        <f>IF(N169="snížená",J169,0)</f>
        <v>0</v>
      </c>
      <c r="BG169" s="231">
        <f>IF(N169="zákl. přenesená",J169,0)</f>
        <v>0</v>
      </c>
      <c r="BH169" s="231">
        <f>IF(N169="sníž. přenesená",J169,0)</f>
        <v>0</v>
      </c>
      <c r="BI169" s="231">
        <f>IF(N169="nulová",J169,0)</f>
        <v>0</v>
      </c>
      <c r="BJ169" s="18" t="s">
        <v>86</v>
      </c>
      <c r="BK169" s="231">
        <f>ROUND(I169*H169,2)</f>
        <v>0</v>
      </c>
      <c r="BL169" s="18" t="s">
        <v>139</v>
      </c>
      <c r="BM169" s="230" t="s">
        <v>204</v>
      </c>
    </row>
    <row r="170" s="2" customFormat="1">
      <c r="A170" s="39"/>
      <c r="B170" s="40"/>
      <c r="C170" s="41"/>
      <c r="D170" s="232" t="s">
        <v>141</v>
      </c>
      <c r="E170" s="41"/>
      <c r="F170" s="233" t="s">
        <v>205</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141</v>
      </c>
      <c r="AU170" s="18" t="s">
        <v>88</v>
      </c>
    </row>
    <row r="171" s="2" customFormat="1">
      <c r="A171" s="39"/>
      <c r="B171" s="40"/>
      <c r="C171" s="41"/>
      <c r="D171" s="232" t="s">
        <v>195</v>
      </c>
      <c r="E171" s="41"/>
      <c r="F171" s="269" t="s">
        <v>196</v>
      </c>
      <c r="G171" s="41"/>
      <c r="H171" s="41"/>
      <c r="I171" s="234"/>
      <c r="J171" s="41"/>
      <c r="K171" s="41"/>
      <c r="L171" s="45"/>
      <c r="M171" s="235"/>
      <c r="N171" s="236"/>
      <c r="O171" s="92"/>
      <c r="P171" s="92"/>
      <c r="Q171" s="92"/>
      <c r="R171" s="92"/>
      <c r="S171" s="92"/>
      <c r="T171" s="93"/>
      <c r="U171" s="39"/>
      <c r="V171" s="39"/>
      <c r="W171" s="39"/>
      <c r="X171" s="39"/>
      <c r="Y171" s="39"/>
      <c r="Z171" s="39"/>
      <c r="AA171" s="39"/>
      <c r="AB171" s="39"/>
      <c r="AC171" s="39"/>
      <c r="AD171" s="39"/>
      <c r="AE171" s="39"/>
      <c r="AT171" s="18" t="s">
        <v>195</v>
      </c>
      <c r="AU171" s="18" t="s">
        <v>88</v>
      </c>
    </row>
    <row r="172" s="13" customFormat="1">
      <c r="A172" s="13"/>
      <c r="B172" s="237"/>
      <c r="C172" s="238"/>
      <c r="D172" s="232" t="s">
        <v>143</v>
      </c>
      <c r="E172" s="239" t="s">
        <v>1</v>
      </c>
      <c r="F172" s="240" t="s">
        <v>150</v>
      </c>
      <c r="G172" s="238"/>
      <c r="H172" s="241">
        <v>12</v>
      </c>
      <c r="I172" s="242"/>
      <c r="J172" s="238"/>
      <c r="K172" s="238"/>
      <c r="L172" s="243"/>
      <c r="M172" s="244"/>
      <c r="N172" s="245"/>
      <c r="O172" s="245"/>
      <c r="P172" s="245"/>
      <c r="Q172" s="245"/>
      <c r="R172" s="245"/>
      <c r="S172" s="245"/>
      <c r="T172" s="246"/>
      <c r="U172" s="13"/>
      <c r="V172" s="13"/>
      <c r="W172" s="13"/>
      <c r="X172" s="13"/>
      <c r="Y172" s="13"/>
      <c r="Z172" s="13"/>
      <c r="AA172" s="13"/>
      <c r="AB172" s="13"/>
      <c r="AC172" s="13"/>
      <c r="AD172" s="13"/>
      <c r="AE172" s="13"/>
      <c r="AT172" s="247" t="s">
        <v>143</v>
      </c>
      <c r="AU172" s="247" t="s">
        <v>88</v>
      </c>
      <c r="AV172" s="13" t="s">
        <v>88</v>
      </c>
      <c r="AW172" s="13" t="s">
        <v>34</v>
      </c>
      <c r="AX172" s="13" t="s">
        <v>86</v>
      </c>
      <c r="AY172" s="247" t="s">
        <v>132</v>
      </c>
    </row>
    <row r="173" s="2" customFormat="1">
      <c r="A173" s="39"/>
      <c r="B173" s="40"/>
      <c r="C173" s="219" t="s">
        <v>150</v>
      </c>
      <c r="D173" s="219" t="s">
        <v>134</v>
      </c>
      <c r="E173" s="220" t="s">
        <v>206</v>
      </c>
      <c r="F173" s="221" t="s">
        <v>207</v>
      </c>
      <c r="G173" s="222" t="s">
        <v>158</v>
      </c>
      <c r="H173" s="223">
        <v>14.767</v>
      </c>
      <c r="I173" s="224"/>
      <c r="J173" s="225">
        <f>ROUND(I173*H173,2)</f>
        <v>0</v>
      </c>
      <c r="K173" s="221" t="s">
        <v>138</v>
      </c>
      <c r="L173" s="45"/>
      <c r="M173" s="226" t="s">
        <v>1</v>
      </c>
      <c r="N173" s="227" t="s">
        <v>43</v>
      </c>
      <c r="O173" s="92"/>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139</v>
      </c>
      <c r="AT173" s="230" t="s">
        <v>134</v>
      </c>
      <c r="AU173" s="230" t="s">
        <v>88</v>
      </c>
      <c r="AY173" s="18" t="s">
        <v>132</v>
      </c>
      <c r="BE173" s="231">
        <f>IF(N173="základní",J173,0)</f>
        <v>0</v>
      </c>
      <c r="BF173" s="231">
        <f>IF(N173="snížená",J173,0)</f>
        <v>0</v>
      </c>
      <c r="BG173" s="231">
        <f>IF(N173="zákl. přenesená",J173,0)</f>
        <v>0</v>
      </c>
      <c r="BH173" s="231">
        <f>IF(N173="sníž. přenesená",J173,0)</f>
        <v>0</v>
      </c>
      <c r="BI173" s="231">
        <f>IF(N173="nulová",J173,0)</f>
        <v>0</v>
      </c>
      <c r="BJ173" s="18" t="s">
        <v>86</v>
      </c>
      <c r="BK173" s="231">
        <f>ROUND(I173*H173,2)</f>
        <v>0</v>
      </c>
      <c r="BL173" s="18" t="s">
        <v>139</v>
      </c>
      <c r="BM173" s="230" t="s">
        <v>208</v>
      </c>
    </row>
    <row r="174" s="2" customFormat="1">
      <c r="A174" s="39"/>
      <c r="B174" s="40"/>
      <c r="C174" s="41"/>
      <c r="D174" s="232" t="s">
        <v>141</v>
      </c>
      <c r="E174" s="41"/>
      <c r="F174" s="233" t="s">
        <v>209</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141</v>
      </c>
      <c r="AU174" s="18" t="s">
        <v>88</v>
      </c>
    </row>
    <row r="175" s="14" customFormat="1">
      <c r="A175" s="14"/>
      <c r="B175" s="248"/>
      <c r="C175" s="249"/>
      <c r="D175" s="232" t="s">
        <v>143</v>
      </c>
      <c r="E175" s="250" t="s">
        <v>1</v>
      </c>
      <c r="F175" s="251" t="s">
        <v>210</v>
      </c>
      <c r="G175" s="249"/>
      <c r="H175" s="250" t="s">
        <v>1</v>
      </c>
      <c r="I175" s="252"/>
      <c r="J175" s="249"/>
      <c r="K175" s="249"/>
      <c r="L175" s="253"/>
      <c r="M175" s="254"/>
      <c r="N175" s="255"/>
      <c r="O175" s="255"/>
      <c r="P175" s="255"/>
      <c r="Q175" s="255"/>
      <c r="R175" s="255"/>
      <c r="S175" s="255"/>
      <c r="T175" s="256"/>
      <c r="U175" s="14"/>
      <c r="V175" s="14"/>
      <c r="W175" s="14"/>
      <c r="X175" s="14"/>
      <c r="Y175" s="14"/>
      <c r="Z175" s="14"/>
      <c r="AA175" s="14"/>
      <c r="AB175" s="14"/>
      <c r="AC175" s="14"/>
      <c r="AD175" s="14"/>
      <c r="AE175" s="14"/>
      <c r="AT175" s="257" t="s">
        <v>143</v>
      </c>
      <c r="AU175" s="257" t="s">
        <v>88</v>
      </c>
      <c r="AV175" s="14" t="s">
        <v>86</v>
      </c>
      <c r="AW175" s="14" t="s">
        <v>34</v>
      </c>
      <c r="AX175" s="14" t="s">
        <v>78</v>
      </c>
      <c r="AY175" s="257" t="s">
        <v>132</v>
      </c>
    </row>
    <row r="176" s="13" customFormat="1">
      <c r="A176" s="13"/>
      <c r="B176" s="237"/>
      <c r="C176" s="238"/>
      <c r="D176" s="232" t="s">
        <v>143</v>
      </c>
      <c r="E176" s="239" t="s">
        <v>1</v>
      </c>
      <c r="F176" s="240" t="s">
        <v>211</v>
      </c>
      <c r="G176" s="238"/>
      <c r="H176" s="241">
        <v>14.767</v>
      </c>
      <c r="I176" s="242"/>
      <c r="J176" s="238"/>
      <c r="K176" s="238"/>
      <c r="L176" s="243"/>
      <c r="M176" s="244"/>
      <c r="N176" s="245"/>
      <c r="O176" s="245"/>
      <c r="P176" s="245"/>
      <c r="Q176" s="245"/>
      <c r="R176" s="245"/>
      <c r="S176" s="245"/>
      <c r="T176" s="246"/>
      <c r="U176" s="13"/>
      <c r="V176" s="13"/>
      <c r="W176" s="13"/>
      <c r="X176" s="13"/>
      <c r="Y176" s="13"/>
      <c r="Z176" s="13"/>
      <c r="AA176" s="13"/>
      <c r="AB176" s="13"/>
      <c r="AC176" s="13"/>
      <c r="AD176" s="13"/>
      <c r="AE176" s="13"/>
      <c r="AT176" s="247" t="s">
        <v>143</v>
      </c>
      <c r="AU176" s="247" t="s">
        <v>88</v>
      </c>
      <c r="AV176" s="13" t="s">
        <v>88</v>
      </c>
      <c r="AW176" s="13" t="s">
        <v>34</v>
      </c>
      <c r="AX176" s="13" t="s">
        <v>78</v>
      </c>
      <c r="AY176" s="247" t="s">
        <v>132</v>
      </c>
    </row>
    <row r="177" s="15" customFormat="1">
      <c r="A177" s="15"/>
      <c r="B177" s="258"/>
      <c r="C177" s="259"/>
      <c r="D177" s="232" t="s">
        <v>143</v>
      </c>
      <c r="E177" s="260" t="s">
        <v>1</v>
      </c>
      <c r="F177" s="261" t="s">
        <v>176</v>
      </c>
      <c r="G177" s="259"/>
      <c r="H177" s="262">
        <v>14.767</v>
      </c>
      <c r="I177" s="263"/>
      <c r="J177" s="259"/>
      <c r="K177" s="259"/>
      <c r="L177" s="264"/>
      <c r="M177" s="265"/>
      <c r="N177" s="266"/>
      <c r="O177" s="266"/>
      <c r="P177" s="266"/>
      <c r="Q177" s="266"/>
      <c r="R177" s="266"/>
      <c r="S177" s="266"/>
      <c r="T177" s="267"/>
      <c r="U177" s="15"/>
      <c r="V177" s="15"/>
      <c r="W177" s="15"/>
      <c r="X177" s="15"/>
      <c r="Y177" s="15"/>
      <c r="Z177" s="15"/>
      <c r="AA177" s="15"/>
      <c r="AB177" s="15"/>
      <c r="AC177" s="15"/>
      <c r="AD177" s="15"/>
      <c r="AE177" s="15"/>
      <c r="AT177" s="268" t="s">
        <v>143</v>
      </c>
      <c r="AU177" s="268" t="s">
        <v>88</v>
      </c>
      <c r="AV177" s="15" t="s">
        <v>139</v>
      </c>
      <c r="AW177" s="15" t="s">
        <v>34</v>
      </c>
      <c r="AX177" s="15" t="s">
        <v>86</v>
      </c>
      <c r="AY177" s="268" t="s">
        <v>132</v>
      </c>
    </row>
    <row r="178" s="2" customFormat="1">
      <c r="A178" s="39"/>
      <c r="B178" s="40"/>
      <c r="C178" s="219" t="s">
        <v>212</v>
      </c>
      <c r="D178" s="219" t="s">
        <v>134</v>
      </c>
      <c r="E178" s="220" t="s">
        <v>213</v>
      </c>
      <c r="F178" s="221" t="s">
        <v>214</v>
      </c>
      <c r="G178" s="222" t="s">
        <v>137</v>
      </c>
      <c r="H178" s="223">
        <v>10</v>
      </c>
      <c r="I178" s="224"/>
      <c r="J178" s="225">
        <f>ROUND(I178*H178,2)</f>
        <v>0</v>
      </c>
      <c r="K178" s="221" t="s">
        <v>138</v>
      </c>
      <c r="L178" s="45"/>
      <c r="M178" s="226" t="s">
        <v>1</v>
      </c>
      <c r="N178" s="227" t="s">
        <v>43</v>
      </c>
      <c r="O178" s="92"/>
      <c r="P178" s="228">
        <f>O178*H178</f>
        <v>0</v>
      </c>
      <c r="Q178" s="228">
        <v>0</v>
      </c>
      <c r="R178" s="228">
        <f>Q178*H178</f>
        <v>0</v>
      </c>
      <c r="S178" s="228">
        <v>0</v>
      </c>
      <c r="T178" s="229">
        <f>S178*H178</f>
        <v>0</v>
      </c>
      <c r="U178" s="39"/>
      <c r="V178" s="39"/>
      <c r="W178" s="39"/>
      <c r="X178" s="39"/>
      <c r="Y178" s="39"/>
      <c r="Z178" s="39"/>
      <c r="AA178" s="39"/>
      <c r="AB178" s="39"/>
      <c r="AC178" s="39"/>
      <c r="AD178" s="39"/>
      <c r="AE178" s="39"/>
      <c r="AR178" s="230" t="s">
        <v>139</v>
      </c>
      <c r="AT178" s="230" t="s">
        <v>134</v>
      </c>
      <c r="AU178" s="230" t="s">
        <v>88</v>
      </c>
      <c r="AY178" s="18" t="s">
        <v>132</v>
      </c>
      <c r="BE178" s="231">
        <f>IF(N178="základní",J178,0)</f>
        <v>0</v>
      </c>
      <c r="BF178" s="231">
        <f>IF(N178="snížená",J178,0)</f>
        <v>0</v>
      </c>
      <c r="BG178" s="231">
        <f>IF(N178="zákl. přenesená",J178,0)</f>
        <v>0</v>
      </c>
      <c r="BH178" s="231">
        <f>IF(N178="sníž. přenesená",J178,0)</f>
        <v>0</v>
      </c>
      <c r="BI178" s="231">
        <f>IF(N178="nulová",J178,0)</f>
        <v>0</v>
      </c>
      <c r="BJ178" s="18" t="s">
        <v>86</v>
      </c>
      <c r="BK178" s="231">
        <f>ROUND(I178*H178,2)</f>
        <v>0</v>
      </c>
      <c r="BL178" s="18" t="s">
        <v>139</v>
      </c>
      <c r="BM178" s="230" t="s">
        <v>215</v>
      </c>
    </row>
    <row r="179" s="2" customFormat="1">
      <c r="A179" s="39"/>
      <c r="B179" s="40"/>
      <c r="C179" s="41"/>
      <c r="D179" s="232" t="s">
        <v>141</v>
      </c>
      <c r="E179" s="41"/>
      <c r="F179" s="233" t="s">
        <v>216</v>
      </c>
      <c r="G179" s="41"/>
      <c r="H179" s="41"/>
      <c r="I179" s="234"/>
      <c r="J179" s="41"/>
      <c r="K179" s="41"/>
      <c r="L179" s="45"/>
      <c r="M179" s="235"/>
      <c r="N179" s="236"/>
      <c r="O179" s="92"/>
      <c r="P179" s="92"/>
      <c r="Q179" s="92"/>
      <c r="R179" s="92"/>
      <c r="S179" s="92"/>
      <c r="T179" s="93"/>
      <c r="U179" s="39"/>
      <c r="V179" s="39"/>
      <c r="W179" s="39"/>
      <c r="X179" s="39"/>
      <c r="Y179" s="39"/>
      <c r="Z179" s="39"/>
      <c r="AA179" s="39"/>
      <c r="AB179" s="39"/>
      <c r="AC179" s="39"/>
      <c r="AD179" s="39"/>
      <c r="AE179" s="39"/>
      <c r="AT179" s="18" t="s">
        <v>141</v>
      </c>
      <c r="AU179" s="18" t="s">
        <v>88</v>
      </c>
    </row>
    <row r="180" s="2" customFormat="1">
      <c r="A180" s="39"/>
      <c r="B180" s="40"/>
      <c r="C180" s="41"/>
      <c r="D180" s="232" t="s">
        <v>195</v>
      </c>
      <c r="E180" s="41"/>
      <c r="F180" s="269" t="s">
        <v>217</v>
      </c>
      <c r="G180" s="41"/>
      <c r="H180" s="41"/>
      <c r="I180" s="234"/>
      <c r="J180" s="41"/>
      <c r="K180" s="41"/>
      <c r="L180" s="45"/>
      <c r="M180" s="235"/>
      <c r="N180" s="236"/>
      <c r="O180" s="92"/>
      <c r="P180" s="92"/>
      <c r="Q180" s="92"/>
      <c r="R180" s="92"/>
      <c r="S180" s="92"/>
      <c r="T180" s="93"/>
      <c r="U180" s="39"/>
      <c r="V180" s="39"/>
      <c r="W180" s="39"/>
      <c r="X180" s="39"/>
      <c r="Y180" s="39"/>
      <c r="Z180" s="39"/>
      <c r="AA180" s="39"/>
      <c r="AB180" s="39"/>
      <c r="AC180" s="39"/>
      <c r="AD180" s="39"/>
      <c r="AE180" s="39"/>
      <c r="AT180" s="18" t="s">
        <v>195</v>
      </c>
      <c r="AU180" s="18" t="s">
        <v>88</v>
      </c>
    </row>
    <row r="181" s="13" customFormat="1">
      <c r="A181" s="13"/>
      <c r="B181" s="237"/>
      <c r="C181" s="238"/>
      <c r="D181" s="232" t="s">
        <v>143</v>
      </c>
      <c r="E181" s="239" t="s">
        <v>1</v>
      </c>
      <c r="F181" s="240" t="s">
        <v>144</v>
      </c>
      <c r="G181" s="238"/>
      <c r="H181" s="241">
        <v>10</v>
      </c>
      <c r="I181" s="242"/>
      <c r="J181" s="238"/>
      <c r="K181" s="238"/>
      <c r="L181" s="243"/>
      <c r="M181" s="244"/>
      <c r="N181" s="245"/>
      <c r="O181" s="245"/>
      <c r="P181" s="245"/>
      <c r="Q181" s="245"/>
      <c r="R181" s="245"/>
      <c r="S181" s="245"/>
      <c r="T181" s="246"/>
      <c r="U181" s="13"/>
      <c r="V181" s="13"/>
      <c r="W181" s="13"/>
      <c r="X181" s="13"/>
      <c r="Y181" s="13"/>
      <c r="Z181" s="13"/>
      <c r="AA181" s="13"/>
      <c r="AB181" s="13"/>
      <c r="AC181" s="13"/>
      <c r="AD181" s="13"/>
      <c r="AE181" s="13"/>
      <c r="AT181" s="247" t="s">
        <v>143</v>
      </c>
      <c r="AU181" s="247" t="s">
        <v>88</v>
      </c>
      <c r="AV181" s="13" t="s">
        <v>88</v>
      </c>
      <c r="AW181" s="13" t="s">
        <v>34</v>
      </c>
      <c r="AX181" s="13" t="s">
        <v>86</v>
      </c>
      <c r="AY181" s="247" t="s">
        <v>132</v>
      </c>
    </row>
    <row r="182" s="2" customFormat="1">
      <c r="A182" s="39"/>
      <c r="B182" s="40"/>
      <c r="C182" s="219" t="s">
        <v>218</v>
      </c>
      <c r="D182" s="219" t="s">
        <v>134</v>
      </c>
      <c r="E182" s="220" t="s">
        <v>219</v>
      </c>
      <c r="F182" s="221" t="s">
        <v>220</v>
      </c>
      <c r="G182" s="222" t="s">
        <v>147</v>
      </c>
      <c r="H182" s="223">
        <v>48</v>
      </c>
      <c r="I182" s="224"/>
      <c r="J182" s="225">
        <f>ROUND(I182*H182,2)</f>
        <v>0</v>
      </c>
      <c r="K182" s="221" t="s">
        <v>138</v>
      </c>
      <c r="L182" s="45"/>
      <c r="M182" s="226" t="s">
        <v>1</v>
      </c>
      <c r="N182" s="227" t="s">
        <v>43</v>
      </c>
      <c r="O182" s="92"/>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139</v>
      </c>
      <c r="AT182" s="230" t="s">
        <v>134</v>
      </c>
      <c r="AU182" s="230" t="s">
        <v>88</v>
      </c>
      <c r="AY182" s="18" t="s">
        <v>132</v>
      </c>
      <c r="BE182" s="231">
        <f>IF(N182="základní",J182,0)</f>
        <v>0</v>
      </c>
      <c r="BF182" s="231">
        <f>IF(N182="snížená",J182,0)</f>
        <v>0</v>
      </c>
      <c r="BG182" s="231">
        <f>IF(N182="zákl. přenesená",J182,0)</f>
        <v>0</v>
      </c>
      <c r="BH182" s="231">
        <f>IF(N182="sníž. přenesená",J182,0)</f>
        <v>0</v>
      </c>
      <c r="BI182" s="231">
        <f>IF(N182="nulová",J182,0)</f>
        <v>0</v>
      </c>
      <c r="BJ182" s="18" t="s">
        <v>86</v>
      </c>
      <c r="BK182" s="231">
        <f>ROUND(I182*H182,2)</f>
        <v>0</v>
      </c>
      <c r="BL182" s="18" t="s">
        <v>139</v>
      </c>
      <c r="BM182" s="230" t="s">
        <v>221</v>
      </c>
    </row>
    <row r="183" s="2" customFormat="1">
      <c r="A183" s="39"/>
      <c r="B183" s="40"/>
      <c r="C183" s="41"/>
      <c r="D183" s="232" t="s">
        <v>141</v>
      </c>
      <c r="E183" s="41"/>
      <c r="F183" s="233" t="s">
        <v>222</v>
      </c>
      <c r="G183" s="41"/>
      <c r="H183" s="41"/>
      <c r="I183" s="234"/>
      <c r="J183" s="41"/>
      <c r="K183" s="41"/>
      <c r="L183" s="45"/>
      <c r="M183" s="235"/>
      <c r="N183" s="236"/>
      <c r="O183" s="92"/>
      <c r="P183" s="92"/>
      <c r="Q183" s="92"/>
      <c r="R183" s="92"/>
      <c r="S183" s="92"/>
      <c r="T183" s="93"/>
      <c r="U183" s="39"/>
      <c r="V183" s="39"/>
      <c r="W183" s="39"/>
      <c r="X183" s="39"/>
      <c r="Y183" s="39"/>
      <c r="Z183" s="39"/>
      <c r="AA183" s="39"/>
      <c r="AB183" s="39"/>
      <c r="AC183" s="39"/>
      <c r="AD183" s="39"/>
      <c r="AE183" s="39"/>
      <c r="AT183" s="18" t="s">
        <v>141</v>
      </c>
      <c r="AU183" s="18" t="s">
        <v>88</v>
      </c>
    </row>
    <row r="184" s="2" customFormat="1">
      <c r="A184" s="39"/>
      <c r="B184" s="40"/>
      <c r="C184" s="41"/>
      <c r="D184" s="232" t="s">
        <v>195</v>
      </c>
      <c r="E184" s="41"/>
      <c r="F184" s="269" t="s">
        <v>223</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195</v>
      </c>
      <c r="AU184" s="18" t="s">
        <v>88</v>
      </c>
    </row>
    <row r="185" s="13" customFormat="1">
      <c r="A185" s="13"/>
      <c r="B185" s="237"/>
      <c r="C185" s="238"/>
      <c r="D185" s="232" t="s">
        <v>143</v>
      </c>
      <c r="E185" s="239" t="s">
        <v>1</v>
      </c>
      <c r="F185" s="240" t="s">
        <v>224</v>
      </c>
      <c r="G185" s="238"/>
      <c r="H185" s="241">
        <v>48</v>
      </c>
      <c r="I185" s="242"/>
      <c r="J185" s="238"/>
      <c r="K185" s="238"/>
      <c r="L185" s="243"/>
      <c r="M185" s="244"/>
      <c r="N185" s="245"/>
      <c r="O185" s="245"/>
      <c r="P185" s="245"/>
      <c r="Q185" s="245"/>
      <c r="R185" s="245"/>
      <c r="S185" s="245"/>
      <c r="T185" s="246"/>
      <c r="U185" s="13"/>
      <c r="V185" s="13"/>
      <c r="W185" s="13"/>
      <c r="X185" s="13"/>
      <c r="Y185" s="13"/>
      <c r="Z185" s="13"/>
      <c r="AA185" s="13"/>
      <c r="AB185" s="13"/>
      <c r="AC185" s="13"/>
      <c r="AD185" s="13"/>
      <c r="AE185" s="13"/>
      <c r="AT185" s="247" t="s">
        <v>143</v>
      </c>
      <c r="AU185" s="247" t="s">
        <v>88</v>
      </c>
      <c r="AV185" s="13" t="s">
        <v>88</v>
      </c>
      <c r="AW185" s="13" t="s">
        <v>34</v>
      </c>
      <c r="AX185" s="13" t="s">
        <v>86</v>
      </c>
      <c r="AY185" s="247" t="s">
        <v>132</v>
      </c>
    </row>
    <row r="186" s="2" customFormat="1" ht="33" customHeight="1">
      <c r="A186" s="39"/>
      <c r="B186" s="40"/>
      <c r="C186" s="219" t="s">
        <v>8</v>
      </c>
      <c r="D186" s="219" t="s">
        <v>134</v>
      </c>
      <c r="E186" s="220" t="s">
        <v>225</v>
      </c>
      <c r="F186" s="221" t="s">
        <v>226</v>
      </c>
      <c r="G186" s="222" t="s">
        <v>147</v>
      </c>
      <c r="H186" s="223">
        <v>48</v>
      </c>
      <c r="I186" s="224"/>
      <c r="J186" s="225">
        <f>ROUND(I186*H186,2)</f>
        <v>0</v>
      </c>
      <c r="K186" s="221" t="s">
        <v>138</v>
      </c>
      <c r="L186" s="45"/>
      <c r="M186" s="226" t="s">
        <v>1</v>
      </c>
      <c r="N186" s="227" t="s">
        <v>43</v>
      </c>
      <c r="O186" s="92"/>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139</v>
      </c>
      <c r="AT186" s="230" t="s">
        <v>134</v>
      </c>
      <c r="AU186" s="230" t="s">
        <v>88</v>
      </c>
      <c r="AY186" s="18" t="s">
        <v>132</v>
      </c>
      <c r="BE186" s="231">
        <f>IF(N186="základní",J186,0)</f>
        <v>0</v>
      </c>
      <c r="BF186" s="231">
        <f>IF(N186="snížená",J186,0)</f>
        <v>0</v>
      </c>
      <c r="BG186" s="231">
        <f>IF(N186="zákl. přenesená",J186,0)</f>
        <v>0</v>
      </c>
      <c r="BH186" s="231">
        <f>IF(N186="sníž. přenesená",J186,0)</f>
        <v>0</v>
      </c>
      <c r="BI186" s="231">
        <f>IF(N186="nulová",J186,0)</f>
        <v>0</v>
      </c>
      <c r="BJ186" s="18" t="s">
        <v>86</v>
      </c>
      <c r="BK186" s="231">
        <f>ROUND(I186*H186,2)</f>
        <v>0</v>
      </c>
      <c r="BL186" s="18" t="s">
        <v>139</v>
      </c>
      <c r="BM186" s="230" t="s">
        <v>227</v>
      </c>
    </row>
    <row r="187" s="2" customFormat="1">
      <c r="A187" s="39"/>
      <c r="B187" s="40"/>
      <c r="C187" s="41"/>
      <c r="D187" s="232" t="s">
        <v>141</v>
      </c>
      <c r="E187" s="41"/>
      <c r="F187" s="233" t="s">
        <v>228</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141</v>
      </c>
      <c r="AU187" s="18" t="s">
        <v>88</v>
      </c>
    </row>
    <row r="188" s="2" customFormat="1">
      <c r="A188" s="39"/>
      <c r="B188" s="40"/>
      <c r="C188" s="41"/>
      <c r="D188" s="232" t="s">
        <v>195</v>
      </c>
      <c r="E188" s="41"/>
      <c r="F188" s="269" t="s">
        <v>223</v>
      </c>
      <c r="G188" s="41"/>
      <c r="H188" s="41"/>
      <c r="I188" s="234"/>
      <c r="J188" s="41"/>
      <c r="K188" s="41"/>
      <c r="L188" s="45"/>
      <c r="M188" s="235"/>
      <c r="N188" s="236"/>
      <c r="O188" s="92"/>
      <c r="P188" s="92"/>
      <c r="Q188" s="92"/>
      <c r="R188" s="92"/>
      <c r="S188" s="92"/>
      <c r="T188" s="93"/>
      <c r="U188" s="39"/>
      <c r="V188" s="39"/>
      <c r="W188" s="39"/>
      <c r="X188" s="39"/>
      <c r="Y188" s="39"/>
      <c r="Z188" s="39"/>
      <c r="AA188" s="39"/>
      <c r="AB188" s="39"/>
      <c r="AC188" s="39"/>
      <c r="AD188" s="39"/>
      <c r="AE188" s="39"/>
      <c r="AT188" s="18" t="s">
        <v>195</v>
      </c>
      <c r="AU188" s="18" t="s">
        <v>88</v>
      </c>
    </row>
    <row r="189" s="13" customFormat="1">
      <c r="A189" s="13"/>
      <c r="B189" s="237"/>
      <c r="C189" s="238"/>
      <c r="D189" s="232" t="s">
        <v>143</v>
      </c>
      <c r="E189" s="239" t="s">
        <v>1</v>
      </c>
      <c r="F189" s="240" t="s">
        <v>224</v>
      </c>
      <c r="G189" s="238"/>
      <c r="H189" s="241">
        <v>48</v>
      </c>
      <c r="I189" s="242"/>
      <c r="J189" s="238"/>
      <c r="K189" s="238"/>
      <c r="L189" s="243"/>
      <c r="M189" s="244"/>
      <c r="N189" s="245"/>
      <c r="O189" s="245"/>
      <c r="P189" s="245"/>
      <c r="Q189" s="245"/>
      <c r="R189" s="245"/>
      <c r="S189" s="245"/>
      <c r="T189" s="246"/>
      <c r="U189" s="13"/>
      <c r="V189" s="13"/>
      <c r="W189" s="13"/>
      <c r="X189" s="13"/>
      <c r="Y189" s="13"/>
      <c r="Z189" s="13"/>
      <c r="AA189" s="13"/>
      <c r="AB189" s="13"/>
      <c r="AC189" s="13"/>
      <c r="AD189" s="13"/>
      <c r="AE189" s="13"/>
      <c r="AT189" s="247" t="s">
        <v>143</v>
      </c>
      <c r="AU189" s="247" t="s">
        <v>88</v>
      </c>
      <c r="AV189" s="13" t="s">
        <v>88</v>
      </c>
      <c r="AW189" s="13" t="s">
        <v>34</v>
      </c>
      <c r="AX189" s="13" t="s">
        <v>86</v>
      </c>
      <c r="AY189" s="247" t="s">
        <v>132</v>
      </c>
    </row>
    <row r="190" s="2" customFormat="1">
      <c r="A190" s="39"/>
      <c r="B190" s="40"/>
      <c r="C190" s="219" t="s">
        <v>167</v>
      </c>
      <c r="D190" s="219" t="s">
        <v>134</v>
      </c>
      <c r="E190" s="220" t="s">
        <v>229</v>
      </c>
      <c r="F190" s="221" t="s">
        <v>230</v>
      </c>
      <c r="G190" s="222" t="s">
        <v>147</v>
      </c>
      <c r="H190" s="223">
        <v>48</v>
      </c>
      <c r="I190" s="224"/>
      <c r="J190" s="225">
        <f>ROUND(I190*H190,2)</f>
        <v>0</v>
      </c>
      <c r="K190" s="221" t="s">
        <v>138</v>
      </c>
      <c r="L190" s="45"/>
      <c r="M190" s="226" t="s">
        <v>1</v>
      </c>
      <c r="N190" s="227" t="s">
        <v>43</v>
      </c>
      <c r="O190" s="92"/>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139</v>
      </c>
      <c r="AT190" s="230" t="s">
        <v>134</v>
      </c>
      <c r="AU190" s="230" t="s">
        <v>88</v>
      </c>
      <c r="AY190" s="18" t="s">
        <v>132</v>
      </c>
      <c r="BE190" s="231">
        <f>IF(N190="základní",J190,0)</f>
        <v>0</v>
      </c>
      <c r="BF190" s="231">
        <f>IF(N190="snížená",J190,0)</f>
        <v>0</v>
      </c>
      <c r="BG190" s="231">
        <f>IF(N190="zákl. přenesená",J190,0)</f>
        <v>0</v>
      </c>
      <c r="BH190" s="231">
        <f>IF(N190="sníž. přenesená",J190,0)</f>
        <v>0</v>
      </c>
      <c r="BI190" s="231">
        <f>IF(N190="nulová",J190,0)</f>
        <v>0</v>
      </c>
      <c r="BJ190" s="18" t="s">
        <v>86</v>
      </c>
      <c r="BK190" s="231">
        <f>ROUND(I190*H190,2)</f>
        <v>0</v>
      </c>
      <c r="BL190" s="18" t="s">
        <v>139</v>
      </c>
      <c r="BM190" s="230" t="s">
        <v>231</v>
      </c>
    </row>
    <row r="191" s="2" customFormat="1">
      <c r="A191" s="39"/>
      <c r="B191" s="40"/>
      <c r="C191" s="41"/>
      <c r="D191" s="232" t="s">
        <v>141</v>
      </c>
      <c r="E191" s="41"/>
      <c r="F191" s="233" t="s">
        <v>232</v>
      </c>
      <c r="G191" s="41"/>
      <c r="H191" s="41"/>
      <c r="I191" s="234"/>
      <c r="J191" s="41"/>
      <c r="K191" s="41"/>
      <c r="L191" s="45"/>
      <c r="M191" s="235"/>
      <c r="N191" s="236"/>
      <c r="O191" s="92"/>
      <c r="P191" s="92"/>
      <c r="Q191" s="92"/>
      <c r="R191" s="92"/>
      <c r="S191" s="92"/>
      <c r="T191" s="93"/>
      <c r="U191" s="39"/>
      <c r="V191" s="39"/>
      <c r="W191" s="39"/>
      <c r="X191" s="39"/>
      <c r="Y191" s="39"/>
      <c r="Z191" s="39"/>
      <c r="AA191" s="39"/>
      <c r="AB191" s="39"/>
      <c r="AC191" s="39"/>
      <c r="AD191" s="39"/>
      <c r="AE191" s="39"/>
      <c r="AT191" s="18" t="s">
        <v>141</v>
      </c>
      <c r="AU191" s="18" t="s">
        <v>88</v>
      </c>
    </row>
    <row r="192" s="2" customFormat="1">
      <c r="A192" s="39"/>
      <c r="B192" s="40"/>
      <c r="C192" s="41"/>
      <c r="D192" s="232" t="s">
        <v>195</v>
      </c>
      <c r="E192" s="41"/>
      <c r="F192" s="269" t="s">
        <v>223</v>
      </c>
      <c r="G192" s="41"/>
      <c r="H192" s="41"/>
      <c r="I192" s="234"/>
      <c r="J192" s="41"/>
      <c r="K192" s="41"/>
      <c r="L192" s="45"/>
      <c r="M192" s="235"/>
      <c r="N192" s="236"/>
      <c r="O192" s="92"/>
      <c r="P192" s="92"/>
      <c r="Q192" s="92"/>
      <c r="R192" s="92"/>
      <c r="S192" s="92"/>
      <c r="T192" s="93"/>
      <c r="U192" s="39"/>
      <c r="V192" s="39"/>
      <c r="W192" s="39"/>
      <c r="X192" s="39"/>
      <c r="Y192" s="39"/>
      <c r="Z192" s="39"/>
      <c r="AA192" s="39"/>
      <c r="AB192" s="39"/>
      <c r="AC192" s="39"/>
      <c r="AD192" s="39"/>
      <c r="AE192" s="39"/>
      <c r="AT192" s="18" t="s">
        <v>195</v>
      </c>
      <c r="AU192" s="18" t="s">
        <v>88</v>
      </c>
    </row>
    <row r="193" s="13" customFormat="1">
      <c r="A193" s="13"/>
      <c r="B193" s="237"/>
      <c r="C193" s="238"/>
      <c r="D193" s="232" t="s">
        <v>143</v>
      </c>
      <c r="E193" s="239" t="s">
        <v>1</v>
      </c>
      <c r="F193" s="240" t="s">
        <v>224</v>
      </c>
      <c r="G193" s="238"/>
      <c r="H193" s="241">
        <v>48</v>
      </c>
      <c r="I193" s="242"/>
      <c r="J193" s="238"/>
      <c r="K193" s="238"/>
      <c r="L193" s="243"/>
      <c r="M193" s="244"/>
      <c r="N193" s="245"/>
      <c r="O193" s="245"/>
      <c r="P193" s="245"/>
      <c r="Q193" s="245"/>
      <c r="R193" s="245"/>
      <c r="S193" s="245"/>
      <c r="T193" s="246"/>
      <c r="U193" s="13"/>
      <c r="V193" s="13"/>
      <c r="W193" s="13"/>
      <c r="X193" s="13"/>
      <c r="Y193" s="13"/>
      <c r="Z193" s="13"/>
      <c r="AA193" s="13"/>
      <c r="AB193" s="13"/>
      <c r="AC193" s="13"/>
      <c r="AD193" s="13"/>
      <c r="AE193" s="13"/>
      <c r="AT193" s="247" t="s">
        <v>143</v>
      </c>
      <c r="AU193" s="247" t="s">
        <v>88</v>
      </c>
      <c r="AV193" s="13" t="s">
        <v>88</v>
      </c>
      <c r="AW193" s="13" t="s">
        <v>34</v>
      </c>
      <c r="AX193" s="13" t="s">
        <v>86</v>
      </c>
      <c r="AY193" s="247" t="s">
        <v>132</v>
      </c>
    </row>
    <row r="194" s="2" customFormat="1" ht="33" customHeight="1">
      <c r="A194" s="39"/>
      <c r="B194" s="40"/>
      <c r="C194" s="219" t="s">
        <v>233</v>
      </c>
      <c r="D194" s="219" t="s">
        <v>134</v>
      </c>
      <c r="E194" s="220" t="s">
        <v>234</v>
      </c>
      <c r="F194" s="221" t="s">
        <v>235</v>
      </c>
      <c r="G194" s="222" t="s">
        <v>158</v>
      </c>
      <c r="H194" s="223">
        <v>15.9</v>
      </c>
      <c r="I194" s="224"/>
      <c r="J194" s="225">
        <f>ROUND(I194*H194,2)</f>
        <v>0</v>
      </c>
      <c r="K194" s="221" t="s">
        <v>138</v>
      </c>
      <c r="L194" s="45"/>
      <c r="M194" s="226" t="s">
        <v>1</v>
      </c>
      <c r="N194" s="227" t="s">
        <v>43</v>
      </c>
      <c r="O194" s="92"/>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139</v>
      </c>
      <c r="AT194" s="230" t="s">
        <v>134</v>
      </c>
      <c r="AU194" s="230" t="s">
        <v>88</v>
      </c>
      <c r="AY194" s="18" t="s">
        <v>132</v>
      </c>
      <c r="BE194" s="231">
        <f>IF(N194="základní",J194,0)</f>
        <v>0</v>
      </c>
      <c r="BF194" s="231">
        <f>IF(N194="snížená",J194,0)</f>
        <v>0</v>
      </c>
      <c r="BG194" s="231">
        <f>IF(N194="zákl. přenesená",J194,0)</f>
        <v>0</v>
      </c>
      <c r="BH194" s="231">
        <f>IF(N194="sníž. přenesená",J194,0)</f>
        <v>0</v>
      </c>
      <c r="BI194" s="231">
        <f>IF(N194="nulová",J194,0)</f>
        <v>0</v>
      </c>
      <c r="BJ194" s="18" t="s">
        <v>86</v>
      </c>
      <c r="BK194" s="231">
        <f>ROUND(I194*H194,2)</f>
        <v>0</v>
      </c>
      <c r="BL194" s="18" t="s">
        <v>139</v>
      </c>
      <c r="BM194" s="230" t="s">
        <v>236</v>
      </c>
    </row>
    <row r="195" s="2" customFormat="1">
      <c r="A195" s="39"/>
      <c r="B195" s="40"/>
      <c r="C195" s="41"/>
      <c r="D195" s="232" t="s">
        <v>141</v>
      </c>
      <c r="E195" s="41"/>
      <c r="F195" s="233" t="s">
        <v>237</v>
      </c>
      <c r="G195" s="41"/>
      <c r="H195" s="41"/>
      <c r="I195" s="234"/>
      <c r="J195" s="41"/>
      <c r="K195" s="41"/>
      <c r="L195" s="45"/>
      <c r="M195" s="235"/>
      <c r="N195" s="236"/>
      <c r="O195" s="92"/>
      <c r="P195" s="92"/>
      <c r="Q195" s="92"/>
      <c r="R195" s="92"/>
      <c r="S195" s="92"/>
      <c r="T195" s="93"/>
      <c r="U195" s="39"/>
      <c r="V195" s="39"/>
      <c r="W195" s="39"/>
      <c r="X195" s="39"/>
      <c r="Y195" s="39"/>
      <c r="Z195" s="39"/>
      <c r="AA195" s="39"/>
      <c r="AB195" s="39"/>
      <c r="AC195" s="39"/>
      <c r="AD195" s="39"/>
      <c r="AE195" s="39"/>
      <c r="AT195" s="18" t="s">
        <v>141</v>
      </c>
      <c r="AU195" s="18" t="s">
        <v>88</v>
      </c>
    </row>
    <row r="196" s="13" customFormat="1">
      <c r="A196" s="13"/>
      <c r="B196" s="237"/>
      <c r="C196" s="238"/>
      <c r="D196" s="232" t="s">
        <v>143</v>
      </c>
      <c r="E196" s="239" t="s">
        <v>1</v>
      </c>
      <c r="F196" s="240" t="s">
        <v>238</v>
      </c>
      <c r="G196" s="238"/>
      <c r="H196" s="241">
        <v>7.9500000000000002</v>
      </c>
      <c r="I196" s="242"/>
      <c r="J196" s="238"/>
      <c r="K196" s="238"/>
      <c r="L196" s="243"/>
      <c r="M196" s="244"/>
      <c r="N196" s="245"/>
      <c r="O196" s="245"/>
      <c r="P196" s="245"/>
      <c r="Q196" s="245"/>
      <c r="R196" s="245"/>
      <c r="S196" s="245"/>
      <c r="T196" s="246"/>
      <c r="U196" s="13"/>
      <c r="V196" s="13"/>
      <c r="W196" s="13"/>
      <c r="X196" s="13"/>
      <c r="Y196" s="13"/>
      <c r="Z196" s="13"/>
      <c r="AA196" s="13"/>
      <c r="AB196" s="13"/>
      <c r="AC196" s="13"/>
      <c r="AD196" s="13"/>
      <c r="AE196" s="13"/>
      <c r="AT196" s="247" t="s">
        <v>143</v>
      </c>
      <c r="AU196" s="247" t="s">
        <v>88</v>
      </c>
      <c r="AV196" s="13" t="s">
        <v>88</v>
      </c>
      <c r="AW196" s="13" t="s">
        <v>34</v>
      </c>
      <c r="AX196" s="13" t="s">
        <v>78</v>
      </c>
      <c r="AY196" s="247" t="s">
        <v>132</v>
      </c>
    </row>
    <row r="197" s="13" customFormat="1">
      <c r="A197" s="13"/>
      <c r="B197" s="237"/>
      <c r="C197" s="238"/>
      <c r="D197" s="232" t="s">
        <v>143</v>
      </c>
      <c r="E197" s="239" t="s">
        <v>1</v>
      </c>
      <c r="F197" s="240" t="s">
        <v>239</v>
      </c>
      <c r="G197" s="238"/>
      <c r="H197" s="241">
        <v>7.9500000000000002</v>
      </c>
      <c r="I197" s="242"/>
      <c r="J197" s="238"/>
      <c r="K197" s="238"/>
      <c r="L197" s="243"/>
      <c r="M197" s="244"/>
      <c r="N197" s="245"/>
      <c r="O197" s="245"/>
      <c r="P197" s="245"/>
      <c r="Q197" s="245"/>
      <c r="R197" s="245"/>
      <c r="S197" s="245"/>
      <c r="T197" s="246"/>
      <c r="U197" s="13"/>
      <c r="V197" s="13"/>
      <c r="W197" s="13"/>
      <c r="X197" s="13"/>
      <c r="Y197" s="13"/>
      <c r="Z197" s="13"/>
      <c r="AA197" s="13"/>
      <c r="AB197" s="13"/>
      <c r="AC197" s="13"/>
      <c r="AD197" s="13"/>
      <c r="AE197" s="13"/>
      <c r="AT197" s="247" t="s">
        <v>143</v>
      </c>
      <c r="AU197" s="247" t="s">
        <v>88</v>
      </c>
      <c r="AV197" s="13" t="s">
        <v>88</v>
      </c>
      <c r="AW197" s="13" t="s">
        <v>34</v>
      </c>
      <c r="AX197" s="13" t="s">
        <v>78</v>
      </c>
      <c r="AY197" s="247" t="s">
        <v>132</v>
      </c>
    </row>
    <row r="198" s="15" customFormat="1">
      <c r="A198" s="15"/>
      <c r="B198" s="258"/>
      <c r="C198" s="259"/>
      <c r="D198" s="232" t="s">
        <v>143</v>
      </c>
      <c r="E198" s="260" t="s">
        <v>1</v>
      </c>
      <c r="F198" s="261" t="s">
        <v>176</v>
      </c>
      <c r="G198" s="259"/>
      <c r="H198" s="262">
        <v>15.9</v>
      </c>
      <c r="I198" s="263"/>
      <c r="J198" s="259"/>
      <c r="K198" s="259"/>
      <c r="L198" s="264"/>
      <c r="M198" s="265"/>
      <c r="N198" s="266"/>
      <c r="O198" s="266"/>
      <c r="P198" s="266"/>
      <c r="Q198" s="266"/>
      <c r="R198" s="266"/>
      <c r="S198" s="266"/>
      <c r="T198" s="267"/>
      <c r="U198" s="15"/>
      <c r="V198" s="15"/>
      <c r="W198" s="15"/>
      <c r="X198" s="15"/>
      <c r="Y198" s="15"/>
      <c r="Z198" s="15"/>
      <c r="AA198" s="15"/>
      <c r="AB198" s="15"/>
      <c r="AC198" s="15"/>
      <c r="AD198" s="15"/>
      <c r="AE198" s="15"/>
      <c r="AT198" s="268" t="s">
        <v>143</v>
      </c>
      <c r="AU198" s="268" t="s">
        <v>88</v>
      </c>
      <c r="AV198" s="15" t="s">
        <v>139</v>
      </c>
      <c r="AW198" s="15" t="s">
        <v>34</v>
      </c>
      <c r="AX198" s="15" t="s">
        <v>86</v>
      </c>
      <c r="AY198" s="268" t="s">
        <v>132</v>
      </c>
    </row>
    <row r="199" s="2" customFormat="1" ht="33" customHeight="1">
      <c r="A199" s="39"/>
      <c r="B199" s="40"/>
      <c r="C199" s="219" t="s">
        <v>240</v>
      </c>
      <c r="D199" s="219" t="s">
        <v>134</v>
      </c>
      <c r="E199" s="220" t="s">
        <v>241</v>
      </c>
      <c r="F199" s="221" t="s">
        <v>242</v>
      </c>
      <c r="G199" s="222" t="s">
        <v>158</v>
      </c>
      <c r="H199" s="223">
        <v>54.433</v>
      </c>
      <c r="I199" s="224"/>
      <c r="J199" s="225">
        <f>ROUND(I199*H199,2)</f>
        <v>0</v>
      </c>
      <c r="K199" s="221" t="s">
        <v>138</v>
      </c>
      <c r="L199" s="45"/>
      <c r="M199" s="226" t="s">
        <v>1</v>
      </c>
      <c r="N199" s="227" t="s">
        <v>43</v>
      </c>
      <c r="O199" s="92"/>
      <c r="P199" s="228">
        <f>O199*H199</f>
        <v>0</v>
      </c>
      <c r="Q199" s="228">
        <v>0</v>
      </c>
      <c r="R199" s="228">
        <f>Q199*H199</f>
        <v>0</v>
      </c>
      <c r="S199" s="228">
        <v>0</v>
      </c>
      <c r="T199" s="229">
        <f>S199*H199</f>
        <v>0</v>
      </c>
      <c r="U199" s="39"/>
      <c r="V199" s="39"/>
      <c r="W199" s="39"/>
      <c r="X199" s="39"/>
      <c r="Y199" s="39"/>
      <c r="Z199" s="39"/>
      <c r="AA199" s="39"/>
      <c r="AB199" s="39"/>
      <c r="AC199" s="39"/>
      <c r="AD199" s="39"/>
      <c r="AE199" s="39"/>
      <c r="AR199" s="230" t="s">
        <v>139</v>
      </c>
      <c r="AT199" s="230" t="s">
        <v>134</v>
      </c>
      <c r="AU199" s="230" t="s">
        <v>88</v>
      </c>
      <c r="AY199" s="18" t="s">
        <v>132</v>
      </c>
      <c r="BE199" s="231">
        <f>IF(N199="základní",J199,0)</f>
        <v>0</v>
      </c>
      <c r="BF199" s="231">
        <f>IF(N199="snížená",J199,0)</f>
        <v>0</v>
      </c>
      <c r="BG199" s="231">
        <f>IF(N199="zákl. přenesená",J199,0)</f>
        <v>0</v>
      </c>
      <c r="BH199" s="231">
        <f>IF(N199="sníž. přenesená",J199,0)</f>
        <v>0</v>
      </c>
      <c r="BI199" s="231">
        <f>IF(N199="nulová",J199,0)</f>
        <v>0</v>
      </c>
      <c r="BJ199" s="18" t="s">
        <v>86</v>
      </c>
      <c r="BK199" s="231">
        <f>ROUND(I199*H199,2)</f>
        <v>0</v>
      </c>
      <c r="BL199" s="18" t="s">
        <v>139</v>
      </c>
      <c r="BM199" s="230" t="s">
        <v>243</v>
      </c>
    </row>
    <row r="200" s="2" customFormat="1">
      <c r="A200" s="39"/>
      <c r="B200" s="40"/>
      <c r="C200" s="41"/>
      <c r="D200" s="232" t="s">
        <v>141</v>
      </c>
      <c r="E200" s="41"/>
      <c r="F200" s="233" t="s">
        <v>244</v>
      </c>
      <c r="G200" s="41"/>
      <c r="H200" s="41"/>
      <c r="I200" s="234"/>
      <c r="J200" s="41"/>
      <c r="K200" s="41"/>
      <c r="L200" s="45"/>
      <c r="M200" s="235"/>
      <c r="N200" s="236"/>
      <c r="O200" s="92"/>
      <c r="P200" s="92"/>
      <c r="Q200" s="92"/>
      <c r="R200" s="92"/>
      <c r="S200" s="92"/>
      <c r="T200" s="93"/>
      <c r="U200" s="39"/>
      <c r="V200" s="39"/>
      <c r="W200" s="39"/>
      <c r="X200" s="39"/>
      <c r="Y200" s="39"/>
      <c r="Z200" s="39"/>
      <c r="AA200" s="39"/>
      <c r="AB200" s="39"/>
      <c r="AC200" s="39"/>
      <c r="AD200" s="39"/>
      <c r="AE200" s="39"/>
      <c r="AT200" s="18" t="s">
        <v>141</v>
      </c>
      <c r="AU200" s="18" t="s">
        <v>88</v>
      </c>
    </row>
    <row r="201" s="2" customFormat="1">
      <c r="A201" s="39"/>
      <c r="B201" s="40"/>
      <c r="C201" s="41"/>
      <c r="D201" s="232" t="s">
        <v>195</v>
      </c>
      <c r="E201" s="41"/>
      <c r="F201" s="269" t="s">
        <v>223</v>
      </c>
      <c r="G201" s="41"/>
      <c r="H201" s="41"/>
      <c r="I201" s="234"/>
      <c r="J201" s="41"/>
      <c r="K201" s="41"/>
      <c r="L201" s="45"/>
      <c r="M201" s="235"/>
      <c r="N201" s="236"/>
      <c r="O201" s="92"/>
      <c r="P201" s="92"/>
      <c r="Q201" s="92"/>
      <c r="R201" s="92"/>
      <c r="S201" s="92"/>
      <c r="T201" s="93"/>
      <c r="U201" s="39"/>
      <c r="V201" s="39"/>
      <c r="W201" s="39"/>
      <c r="X201" s="39"/>
      <c r="Y201" s="39"/>
      <c r="Z201" s="39"/>
      <c r="AA201" s="39"/>
      <c r="AB201" s="39"/>
      <c r="AC201" s="39"/>
      <c r="AD201" s="39"/>
      <c r="AE201" s="39"/>
      <c r="AT201" s="18" t="s">
        <v>195</v>
      </c>
      <c r="AU201" s="18" t="s">
        <v>88</v>
      </c>
    </row>
    <row r="202" s="13" customFormat="1">
      <c r="A202" s="13"/>
      <c r="B202" s="237"/>
      <c r="C202" s="238"/>
      <c r="D202" s="232" t="s">
        <v>143</v>
      </c>
      <c r="E202" s="239" t="s">
        <v>1</v>
      </c>
      <c r="F202" s="240" t="s">
        <v>245</v>
      </c>
      <c r="G202" s="238"/>
      <c r="H202" s="241">
        <v>69.200000000000003</v>
      </c>
      <c r="I202" s="242"/>
      <c r="J202" s="238"/>
      <c r="K202" s="238"/>
      <c r="L202" s="243"/>
      <c r="M202" s="244"/>
      <c r="N202" s="245"/>
      <c r="O202" s="245"/>
      <c r="P202" s="245"/>
      <c r="Q202" s="245"/>
      <c r="R202" s="245"/>
      <c r="S202" s="245"/>
      <c r="T202" s="246"/>
      <c r="U202" s="13"/>
      <c r="V202" s="13"/>
      <c r="W202" s="13"/>
      <c r="X202" s="13"/>
      <c r="Y202" s="13"/>
      <c r="Z202" s="13"/>
      <c r="AA202" s="13"/>
      <c r="AB202" s="13"/>
      <c r="AC202" s="13"/>
      <c r="AD202" s="13"/>
      <c r="AE202" s="13"/>
      <c r="AT202" s="247" t="s">
        <v>143</v>
      </c>
      <c r="AU202" s="247" t="s">
        <v>88</v>
      </c>
      <c r="AV202" s="13" t="s">
        <v>88</v>
      </c>
      <c r="AW202" s="13" t="s">
        <v>34</v>
      </c>
      <c r="AX202" s="13" t="s">
        <v>78</v>
      </c>
      <c r="AY202" s="247" t="s">
        <v>132</v>
      </c>
    </row>
    <row r="203" s="13" customFormat="1">
      <c r="A203" s="13"/>
      <c r="B203" s="237"/>
      <c r="C203" s="238"/>
      <c r="D203" s="232" t="s">
        <v>143</v>
      </c>
      <c r="E203" s="239" t="s">
        <v>1</v>
      </c>
      <c r="F203" s="240" t="s">
        <v>246</v>
      </c>
      <c r="G203" s="238"/>
      <c r="H203" s="241">
        <v>-14.767</v>
      </c>
      <c r="I203" s="242"/>
      <c r="J203" s="238"/>
      <c r="K203" s="238"/>
      <c r="L203" s="243"/>
      <c r="M203" s="244"/>
      <c r="N203" s="245"/>
      <c r="O203" s="245"/>
      <c r="P203" s="245"/>
      <c r="Q203" s="245"/>
      <c r="R203" s="245"/>
      <c r="S203" s="245"/>
      <c r="T203" s="246"/>
      <c r="U203" s="13"/>
      <c r="V203" s="13"/>
      <c r="W203" s="13"/>
      <c r="X203" s="13"/>
      <c r="Y203" s="13"/>
      <c r="Z203" s="13"/>
      <c r="AA203" s="13"/>
      <c r="AB203" s="13"/>
      <c r="AC203" s="13"/>
      <c r="AD203" s="13"/>
      <c r="AE203" s="13"/>
      <c r="AT203" s="247" t="s">
        <v>143</v>
      </c>
      <c r="AU203" s="247" t="s">
        <v>88</v>
      </c>
      <c r="AV203" s="13" t="s">
        <v>88</v>
      </c>
      <c r="AW203" s="13" t="s">
        <v>34</v>
      </c>
      <c r="AX203" s="13" t="s">
        <v>78</v>
      </c>
      <c r="AY203" s="247" t="s">
        <v>132</v>
      </c>
    </row>
    <row r="204" s="15" customFormat="1">
      <c r="A204" s="15"/>
      <c r="B204" s="258"/>
      <c r="C204" s="259"/>
      <c r="D204" s="232" t="s">
        <v>143</v>
      </c>
      <c r="E204" s="260" t="s">
        <v>1</v>
      </c>
      <c r="F204" s="261" t="s">
        <v>176</v>
      </c>
      <c r="G204" s="259"/>
      <c r="H204" s="262">
        <v>54.433000000000007</v>
      </c>
      <c r="I204" s="263"/>
      <c r="J204" s="259"/>
      <c r="K204" s="259"/>
      <c r="L204" s="264"/>
      <c r="M204" s="265"/>
      <c r="N204" s="266"/>
      <c r="O204" s="266"/>
      <c r="P204" s="266"/>
      <c r="Q204" s="266"/>
      <c r="R204" s="266"/>
      <c r="S204" s="266"/>
      <c r="T204" s="267"/>
      <c r="U204" s="15"/>
      <c r="V204" s="15"/>
      <c r="W204" s="15"/>
      <c r="X204" s="15"/>
      <c r="Y204" s="15"/>
      <c r="Z204" s="15"/>
      <c r="AA204" s="15"/>
      <c r="AB204" s="15"/>
      <c r="AC204" s="15"/>
      <c r="AD204" s="15"/>
      <c r="AE204" s="15"/>
      <c r="AT204" s="268" t="s">
        <v>143</v>
      </c>
      <c r="AU204" s="268" t="s">
        <v>88</v>
      </c>
      <c r="AV204" s="15" t="s">
        <v>139</v>
      </c>
      <c r="AW204" s="15" t="s">
        <v>34</v>
      </c>
      <c r="AX204" s="15" t="s">
        <v>86</v>
      </c>
      <c r="AY204" s="268" t="s">
        <v>132</v>
      </c>
    </row>
    <row r="205" s="2" customFormat="1">
      <c r="A205" s="39"/>
      <c r="B205" s="40"/>
      <c r="C205" s="219" t="s">
        <v>247</v>
      </c>
      <c r="D205" s="219" t="s">
        <v>134</v>
      </c>
      <c r="E205" s="220" t="s">
        <v>248</v>
      </c>
      <c r="F205" s="221" t="s">
        <v>249</v>
      </c>
      <c r="G205" s="222" t="s">
        <v>158</v>
      </c>
      <c r="H205" s="223">
        <v>22.716999999999999</v>
      </c>
      <c r="I205" s="224"/>
      <c r="J205" s="225">
        <f>ROUND(I205*H205,2)</f>
        <v>0</v>
      </c>
      <c r="K205" s="221" t="s">
        <v>138</v>
      </c>
      <c r="L205" s="45"/>
      <c r="M205" s="226" t="s">
        <v>1</v>
      </c>
      <c r="N205" s="227" t="s">
        <v>43</v>
      </c>
      <c r="O205" s="92"/>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139</v>
      </c>
      <c r="AT205" s="230" t="s">
        <v>134</v>
      </c>
      <c r="AU205" s="230" t="s">
        <v>88</v>
      </c>
      <c r="AY205" s="18" t="s">
        <v>132</v>
      </c>
      <c r="BE205" s="231">
        <f>IF(N205="základní",J205,0)</f>
        <v>0</v>
      </c>
      <c r="BF205" s="231">
        <f>IF(N205="snížená",J205,0)</f>
        <v>0</v>
      </c>
      <c r="BG205" s="231">
        <f>IF(N205="zákl. přenesená",J205,0)</f>
        <v>0</v>
      </c>
      <c r="BH205" s="231">
        <f>IF(N205="sníž. přenesená",J205,0)</f>
        <v>0</v>
      </c>
      <c r="BI205" s="231">
        <f>IF(N205="nulová",J205,0)</f>
        <v>0</v>
      </c>
      <c r="BJ205" s="18" t="s">
        <v>86</v>
      </c>
      <c r="BK205" s="231">
        <f>ROUND(I205*H205,2)</f>
        <v>0</v>
      </c>
      <c r="BL205" s="18" t="s">
        <v>139</v>
      </c>
      <c r="BM205" s="230" t="s">
        <v>250</v>
      </c>
    </row>
    <row r="206" s="2" customFormat="1">
      <c r="A206" s="39"/>
      <c r="B206" s="40"/>
      <c r="C206" s="41"/>
      <c r="D206" s="232" t="s">
        <v>141</v>
      </c>
      <c r="E206" s="41"/>
      <c r="F206" s="233" t="s">
        <v>251</v>
      </c>
      <c r="G206" s="41"/>
      <c r="H206" s="41"/>
      <c r="I206" s="234"/>
      <c r="J206" s="41"/>
      <c r="K206" s="41"/>
      <c r="L206" s="45"/>
      <c r="M206" s="235"/>
      <c r="N206" s="236"/>
      <c r="O206" s="92"/>
      <c r="P206" s="92"/>
      <c r="Q206" s="92"/>
      <c r="R206" s="92"/>
      <c r="S206" s="92"/>
      <c r="T206" s="93"/>
      <c r="U206" s="39"/>
      <c r="V206" s="39"/>
      <c r="W206" s="39"/>
      <c r="X206" s="39"/>
      <c r="Y206" s="39"/>
      <c r="Z206" s="39"/>
      <c r="AA206" s="39"/>
      <c r="AB206" s="39"/>
      <c r="AC206" s="39"/>
      <c r="AD206" s="39"/>
      <c r="AE206" s="39"/>
      <c r="AT206" s="18" t="s">
        <v>141</v>
      </c>
      <c r="AU206" s="18" t="s">
        <v>88</v>
      </c>
    </row>
    <row r="207" s="13" customFormat="1">
      <c r="A207" s="13"/>
      <c r="B207" s="237"/>
      <c r="C207" s="238"/>
      <c r="D207" s="232" t="s">
        <v>143</v>
      </c>
      <c r="E207" s="239" t="s">
        <v>1</v>
      </c>
      <c r="F207" s="240" t="s">
        <v>252</v>
      </c>
      <c r="G207" s="238"/>
      <c r="H207" s="241">
        <v>7.9500000000000002</v>
      </c>
      <c r="I207" s="242"/>
      <c r="J207" s="238"/>
      <c r="K207" s="238"/>
      <c r="L207" s="243"/>
      <c r="M207" s="244"/>
      <c r="N207" s="245"/>
      <c r="O207" s="245"/>
      <c r="P207" s="245"/>
      <c r="Q207" s="245"/>
      <c r="R207" s="245"/>
      <c r="S207" s="245"/>
      <c r="T207" s="246"/>
      <c r="U207" s="13"/>
      <c r="V207" s="13"/>
      <c r="W207" s="13"/>
      <c r="X207" s="13"/>
      <c r="Y207" s="13"/>
      <c r="Z207" s="13"/>
      <c r="AA207" s="13"/>
      <c r="AB207" s="13"/>
      <c r="AC207" s="13"/>
      <c r="AD207" s="13"/>
      <c r="AE207" s="13"/>
      <c r="AT207" s="247" t="s">
        <v>143</v>
      </c>
      <c r="AU207" s="247" t="s">
        <v>88</v>
      </c>
      <c r="AV207" s="13" t="s">
        <v>88</v>
      </c>
      <c r="AW207" s="13" t="s">
        <v>34</v>
      </c>
      <c r="AX207" s="13" t="s">
        <v>78</v>
      </c>
      <c r="AY207" s="247" t="s">
        <v>132</v>
      </c>
    </row>
    <row r="208" s="13" customFormat="1">
      <c r="A208" s="13"/>
      <c r="B208" s="237"/>
      <c r="C208" s="238"/>
      <c r="D208" s="232" t="s">
        <v>143</v>
      </c>
      <c r="E208" s="239" t="s">
        <v>1</v>
      </c>
      <c r="F208" s="240" t="s">
        <v>211</v>
      </c>
      <c r="G208" s="238"/>
      <c r="H208" s="241">
        <v>14.767</v>
      </c>
      <c r="I208" s="242"/>
      <c r="J208" s="238"/>
      <c r="K208" s="238"/>
      <c r="L208" s="243"/>
      <c r="M208" s="244"/>
      <c r="N208" s="245"/>
      <c r="O208" s="245"/>
      <c r="P208" s="245"/>
      <c r="Q208" s="245"/>
      <c r="R208" s="245"/>
      <c r="S208" s="245"/>
      <c r="T208" s="246"/>
      <c r="U208" s="13"/>
      <c r="V208" s="13"/>
      <c r="W208" s="13"/>
      <c r="X208" s="13"/>
      <c r="Y208" s="13"/>
      <c r="Z208" s="13"/>
      <c r="AA208" s="13"/>
      <c r="AB208" s="13"/>
      <c r="AC208" s="13"/>
      <c r="AD208" s="13"/>
      <c r="AE208" s="13"/>
      <c r="AT208" s="247" t="s">
        <v>143</v>
      </c>
      <c r="AU208" s="247" t="s">
        <v>88</v>
      </c>
      <c r="AV208" s="13" t="s">
        <v>88</v>
      </c>
      <c r="AW208" s="13" t="s">
        <v>34</v>
      </c>
      <c r="AX208" s="13" t="s">
        <v>78</v>
      </c>
      <c r="AY208" s="247" t="s">
        <v>132</v>
      </c>
    </row>
    <row r="209" s="15" customFormat="1">
      <c r="A209" s="15"/>
      <c r="B209" s="258"/>
      <c r="C209" s="259"/>
      <c r="D209" s="232" t="s">
        <v>143</v>
      </c>
      <c r="E209" s="260" t="s">
        <v>1</v>
      </c>
      <c r="F209" s="261" t="s">
        <v>176</v>
      </c>
      <c r="G209" s="259"/>
      <c r="H209" s="262">
        <v>22.716999999999999</v>
      </c>
      <c r="I209" s="263"/>
      <c r="J209" s="259"/>
      <c r="K209" s="259"/>
      <c r="L209" s="264"/>
      <c r="M209" s="265"/>
      <c r="N209" s="266"/>
      <c r="O209" s="266"/>
      <c r="P209" s="266"/>
      <c r="Q209" s="266"/>
      <c r="R209" s="266"/>
      <c r="S209" s="266"/>
      <c r="T209" s="267"/>
      <c r="U209" s="15"/>
      <c r="V209" s="15"/>
      <c r="W209" s="15"/>
      <c r="X209" s="15"/>
      <c r="Y209" s="15"/>
      <c r="Z209" s="15"/>
      <c r="AA209" s="15"/>
      <c r="AB209" s="15"/>
      <c r="AC209" s="15"/>
      <c r="AD209" s="15"/>
      <c r="AE209" s="15"/>
      <c r="AT209" s="268" t="s">
        <v>143</v>
      </c>
      <c r="AU209" s="268" t="s">
        <v>88</v>
      </c>
      <c r="AV209" s="15" t="s">
        <v>139</v>
      </c>
      <c r="AW209" s="15" t="s">
        <v>34</v>
      </c>
      <c r="AX209" s="15" t="s">
        <v>86</v>
      </c>
      <c r="AY209" s="268" t="s">
        <v>132</v>
      </c>
    </row>
    <row r="210" s="2" customFormat="1" ht="33" customHeight="1">
      <c r="A210" s="39"/>
      <c r="B210" s="40"/>
      <c r="C210" s="219" t="s">
        <v>253</v>
      </c>
      <c r="D210" s="219" t="s">
        <v>134</v>
      </c>
      <c r="E210" s="220" t="s">
        <v>254</v>
      </c>
      <c r="F210" s="221" t="s">
        <v>255</v>
      </c>
      <c r="G210" s="222" t="s">
        <v>256</v>
      </c>
      <c r="H210" s="223">
        <v>97.978999999999999</v>
      </c>
      <c r="I210" s="224"/>
      <c r="J210" s="225">
        <f>ROUND(I210*H210,2)</f>
        <v>0</v>
      </c>
      <c r="K210" s="221" t="s">
        <v>138</v>
      </c>
      <c r="L210" s="45"/>
      <c r="M210" s="226" t="s">
        <v>1</v>
      </c>
      <c r="N210" s="227" t="s">
        <v>43</v>
      </c>
      <c r="O210" s="92"/>
      <c r="P210" s="228">
        <f>O210*H210</f>
        <v>0</v>
      </c>
      <c r="Q210" s="228">
        <v>0</v>
      </c>
      <c r="R210" s="228">
        <f>Q210*H210</f>
        <v>0</v>
      </c>
      <c r="S210" s="228">
        <v>0</v>
      </c>
      <c r="T210" s="229">
        <f>S210*H210</f>
        <v>0</v>
      </c>
      <c r="U210" s="39"/>
      <c r="V210" s="39"/>
      <c r="W210" s="39"/>
      <c r="X210" s="39"/>
      <c r="Y210" s="39"/>
      <c r="Z210" s="39"/>
      <c r="AA210" s="39"/>
      <c r="AB210" s="39"/>
      <c r="AC210" s="39"/>
      <c r="AD210" s="39"/>
      <c r="AE210" s="39"/>
      <c r="AR210" s="230" t="s">
        <v>139</v>
      </c>
      <c r="AT210" s="230" t="s">
        <v>134</v>
      </c>
      <c r="AU210" s="230" t="s">
        <v>88</v>
      </c>
      <c r="AY210" s="18" t="s">
        <v>132</v>
      </c>
      <c r="BE210" s="231">
        <f>IF(N210="základní",J210,0)</f>
        <v>0</v>
      </c>
      <c r="BF210" s="231">
        <f>IF(N210="snížená",J210,0)</f>
        <v>0</v>
      </c>
      <c r="BG210" s="231">
        <f>IF(N210="zákl. přenesená",J210,0)</f>
        <v>0</v>
      </c>
      <c r="BH210" s="231">
        <f>IF(N210="sníž. přenesená",J210,0)</f>
        <v>0</v>
      </c>
      <c r="BI210" s="231">
        <f>IF(N210="nulová",J210,0)</f>
        <v>0</v>
      </c>
      <c r="BJ210" s="18" t="s">
        <v>86</v>
      </c>
      <c r="BK210" s="231">
        <f>ROUND(I210*H210,2)</f>
        <v>0</v>
      </c>
      <c r="BL210" s="18" t="s">
        <v>139</v>
      </c>
      <c r="BM210" s="230" t="s">
        <v>257</v>
      </c>
    </row>
    <row r="211" s="2" customFormat="1">
      <c r="A211" s="39"/>
      <c r="B211" s="40"/>
      <c r="C211" s="41"/>
      <c r="D211" s="232" t="s">
        <v>141</v>
      </c>
      <c r="E211" s="41"/>
      <c r="F211" s="233" t="s">
        <v>258</v>
      </c>
      <c r="G211" s="41"/>
      <c r="H211" s="41"/>
      <c r="I211" s="234"/>
      <c r="J211" s="41"/>
      <c r="K211" s="41"/>
      <c r="L211" s="45"/>
      <c r="M211" s="235"/>
      <c r="N211" s="236"/>
      <c r="O211" s="92"/>
      <c r="P211" s="92"/>
      <c r="Q211" s="92"/>
      <c r="R211" s="92"/>
      <c r="S211" s="92"/>
      <c r="T211" s="93"/>
      <c r="U211" s="39"/>
      <c r="V211" s="39"/>
      <c r="W211" s="39"/>
      <c r="X211" s="39"/>
      <c r="Y211" s="39"/>
      <c r="Z211" s="39"/>
      <c r="AA211" s="39"/>
      <c r="AB211" s="39"/>
      <c r="AC211" s="39"/>
      <c r="AD211" s="39"/>
      <c r="AE211" s="39"/>
      <c r="AT211" s="18" t="s">
        <v>141</v>
      </c>
      <c r="AU211" s="18" t="s">
        <v>88</v>
      </c>
    </row>
    <row r="212" s="13" customFormat="1">
      <c r="A212" s="13"/>
      <c r="B212" s="237"/>
      <c r="C212" s="238"/>
      <c r="D212" s="232" t="s">
        <v>143</v>
      </c>
      <c r="E212" s="239" t="s">
        <v>1</v>
      </c>
      <c r="F212" s="240" t="s">
        <v>259</v>
      </c>
      <c r="G212" s="238"/>
      <c r="H212" s="241">
        <v>54.433</v>
      </c>
      <c r="I212" s="242"/>
      <c r="J212" s="238"/>
      <c r="K212" s="238"/>
      <c r="L212" s="243"/>
      <c r="M212" s="244"/>
      <c r="N212" s="245"/>
      <c r="O212" s="245"/>
      <c r="P212" s="245"/>
      <c r="Q212" s="245"/>
      <c r="R212" s="245"/>
      <c r="S212" s="245"/>
      <c r="T212" s="246"/>
      <c r="U212" s="13"/>
      <c r="V212" s="13"/>
      <c r="W212" s="13"/>
      <c r="X212" s="13"/>
      <c r="Y212" s="13"/>
      <c r="Z212" s="13"/>
      <c r="AA212" s="13"/>
      <c r="AB212" s="13"/>
      <c r="AC212" s="13"/>
      <c r="AD212" s="13"/>
      <c r="AE212" s="13"/>
      <c r="AT212" s="247" t="s">
        <v>143</v>
      </c>
      <c r="AU212" s="247" t="s">
        <v>88</v>
      </c>
      <c r="AV212" s="13" t="s">
        <v>88</v>
      </c>
      <c r="AW212" s="13" t="s">
        <v>34</v>
      </c>
      <c r="AX212" s="13" t="s">
        <v>86</v>
      </c>
      <c r="AY212" s="247" t="s">
        <v>132</v>
      </c>
    </row>
    <row r="213" s="13" customFormat="1">
      <c r="A213" s="13"/>
      <c r="B213" s="237"/>
      <c r="C213" s="238"/>
      <c r="D213" s="232" t="s">
        <v>143</v>
      </c>
      <c r="E213" s="238"/>
      <c r="F213" s="240" t="s">
        <v>260</v>
      </c>
      <c r="G213" s="238"/>
      <c r="H213" s="241">
        <v>97.978999999999999</v>
      </c>
      <c r="I213" s="242"/>
      <c r="J213" s="238"/>
      <c r="K213" s="238"/>
      <c r="L213" s="243"/>
      <c r="M213" s="244"/>
      <c r="N213" s="245"/>
      <c r="O213" s="245"/>
      <c r="P213" s="245"/>
      <c r="Q213" s="245"/>
      <c r="R213" s="245"/>
      <c r="S213" s="245"/>
      <c r="T213" s="246"/>
      <c r="U213" s="13"/>
      <c r="V213" s="13"/>
      <c r="W213" s="13"/>
      <c r="X213" s="13"/>
      <c r="Y213" s="13"/>
      <c r="Z213" s="13"/>
      <c r="AA213" s="13"/>
      <c r="AB213" s="13"/>
      <c r="AC213" s="13"/>
      <c r="AD213" s="13"/>
      <c r="AE213" s="13"/>
      <c r="AT213" s="247" t="s">
        <v>143</v>
      </c>
      <c r="AU213" s="247" t="s">
        <v>88</v>
      </c>
      <c r="AV213" s="13" t="s">
        <v>88</v>
      </c>
      <c r="AW213" s="13" t="s">
        <v>4</v>
      </c>
      <c r="AX213" s="13" t="s">
        <v>86</v>
      </c>
      <c r="AY213" s="247" t="s">
        <v>132</v>
      </c>
    </row>
    <row r="214" s="2" customFormat="1" ht="16.5" customHeight="1">
      <c r="A214" s="39"/>
      <c r="B214" s="40"/>
      <c r="C214" s="219" t="s">
        <v>7</v>
      </c>
      <c r="D214" s="219" t="s">
        <v>134</v>
      </c>
      <c r="E214" s="220" t="s">
        <v>261</v>
      </c>
      <c r="F214" s="221" t="s">
        <v>262</v>
      </c>
      <c r="G214" s="222" t="s">
        <v>158</v>
      </c>
      <c r="H214" s="223">
        <v>7.9500000000000002</v>
      </c>
      <c r="I214" s="224"/>
      <c r="J214" s="225">
        <f>ROUND(I214*H214,2)</f>
        <v>0</v>
      </c>
      <c r="K214" s="221" t="s">
        <v>138</v>
      </c>
      <c r="L214" s="45"/>
      <c r="M214" s="226" t="s">
        <v>1</v>
      </c>
      <c r="N214" s="227" t="s">
        <v>43</v>
      </c>
      <c r="O214" s="92"/>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139</v>
      </c>
      <c r="AT214" s="230" t="s">
        <v>134</v>
      </c>
      <c r="AU214" s="230" t="s">
        <v>88</v>
      </c>
      <c r="AY214" s="18" t="s">
        <v>132</v>
      </c>
      <c r="BE214" s="231">
        <f>IF(N214="základní",J214,0)</f>
        <v>0</v>
      </c>
      <c r="BF214" s="231">
        <f>IF(N214="snížená",J214,0)</f>
        <v>0</v>
      </c>
      <c r="BG214" s="231">
        <f>IF(N214="zákl. přenesená",J214,0)</f>
        <v>0</v>
      </c>
      <c r="BH214" s="231">
        <f>IF(N214="sníž. přenesená",J214,0)</f>
        <v>0</v>
      </c>
      <c r="BI214" s="231">
        <f>IF(N214="nulová",J214,0)</f>
        <v>0</v>
      </c>
      <c r="BJ214" s="18" t="s">
        <v>86</v>
      </c>
      <c r="BK214" s="231">
        <f>ROUND(I214*H214,2)</f>
        <v>0</v>
      </c>
      <c r="BL214" s="18" t="s">
        <v>139</v>
      </c>
      <c r="BM214" s="230" t="s">
        <v>263</v>
      </c>
    </row>
    <row r="215" s="2" customFormat="1">
      <c r="A215" s="39"/>
      <c r="B215" s="40"/>
      <c r="C215" s="41"/>
      <c r="D215" s="232" t="s">
        <v>141</v>
      </c>
      <c r="E215" s="41"/>
      <c r="F215" s="233" t="s">
        <v>264</v>
      </c>
      <c r="G215" s="41"/>
      <c r="H215" s="41"/>
      <c r="I215" s="234"/>
      <c r="J215" s="41"/>
      <c r="K215" s="41"/>
      <c r="L215" s="45"/>
      <c r="M215" s="235"/>
      <c r="N215" s="236"/>
      <c r="O215" s="92"/>
      <c r="P215" s="92"/>
      <c r="Q215" s="92"/>
      <c r="R215" s="92"/>
      <c r="S215" s="92"/>
      <c r="T215" s="93"/>
      <c r="U215" s="39"/>
      <c r="V215" s="39"/>
      <c r="W215" s="39"/>
      <c r="X215" s="39"/>
      <c r="Y215" s="39"/>
      <c r="Z215" s="39"/>
      <c r="AA215" s="39"/>
      <c r="AB215" s="39"/>
      <c r="AC215" s="39"/>
      <c r="AD215" s="39"/>
      <c r="AE215" s="39"/>
      <c r="AT215" s="18" t="s">
        <v>141</v>
      </c>
      <c r="AU215" s="18" t="s">
        <v>88</v>
      </c>
    </row>
    <row r="216" s="13" customFormat="1">
      <c r="A216" s="13"/>
      <c r="B216" s="237"/>
      <c r="C216" s="238"/>
      <c r="D216" s="232" t="s">
        <v>143</v>
      </c>
      <c r="E216" s="239" t="s">
        <v>1</v>
      </c>
      <c r="F216" s="240" t="s">
        <v>252</v>
      </c>
      <c r="G216" s="238"/>
      <c r="H216" s="241">
        <v>7.9500000000000002</v>
      </c>
      <c r="I216" s="242"/>
      <c r="J216" s="238"/>
      <c r="K216" s="238"/>
      <c r="L216" s="243"/>
      <c r="M216" s="244"/>
      <c r="N216" s="245"/>
      <c r="O216" s="245"/>
      <c r="P216" s="245"/>
      <c r="Q216" s="245"/>
      <c r="R216" s="245"/>
      <c r="S216" s="245"/>
      <c r="T216" s="246"/>
      <c r="U216" s="13"/>
      <c r="V216" s="13"/>
      <c r="W216" s="13"/>
      <c r="X216" s="13"/>
      <c r="Y216" s="13"/>
      <c r="Z216" s="13"/>
      <c r="AA216" s="13"/>
      <c r="AB216" s="13"/>
      <c r="AC216" s="13"/>
      <c r="AD216" s="13"/>
      <c r="AE216" s="13"/>
      <c r="AT216" s="247" t="s">
        <v>143</v>
      </c>
      <c r="AU216" s="247" t="s">
        <v>88</v>
      </c>
      <c r="AV216" s="13" t="s">
        <v>88</v>
      </c>
      <c r="AW216" s="13" t="s">
        <v>34</v>
      </c>
      <c r="AX216" s="13" t="s">
        <v>86</v>
      </c>
      <c r="AY216" s="247" t="s">
        <v>132</v>
      </c>
    </row>
    <row r="217" s="2" customFormat="1">
      <c r="A217" s="39"/>
      <c r="B217" s="40"/>
      <c r="C217" s="219" t="s">
        <v>265</v>
      </c>
      <c r="D217" s="219" t="s">
        <v>134</v>
      </c>
      <c r="E217" s="220" t="s">
        <v>266</v>
      </c>
      <c r="F217" s="221" t="s">
        <v>267</v>
      </c>
      <c r="G217" s="222" t="s">
        <v>158</v>
      </c>
      <c r="H217" s="223">
        <v>15.167</v>
      </c>
      <c r="I217" s="224"/>
      <c r="J217" s="225">
        <f>ROUND(I217*H217,2)</f>
        <v>0</v>
      </c>
      <c r="K217" s="221" t="s">
        <v>138</v>
      </c>
      <c r="L217" s="45"/>
      <c r="M217" s="226" t="s">
        <v>1</v>
      </c>
      <c r="N217" s="227" t="s">
        <v>43</v>
      </c>
      <c r="O217" s="92"/>
      <c r="P217" s="228">
        <f>O217*H217</f>
        <v>0</v>
      </c>
      <c r="Q217" s="228">
        <v>0</v>
      </c>
      <c r="R217" s="228">
        <f>Q217*H217</f>
        <v>0</v>
      </c>
      <c r="S217" s="228">
        <v>0</v>
      </c>
      <c r="T217" s="229">
        <f>S217*H217</f>
        <v>0</v>
      </c>
      <c r="U217" s="39"/>
      <c r="V217" s="39"/>
      <c r="W217" s="39"/>
      <c r="X217" s="39"/>
      <c r="Y217" s="39"/>
      <c r="Z217" s="39"/>
      <c r="AA217" s="39"/>
      <c r="AB217" s="39"/>
      <c r="AC217" s="39"/>
      <c r="AD217" s="39"/>
      <c r="AE217" s="39"/>
      <c r="AR217" s="230" t="s">
        <v>139</v>
      </c>
      <c r="AT217" s="230" t="s">
        <v>134</v>
      </c>
      <c r="AU217" s="230" t="s">
        <v>88</v>
      </c>
      <c r="AY217" s="18" t="s">
        <v>132</v>
      </c>
      <c r="BE217" s="231">
        <f>IF(N217="základní",J217,0)</f>
        <v>0</v>
      </c>
      <c r="BF217" s="231">
        <f>IF(N217="snížená",J217,0)</f>
        <v>0</v>
      </c>
      <c r="BG217" s="231">
        <f>IF(N217="zákl. přenesená",J217,0)</f>
        <v>0</v>
      </c>
      <c r="BH217" s="231">
        <f>IF(N217="sníž. přenesená",J217,0)</f>
        <v>0</v>
      </c>
      <c r="BI217" s="231">
        <f>IF(N217="nulová",J217,0)</f>
        <v>0</v>
      </c>
      <c r="BJ217" s="18" t="s">
        <v>86</v>
      </c>
      <c r="BK217" s="231">
        <f>ROUND(I217*H217,2)</f>
        <v>0</v>
      </c>
      <c r="BL217" s="18" t="s">
        <v>139</v>
      </c>
      <c r="BM217" s="230" t="s">
        <v>268</v>
      </c>
    </row>
    <row r="218" s="2" customFormat="1">
      <c r="A218" s="39"/>
      <c r="B218" s="40"/>
      <c r="C218" s="41"/>
      <c r="D218" s="232" t="s">
        <v>141</v>
      </c>
      <c r="E218" s="41"/>
      <c r="F218" s="233" t="s">
        <v>269</v>
      </c>
      <c r="G218" s="41"/>
      <c r="H218" s="41"/>
      <c r="I218" s="234"/>
      <c r="J218" s="41"/>
      <c r="K218" s="41"/>
      <c r="L218" s="45"/>
      <c r="M218" s="235"/>
      <c r="N218" s="236"/>
      <c r="O218" s="92"/>
      <c r="P218" s="92"/>
      <c r="Q218" s="92"/>
      <c r="R218" s="92"/>
      <c r="S218" s="92"/>
      <c r="T218" s="93"/>
      <c r="U218" s="39"/>
      <c r="V218" s="39"/>
      <c r="W218" s="39"/>
      <c r="X218" s="39"/>
      <c r="Y218" s="39"/>
      <c r="Z218" s="39"/>
      <c r="AA218" s="39"/>
      <c r="AB218" s="39"/>
      <c r="AC218" s="39"/>
      <c r="AD218" s="39"/>
      <c r="AE218" s="39"/>
      <c r="AT218" s="18" t="s">
        <v>141</v>
      </c>
      <c r="AU218" s="18" t="s">
        <v>88</v>
      </c>
    </row>
    <row r="219" s="13" customFormat="1">
      <c r="A219" s="13"/>
      <c r="B219" s="237"/>
      <c r="C219" s="238"/>
      <c r="D219" s="232" t="s">
        <v>143</v>
      </c>
      <c r="E219" s="239" t="s">
        <v>1</v>
      </c>
      <c r="F219" s="240" t="s">
        <v>270</v>
      </c>
      <c r="G219" s="238"/>
      <c r="H219" s="241">
        <v>12</v>
      </c>
      <c r="I219" s="242"/>
      <c r="J219" s="238"/>
      <c r="K219" s="238"/>
      <c r="L219" s="243"/>
      <c r="M219" s="244"/>
      <c r="N219" s="245"/>
      <c r="O219" s="245"/>
      <c r="P219" s="245"/>
      <c r="Q219" s="245"/>
      <c r="R219" s="245"/>
      <c r="S219" s="245"/>
      <c r="T219" s="246"/>
      <c r="U219" s="13"/>
      <c r="V219" s="13"/>
      <c r="W219" s="13"/>
      <c r="X219" s="13"/>
      <c r="Y219" s="13"/>
      <c r="Z219" s="13"/>
      <c r="AA219" s="13"/>
      <c r="AB219" s="13"/>
      <c r="AC219" s="13"/>
      <c r="AD219" s="13"/>
      <c r="AE219" s="13"/>
      <c r="AT219" s="247" t="s">
        <v>143</v>
      </c>
      <c r="AU219" s="247" t="s">
        <v>88</v>
      </c>
      <c r="AV219" s="13" t="s">
        <v>88</v>
      </c>
      <c r="AW219" s="13" t="s">
        <v>34</v>
      </c>
      <c r="AX219" s="13" t="s">
        <v>78</v>
      </c>
      <c r="AY219" s="247" t="s">
        <v>132</v>
      </c>
    </row>
    <row r="220" s="13" customFormat="1">
      <c r="A220" s="13"/>
      <c r="B220" s="237"/>
      <c r="C220" s="238"/>
      <c r="D220" s="232" t="s">
        <v>143</v>
      </c>
      <c r="E220" s="239" t="s">
        <v>1</v>
      </c>
      <c r="F220" s="240" t="s">
        <v>271</v>
      </c>
      <c r="G220" s="238"/>
      <c r="H220" s="241">
        <v>1.7669999999999999</v>
      </c>
      <c r="I220" s="242"/>
      <c r="J220" s="238"/>
      <c r="K220" s="238"/>
      <c r="L220" s="243"/>
      <c r="M220" s="244"/>
      <c r="N220" s="245"/>
      <c r="O220" s="245"/>
      <c r="P220" s="245"/>
      <c r="Q220" s="245"/>
      <c r="R220" s="245"/>
      <c r="S220" s="245"/>
      <c r="T220" s="246"/>
      <c r="U220" s="13"/>
      <c r="V220" s="13"/>
      <c r="W220" s="13"/>
      <c r="X220" s="13"/>
      <c r="Y220" s="13"/>
      <c r="Z220" s="13"/>
      <c r="AA220" s="13"/>
      <c r="AB220" s="13"/>
      <c r="AC220" s="13"/>
      <c r="AD220" s="13"/>
      <c r="AE220" s="13"/>
      <c r="AT220" s="247" t="s">
        <v>143</v>
      </c>
      <c r="AU220" s="247" t="s">
        <v>88</v>
      </c>
      <c r="AV220" s="13" t="s">
        <v>88</v>
      </c>
      <c r="AW220" s="13" t="s">
        <v>34</v>
      </c>
      <c r="AX220" s="13" t="s">
        <v>78</v>
      </c>
      <c r="AY220" s="247" t="s">
        <v>132</v>
      </c>
    </row>
    <row r="221" s="13" customFormat="1">
      <c r="A221" s="13"/>
      <c r="B221" s="237"/>
      <c r="C221" s="238"/>
      <c r="D221" s="232" t="s">
        <v>143</v>
      </c>
      <c r="E221" s="239" t="s">
        <v>1</v>
      </c>
      <c r="F221" s="240" t="s">
        <v>272</v>
      </c>
      <c r="G221" s="238"/>
      <c r="H221" s="241">
        <v>1.3999999999999999</v>
      </c>
      <c r="I221" s="242"/>
      <c r="J221" s="238"/>
      <c r="K221" s="238"/>
      <c r="L221" s="243"/>
      <c r="M221" s="244"/>
      <c r="N221" s="245"/>
      <c r="O221" s="245"/>
      <c r="P221" s="245"/>
      <c r="Q221" s="245"/>
      <c r="R221" s="245"/>
      <c r="S221" s="245"/>
      <c r="T221" s="246"/>
      <c r="U221" s="13"/>
      <c r="V221" s="13"/>
      <c r="W221" s="13"/>
      <c r="X221" s="13"/>
      <c r="Y221" s="13"/>
      <c r="Z221" s="13"/>
      <c r="AA221" s="13"/>
      <c r="AB221" s="13"/>
      <c r="AC221" s="13"/>
      <c r="AD221" s="13"/>
      <c r="AE221" s="13"/>
      <c r="AT221" s="247" t="s">
        <v>143</v>
      </c>
      <c r="AU221" s="247" t="s">
        <v>88</v>
      </c>
      <c r="AV221" s="13" t="s">
        <v>88</v>
      </c>
      <c r="AW221" s="13" t="s">
        <v>34</v>
      </c>
      <c r="AX221" s="13" t="s">
        <v>78</v>
      </c>
      <c r="AY221" s="247" t="s">
        <v>132</v>
      </c>
    </row>
    <row r="222" s="15" customFormat="1">
      <c r="A222" s="15"/>
      <c r="B222" s="258"/>
      <c r="C222" s="259"/>
      <c r="D222" s="232" t="s">
        <v>143</v>
      </c>
      <c r="E222" s="260" t="s">
        <v>1</v>
      </c>
      <c r="F222" s="261" t="s">
        <v>176</v>
      </c>
      <c r="G222" s="259"/>
      <c r="H222" s="262">
        <v>15.167</v>
      </c>
      <c r="I222" s="263"/>
      <c r="J222" s="259"/>
      <c r="K222" s="259"/>
      <c r="L222" s="264"/>
      <c r="M222" s="265"/>
      <c r="N222" s="266"/>
      <c r="O222" s="266"/>
      <c r="P222" s="266"/>
      <c r="Q222" s="266"/>
      <c r="R222" s="266"/>
      <c r="S222" s="266"/>
      <c r="T222" s="267"/>
      <c r="U222" s="15"/>
      <c r="V222" s="15"/>
      <c r="W222" s="15"/>
      <c r="X222" s="15"/>
      <c r="Y222" s="15"/>
      <c r="Z222" s="15"/>
      <c r="AA222" s="15"/>
      <c r="AB222" s="15"/>
      <c r="AC222" s="15"/>
      <c r="AD222" s="15"/>
      <c r="AE222" s="15"/>
      <c r="AT222" s="268" t="s">
        <v>143</v>
      </c>
      <c r="AU222" s="268" t="s">
        <v>88</v>
      </c>
      <c r="AV222" s="15" t="s">
        <v>139</v>
      </c>
      <c r="AW222" s="15" t="s">
        <v>34</v>
      </c>
      <c r="AX222" s="15" t="s">
        <v>86</v>
      </c>
      <c r="AY222" s="268" t="s">
        <v>132</v>
      </c>
    </row>
    <row r="223" s="2" customFormat="1" ht="16.5" customHeight="1">
      <c r="A223" s="39"/>
      <c r="B223" s="40"/>
      <c r="C223" s="270" t="s">
        <v>273</v>
      </c>
      <c r="D223" s="270" t="s">
        <v>274</v>
      </c>
      <c r="E223" s="271" t="s">
        <v>275</v>
      </c>
      <c r="F223" s="272" t="s">
        <v>276</v>
      </c>
      <c r="G223" s="273" t="s">
        <v>256</v>
      </c>
      <c r="H223" s="274">
        <v>24</v>
      </c>
      <c r="I223" s="275"/>
      <c r="J223" s="276">
        <f>ROUND(I223*H223,2)</f>
        <v>0</v>
      </c>
      <c r="K223" s="272" t="s">
        <v>138</v>
      </c>
      <c r="L223" s="277"/>
      <c r="M223" s="278" t="s">
        <v>1</v>
      </c>
      <c r="N223" s="279" t="s">
        <v>43</v>
      </c>
      <c r="O223" s="92"/>
      <c r="P223" s="228">
        <f>O223*H223</f>
        <v>0</v>
      </c>
      <c r="Q223" s="228">
        <v>1</v>
      </c>
      <c r="R223" s="228">
        <f>Q223*H223</f>
        <v>24</v>
      </c>
      <c r="S223" s="228">
        <v>0</v>
      </c>
      <c r="T223" s="229">
        <f>S223*H223</f>
        <v>0</v>
      </c>
      <c r="U223" s="39"/>
      <c r="V223" s="39"/>
      <c r="W223" s="39"/>
      <c r="X223" s="39"/>
      <c r="Y223" s="39"/>
      <c r="Z223" s="39"/>
      <c r="AA223" s="39"/>
      <c r="AB223" s="39"/>
      <c r="AC223" s="39"/>
      <c r="AD223" s="39"/>
      <c r="AE223" s="39"/>
      <c r="AR223" s="230" t="s">
        <v>184</v>
      </c>
      <c r="AT223" s="230" t="s">
        <v>274</v>
      </c>
      <c r="AU223" s="230" t="s">
        <v>88</v>
      </c>
      <c r="AY223" s="18" t="s">
        <v>132</v>
      </c>
      <c r="BE223" s="231">
        <f>IF(N223="základní",J223,0)</f>
        <v>0</v>
      </c>
      <c r="BF223" s="231">
        <f>IF(N223="snížená",J223,0)</f>
        <v>0</v>
      </c>
      <c r="BG223" s="231">
        <f>IF(N223="zákl. přenesená",J223,0)</f>
        <v>0</v>
      </c>
      <c r="BH223" s="231">
        <f>IF(N223="sníž. přenesená",J223,0)</f>
        <v>0</v>
      </c>
      <c r="BI223" s="231">
        <f>IF(N223="nulová",J223,0)</f>
        <v>0</v>
      </c>
      <c r="BJ223" s="18" t="s">
        <v>86</v>
      </c>
      <c r="BK223" s="231">
        <f>ROUND(I223*H223,2)</f>
        <v>0</v>
      </c>
      <c r="BL223" s="18" t="s">
        <v>139</v>
      </c>
      <c r="BM223" s="230" t="s">
        <v>277</v>
      </c>
    </row>
    <row r="224" s="2" customFormat="1">
      <c r="A224" s="39"/>
      <c r="B224" s="40"/>
      <c r="C224" s="41"/>
      <c r="D224" s="232" t="s">
        <v>141</v>
      </c>
      <c r="E224" s="41"/>
      <c r="F224" s="233" t="s">
        <v>276</v>
      </c>
      <c r="G224" s="41"/>
      <c r="H224" s="41"/>
      <c r="I224" s="234"/>
      <c r="J224" s="41"/>
      <c r="K224" s="41"/>
      <c r="L224" s="45"/>
      <c r="M224" s="235"/>
      <c r="N224" s="236"/>
      <c r="O224" s="92"/>
      <c r="P224" s="92"/>
      <c r="Q224" s="92"/>
      <c r="R224" s="92"/>
      <c r="S224" s="92"/>
      <c r="T224" s="93"/>
      <c r="U224" s="39"/>
      <c r="V224" s="39"/>
      <c r="W224" s="39"/>
      <c r="X224" s="39"/>
      <c r="Y224" s="39"/>
      <c r="Z224" s="39"/>
      <c r="AA224" s="39"/>
      <c r="AB224" s="39"/>
      <c r="AC224" s="39"/>
      <c r="AD224" s="39"/>
      <c r="AE224" s="39"/>
      <c r="AT224" s="18" t="s">
        <v>141</v>
      </c>
      <c r="AU224" s="18" t="s">
        <v>88</v>
      </c>
    </row>
    <row r="225" s="13" customFormat="1">
      <c r="A225" s="13"/>
      <c r="B225" s="237"/>
      <c r="C225" s="238"/>
      <c r="D225" s="232" t="s">
        <v>143</v>
      </c>
      <c r="E225" s="239" t="s">
        <v>1</v>
      </c>
      <c r="F225" s="240" t="s">
        <v>150</v>
      </c>
      <c r="G225" s="238"/>
      <c r="H225" s="241">
        <v>12</v>
      </c>
      <c r="I225" s="242"/>
      <c r="J225" s="238"/>
      <c r="K225" s="238"/>
      <c r="L225" s="243"/>
      <c r="M225" s="244"/>
      <c r="N225" s="245"/>
      <c r="O225" s="245"/>
      <c r="P225" s="245"/>
      <c r="Q225" s="245"/>
      <c r="R225" s="245"/>
      <c r="S225" s="245"/>
      <c r="T225" s="246"/>
      <c r="U225" s="13"/>
      <c r="V225" s="13"/>
      <c r="W225" s="13"/>
      <c r="X225" s="13"/>
      <c r="Y225" s="13"/>
      <c r="Z225" s="13"/>
      <c r="AA225" s="13"/>
      <c r="AB225" s="13"/>
      <c r="AC225" s="13"/>
      <c r="AD225" s="13"/>
      <c r="AE225" s="13"/>
      <c r="AT225" s="247" t="s">
        <v>143</v>
      </c>
      <c r="AU225" s="247" t="s">
        <v>88</v>
      </c>
      <c r="AV225" s="13" t="s">
        <v>88</v>
      </c>
      <c r="AW225" s="13" t="s">
        <v>34</v>
      </c>
      <c r="AX225" s="13" t="s">
        <v>86</v>
      </c>
      <c r="AY225" s="247" t="s">
        <v>132</v>
      </c>
    </row>
    <row r="226" s="13" customFormat="1">
      <c r="A226" s="13"/>
      <c r="B226" s="237"/>
      <c r="C226" s="238"/>
      <c r="D226" s="232" t="s">
        <v>143</v>
      </c>
      <c r="E226" s="238"/>
      <c r="F226" s="240" t="s">
        <v>278</v>
      </c>
      <c r="G226" s="238"/>
      <c r="H226" s="241">
        <v>24</v>
      </c>
      <c r="I226" s="242"/>
      <c r="J226" s="238"/>
      <c r="K226" s="238"/>
      <c r="L226" s="243"/>
      <c r="M226" s="244"/>
      <c r="N226" s="245"/>
      <c r="O226" s="245"/>
      <c r="P226" s="245"/>
      <c r="Q226" s="245"/>
      <c r="R226" s="245"/>
      <c r="S226" s="245"/>
      <c r="T226" s="246"/>
      <c r="U226" s="13"/>
      <c r="V226" s="13"/>
      <c r="W226" s="13"/>
      <c r="X226" s="13"/>
      <c r="Y226" s="13"/>
      <c r="Z226" s="13"/>
      <c r="AA226" s="13"/>
      <c r="AB226" s="13"/>
      <c r="AC226" s="13"/>
      <c r="AD226" s="13"/>
      <c r="AE226" s="13"/>
      <c r="AT226" s="247" t="s">
        <v>143</v>
      </c>
      <c r="AU226" s="247" t="s">
        <v>88</v>
      </c>
      <c r="AV226" s="13" t="s">
        <v>88</v>
      </c>
      <c r="AW226" s="13" t="s">
        <v>4</v>
      </c>
      <c r="AX226" s="13" t="s">
        <v>86</v>
      </c>
      <c r="AY226" s="247" t="s">
        <v>132</v>
      </c>
    </row>
    <row r="227" s="2" customFormat="1">
      <c r="A227" s="39"/>
      <c r="B227" s="40"/>
      <c r="C227" s="219" t="s">
        <v>279</v>
      </c>
      <c r="D227" s="219" t="s">
        <v>134</v>
      </c>
      <c r="E227" s="220" t="s">
        <v>280</v>
      </c>
      <c r="F227" s="221" t="s">
        <v>281</v>
      </c>
      <c r="G227" s="222" t="s">
        <v>158</v>
      </c>
      <c r="H227" s="223">
        <v>13</v>
      </c>
      <c r="I227" s="224"/>
      <c r="J227" s="225">
        <f>ROUND(I227*H227,2)</f>
        <v>0</v>
      </c>
      <c r="K227" s="221" t="s">
        <v>138</v>
      </c>
      <c r="L227" s="45"/>
      <c r="M227" s="226" t="s">
        <v>1</v>
      </c>
      <c r="N227" s="227" t="s">
        <v>43</v>
      </c>
      <c r="O227" s="92"/>
      <c r="P227" s="228">
        <f>O227*H227</f>
        <v>0</v>
      </c>
      <c r="Q227" s="228">
        <v>0</v>
      </c>
      <c r="R227" s="228">
        <f>Q227*H227</f>
        <v>0</v>
      </c>
      <c r="S227" s="228">
        <v>0</v>
      </c>
      <c r="T227" s="229">
        <f>S227*H227</f>
        <v>0</v>
      </c>
      <c r="U227" s="39"/>
      <c r="V227" s="39"/>
      <c r="W227" s="39"/>
      <c r="X227" s="39"/>
      <c r="Y227" s="39"/>
      <c r="Z227" s="39"/>
      <c r="AA227" s="39"/>
      <c r="AB227" s="39"/>
      <c r="AC227" s="39"/>
      <c r="AD227" s="39"/>
      <c r="AE227" s="39"/>
      <c r="AR227" s="230" t="s">
        <v>139</v>
      </c>
      <c r="AT227" s="230" t="s">
        <v>134</v>
      </c>
      <c r="AU227" s="230" t="s">
        <v>88</v>
      </c>
      <c r="AY227" s="18" t="s">
        <v>132</v>
      </c>
      <c r="BE227" s="231">
        <f>IF(N227="základní",J227,0)</f>
        <v>0</v>
      </c>
      <c r="BF227" s="231">
        <f>IF(N227="snížená",J227,0)</f>
        <v>0</v>
      </c>
      <c r="BG227" s="231">
        <f>IF(N227="zákl. přenesená",J227,0)</f>
        <v>0</v>
      </c>
      <c r="BH227" s="231">
        <f>IF(N227="sníž. přenesená",J227,0)</f>
        <v>0</v>
      </c>
      <c r="BI227" s="231">
        <f>IF(N227="nulová",J227,0)</f>
        <v>0</v>
      </c>
      <c r="BJ227" s="18" t="s">
        <v>86</v>
      </c>
      <c r="BK227" s="231">
        <f>ROUND(I227*H227,2)</f>
        <v>0</v>
      </c>
      <c r="BL227" s="18" t="s">
        <v>139</v>
      </c>
      <c r="BM227" s="230" t="s">
        <v>282</v>
      </c>
    </row>
    <row r="228" s="2" customFormat="1">
      <c r="A228" s="39"/>
      <c r="B228" s="40"/>
      <c r="C228" s="41"/>
      <c r="D228" s="232" t="s">
        <v>141</v>
      </c>
      <c r="E228" s="41"/>
      <c r="F228" s="233" t="s">
        <v>283</v>
      </c>
      <c r="G228" s="41"/>
      <c r="H228" s="41"/>
      <c r="I228" s="234"/>
      <c r="J228" s="41"/>
      <c r="K228" s="41"/>
      <c r="L228" s="45"/>
      <c r="M228" s="235"/>
      <c r="N228" s="236"/>
      <c r="O228" s="92"/>
      <c r="P228" s="92"/>
      <c r="Q228" s="92"/>
      <c r="R228" s="92"/>
      <c r="S228" s="92"/>
      <c r="T228" s="93"/>
      <c r="U228" s="39"/>
      <c r="V228" s="39"/>
      <c r="W228" s="39"/>
      <c r="X228" s="39"/>
      <c r="Y228" s="39"/>
      <c r="Z228" s="39"/>
      <c r="AA228" s="39"/>
      <c r="AB228" s="39"/>
      <c r="AC228" s="39"/>
      <c r="AD228" s="39"/>
      <c r="AE228" s="39"/>
      <c r="AT228" s="18" t="s">
        <v>141</v>
      </c>
      <c r="AU228" s="18" t="s">
        <v>88</v>
      </c>
    </row>
    <row r="229" s="13" customFormat="1">
      <c r="A229" s="13"/>
      <c r="B229" s="237"/>
      <c r="C229" s="238"/>
      <c r="D229" s="232" t="s">
        <v>143</v>
      </c>
      <c r="E229" s="239" t="s">
        <v>1</v>
      </c>
      <c r="F229" s="240" t="s">
        <v>284</v>
      </c>
      <c r="G229" s="238"/>
      <c r="H229" s="241">
        <v>13</v>
      </c>
      <c r="I229" s="242"/>
      <c r="J229" s="238"/>
      <c r="K229" s="238"/>
      <c r="L229" s="243"/>
      <c r="M229" s="244"/>
      <c r="N229" s="245"/>
      <c r="O229" s="245"/>
      <c r="P229" s="245"/>
      <c r="Q229" s="245"/>
      <c r="R229" s="245"/>
      <c r="S229" s="245"/>
      <c r="T229" s="246"/>
      <c r="U229" s="13"/>
      <c r="V229" s="13"/>
      <c r="W229" s="13"/>
      <c r="X229" s="13"/>
      <c r="Y229" s="13"/>
      <c r="Z229" s="13"/>
      <c r="AA229" s="13"/>
      <c r="AB229" s="13"/>
      <c r="AC229" s="13"/>
      <c r="AD229" s="13"/>
      <c r="AE229" s="13"/>
      <c r="AT229" s="247" t="s">
        <v>143</v>
      </c>
      <c r="AU229" s="247" t="s">
        <v>88</v>
      </c>
      <c r="AV229" s="13" t="s">
        <v>88</v>
      </c>
      <c r="AW229" s="13" t="s">
        <v>34</v>
      </c>
      <c r="AX229" s="13" t="s">
        <v>86</v>
      </c>
      <c r="AY229" s="247" t="s">
        <v>132</v>
      </c>
    </row>
    <row r="230" s="2" customFormat="1">
      <c r="A230" s="39"/>
      <c r="B230" s="40"/>
      <c r="C230" s="219" t="s">
        <v>285</v>
      </c>
      <c r="D230" s="219" t="s">
        <v>134</v>
      </c>
      <c r="E230" s="220" t="s">
        <v>286</v>
      </c>
      <c r="F230" s="221" t="s">
        <v>287</v>
      </c>
      <c r="G230" s="222" t="s">
        <v>158</v>
      </c>
      <c r="H230" s="223">
        <v>6.7999999999999998</v>
      </c>
      <c r="I230" s="224"/>
      <c r="J230" s="225">
        <f>ROUND(I230*H230,2)</f>
        <v>0</v>
      </c>
      <c r="K230" s="221" t="s">
        <v>138</v>
      </c>
      <c r="L230" s="45"/>
      <c r="M230" s="226" t="s">
        <v>1</v>
      </c>
      <c r="N230" s="227" t="s">
        <v>43</v>
      </c>
      <c r="O230" s="92"/>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139</v>
      </c>
      <c r="AT230" s="230" t="s">
        <v>134</v>
      </c>
      <c r="AU230" s="230" t="s">
        <v>88</v>
      </c>
      <c r="AY230" s="18" t="s">
        <v>132</v>
      </c>
      <c r="BE230" s="231">
        <f>IF(N230="základní",J230,0)</f>
        <v>0</v>
      </c>
      <c r="BF230" s="231">
        <f>IF(N230="snížená",J230,0)</f>
        <v>0</v>
      </c>
      <c r="BG230" s="231">
        <f>IF(N230="zákl. přenesená",J230,0)</f>
        <v>0</v>
      </c>
      <c r="BH230" s="231">
        <f>IF(N230="sníž. přenesená",J230,0)</f>
        <v>0</v>
      </c>
      <c r="BI230" s="231">
        <f>IF(N230="nulová",J230,0)</f>
        <v>0</v>
      </c>
      <c r="BJ230" s="18" t="s">
        <v>86</v>
      </c>
      <c r="BK230" s="231">
        <f>ROUND(I230*H230,2)</f>
        <v>0</v>
      </c>
      <c r="BL230" s="18" t="s">
        <v>139</v>
      </c>
      <c r="BM230" s="230" t="s">
        <v>288</v>
      </c>
    </row>
    <row r="231" s="2" customFormat="1">
      <c r="A231" s="39"/>
      <c r="B231" s="40"/>
      <c r="C231" s="41"/>
      <c r="D231" s="232" t="s">
        <v>141</v>
      </c>
      <c r="E231" s="41"/>
      <c r="F231" s="233" t="s">
        <v>289</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141</v>
      </c>
      <c r="AU231" s="18" t="s">
        <v>88</v>
      </c>
    </row>
    <row r="232" s="14" customFormat="1">
      <c r="A232" s="14"/>
      <c r="B232" s="248"/>
      <c r="C232" s="249"/>
      <c r="D232" s="232" t="s">
        <v>143</v>
      </c>
      <c r="E232" s="250" t="s">
        <v>1</v>
      </c>
      <c r="F232" s="251" t="s">
        <v>290</v>
      </c>
      <c r="G232" s="249"/>
      <c r="H232" s="250" t="s">
        <v>1</v>
      </c>
      <c r="I232" s="252"/>
      <c r="J232" s="249"/>
      <c r="K232" s="249"/>
      <c r="L232" s="253"/>
      <c r="M232" s="254"/>
      <c r="N232" s="255"/>
      <c r="O232" s="255"/>
      <c r="P232" s="255"/>
      <c r="Q232" s="255"/>
      <c r="R232" s="255"/>
      <c r="S232" s="255"/>
      <c r="T232" s="256"/>
      <c r="U232" s="14"/>
      <c r="V232" s="14"/>
      <c r="W232" s="14"/>
      <c r="X232" s="14"/>
      <c r="Y232" s="14"/>
      <c r="Z232" s="14"/>
      <c r="AA232" s="14"/>
      <c r="AB232" s="14"/>
      <c r="AC232" s="14"/>
      <c r="AD232" s="14"/>
      <c r="AE232" s="14"/>
      <c r="AT232" s="257" t="s">
        <v>143</v>
      </c>
      <c r="AU232" s="257" t="s">
        <v>88</v>
      </c>
      <c r="AV232" s="14" t="s">
        <v>86</v>
      </c>
      <c r="AW232" s="14" t="s">
        <v>34</v>
      </c>
      <c r="AX232" s="14" t="s">
        <v>78</v>
      </c>
      <c r="AY232" s="257" t="s">
        <v>132</v>
      </c>
    </row>
    <row r="233" s="13" customFormat="1">
      <c r="A233" s="13"/>
      <c r="B233" s="237"/>
      <c r="C233" s="238"/>
      <c r="D233" s="232" t="s">
        <v>143</v>
      </c>
      <c r="E233" s="239" t="s">
        <v>1</v>
      </c>
      <c r="F233" s="240" t="s">
        <v>291</v>
      </c>
      <c r="G233" s="238"/>
      <c r="H233" s="241">
        <v>6.7999999999999998</v>
      </c>
      <c r="I233" s="242"/>
      <c r="J233" s="238"/>
      <c r="K233" s="238"/>
      <c r="L233" s="243"/>
      <c r="M233" s="244"/>
      <c r="N233" s="245"/>
      <c r="O233" s="245"/>
      <c r="P233" s="245"/>
      <c r="Q233" s="245"/>
      <c r="R233" s="245"/>
      <c r="S233" s="245"/>
      <c r="T233" s="246"/>
      <c r="U233" s="13"/>
      <c r="V233" s="13"/>
      <c r="W233" s="13"/>
      <c r="X233" s="13"/>
      <c r="Y233" s="13"/>
      <c r="Z233" s="13"/>
      <c r="AA233" s="13"/>
      <c r="AB233" s="13"/>
      <c r="AC233" s="13"/>
      <c r="AD233" s="13"/>
      <c r="AE233" s="13"/>
      <c r="AT233" s="247" t="s">
        <v>143</v>
      </c>
      <c r="AU233" s="247" t="s">
        <v>88</v>
      </c>
      <c r="AV233" s="13" t="s">
        <v>88</v>
      </c>
      <c r="AW233" s="13" t="s">
        <v>34</v>
      </c>
      <c r="AX233" s="13" t="s">
        <v>78</v>
      </c>
      <c r="AY233" s="247" t="s">
        <v>132</v>
      </c>
    </row>
    <row r="234" s="15" customFormat="1">
      <c r="A234" s="15"/>
      <c r="B234" s="258"/>
      <c r="C234" s="259"/>
      <c r="D234" s="232" t="s">
        <v>143</v>
      </c>
      <c r="E234" s="260" t="s">
        <v>1</v>
      </c>
      <c r="F234" s="261" t="s">
        <v>176</v>
      </c>
      <c r="G234" s="259"/>
      <c r="H234" s="262">
        <v>6.7999999999999998</v>
      </c>
      <c r="I234" s="263"/>
      <c r="J234" s="259"/>
      <c r="K234" s="259"/>
      <c r="L234" s="264"/>
      <c r="M234" s="265"/>
      <c r="N234" s="266"/>
      <c r="O234" s="266"/>
      <c r="P234" s="266"/>
      <c r="Q234" s="266"/>
      <c r="R234" s="266"/>
      <c r="S234" s="266"/>
      <c r="T234" s="267"/>
      <c r="U234" s="15"/>
      <c r="V234" s="15"/>
      <c r="W234" s="15"/>
      <c r="X234" s="15"/>
      <c r="Y234" s="15"/>
      <c r="Z234" s="15"/>
      <c r="AA234" s="15"/>
      <c r="AB234" s="15"/>
      <c r="AC234" s="15"/>
      <c r="AD234" s="15"/>
      <c r="AE234" s="15"/>
      <c r="AT234" s="268" t="s">
        <v>143</v>
      </c>
      <c r="AU234" s="268" t="s">
        <v>88</v>
      </c>
      <c r="AV234" s="15" t="s">
        <v>139</v>
      </c>
      <c r="AW234" s="15" t="s">
        <v>34</v>
      </c>
      <c r="AX234" s="15" t="s">
        <v>86</v>
      </c>
      <c r="AY234" s="268" t="s">
        <v>132</v>
      </c>
    </row>
    <row r="235" s="2" customFormat="1" ht="16.5" customHeight="1">
      <c r="A235" s="39"/>
      <c r="B235" s="40"/>
      <c r="C235" s="270" t="s">
        <v>292</v>
      </c>
      <c r="D235" s="270" t="s">
        <v>274</v>
      </c>
      <c r="E235" s="271" t="s">
        <v>293</v>
      </c>
      <c r="F235" s="272" t="s">
        <v>294</v>
      </c>
      <c r="G235" s="273" t="s">
        <v>256</v>
      </c>
      <c r="H235" s="274">
        <v>16.399999999999999</v>
      </c>
      <c r="I235" s="275"/>
      <c r="J235" s="276">
        <f>ROUND(I235*H235,2)</f>
        <v>0</v>
      </c>
      <c r="K235" s="272" t="s">
        <v>138</v>
      </c>
      <c r="L235" s="277"/>
      <c r="M235" s="278" t="s">
        <v>1</v>
      </c>
      <c r="N235" s="279" t="s">
        <v>43</v>
      </c>
      <c r="O235" s="92"/>
      <c r="P235" s="228">
        <f>O235*H235</f>
        <v>0</v>
      </c>
      <c r="Q235" s="228">
        <v>1</v>
      </c>
      <c r="R235" s="228">
        <f>Q235*H235</f>
        <v>16.399999999999999</v>
      </c>
      <c r="S235" s="228">
        <v>0</v>
      </c>
      <c r="T235" s="229">
        <f>S235*H235</f>
        <v>0</v>
      </c>
      <c r="U235" s="39"/>
      <c r="V235" s="39"/>
      <c r="W235" s="39"/>
      <c r="X235" s="39"/>
      <c r="Y235" s="39"/>
      <c r="Z235" s="39"/>
      <c r="AA235" s="39"/>
      <c r="AB235" s="39"/>
      <c r="AC235" s="39"/>
      <c r="AD235" s="39"/>
      <c r="AE235" s="39"/>
      <c r="AR235" s="230" t="s">
        <v>184</v>
      </c>
      <c r="AT235" s="230" t="s">
        <v>274</v>
      </c>
      <c r="AU235" s="230" t="s">
        <v>88</v>
      </c>
      <c r="AY235" s="18" t="s">
        <v>132</v>
      </c>
      <c r="BE235" s="231">
        <f>IF(N235="základní",J235,0)</f>
        <v>0</v>
      </c>
      <c r="BF235" s="231">
        <f>IF(N235="snížená",J235,0)</f>
        <v>0</v>
      </c>
      <c r="BG235" s="231">
        <f>IF(N235="zákl. přenesená",J235,0)</f>
        <v>0</v>
      </c>
      <c r="BH235" s="231">
        <f>IF(N235="sníž. přenesená",J235,0)</f>
        <v>0</v>
      </c>
      <c r="BI235" s="231">
        <f>IF(N235="nulová",J235,0)</f>
        <v>0</v>
      </c>
      <c r="BJ235" s="18" t="s">
        <v>86</v>
      </c>
      <c r="BK235" s="231">
        <f>ROUND(I235*H235,2)</f>
        <v>0</v>
      </c>
      <c r="BL235" s="18" t="s">
        <v>139</v>
      </c>
      <c r="BM235" s="230" t="s">
        <v>295</v>
      </c>
    </row>
    <row r="236" s="2" customFormat="1">
      <c r="A236" s="39"/>
      <c r="B236" s="40"/>
      <c r="C236" s="41"/>
      <c r="D236" s="232" t="s">
        <v>141</v>
      </c>
      <c r="E236" s="41"/>
      <c r="F236" s="233" t="s">
        <v>294</v>
      </c>
      <c r="G236" s="41"/>
      <c r="H236" s="41"/>
      <c r="I236" s="234"/>
      <c r="J236" s="41"/>
      <c r="K236" s="41"/>
      <c r="L236" s="45"/>
      <c r="M236" s="235"/>
      <c r="N236" s="236"/>
      <c r="O236" s="92"/>
      <c r="P236" s="92"/>
      <c r="Q236" s="92"/>
      <c r="R236" s="92"/>
      <c r="S236" s="92"/>
      <c r="T236" s="93"/>
      <c r="U236" s="39"/>
      <c r="V236" s="39"/>
      <c r="W236" s="39"/>
      <c r="X236" s="39"/>
      <c r="Y236" s="39"/>
      <c r="Z236" s="39"/>
      <c r="AA236" s="39"/>
      <c r="AB236" s="39"/>
      <c r="AC236" s="39"/>
      <c r="AD236" s="39"/>
      <c r="AE236" s="39"/>
      <c r="AT236" s="18" t="s">
        <v>141</v>
      </c>
      <c r="AU236" s="18" t="s">
        <v>88</v>
      </c>
    </row>
    <row r="237" s="13" customFormat="1">
      <c r="A237" s="13"/>
      <c r="B237" s="237"/>
      <c r="C237" s="238"/>
      <c r="D237" s="232" t="s">
        <v>143</v>
      </c>
      <c r="E237" s="239" t="s">
        <v>1</v>
      </c>
      <c r="F237" s="240" t="s">
        <v>296</v>
      </c>
      <c r="G237" s="238"/>
      <c r="H237" s="241">
        <v>8.1999999999999993</v>
      </c>
      <c r="I237" s="242"/>
      <c r="J237" s="238"/>
      <c r="K237" s="238"/>
      <c r="L237" s="243"/>
      <c r="M237" s="244"/>
      <c r="N237" s="245"/>
      <c r="O237" s="245"/>
      <c r="P237" s="245"/>
      <c r="Q237" s="245"/>
      <c r="R237" s="245"/>
      <c r="S237" s="245"/>
      <c r="T237" s="246"/>
      <c r="U237" s="13"/>
      <c r="V237" s="13"/>
      <c r="W237" s="13"/>
      <c r="X237" s="13"/>
      <c r="Y237" s="13"/>
      <c r="Z237" s="13"/>
      <c r="AA237" s="13"/>
      <c r="AB237" s="13"/>
      <c r="AC237" s="13"/>
      <c r="AD237" s="13"/>
      <c r="AE237" s="13"/>
      <c r="AT237" s="247" t="s">
        <v>143</v>
      </c>
      <c r="AU237" s="247" t="s">
        <v>88</v>
      </c>
      <c r="AV237" s="13" t="s">
        <v>88</v>
      </c>
      <c r="AW237" s="13" t="s">
        <v>34</v>
      </c>
      <c r="AX237" s="13" t="s">
        <v>86</v>
      </c>
      <c r="AY237" s="247" t="s">
        <v>132</v>
      </c>
    </row>
    <row r="238" s="13" customFormat="1">
      <c r="A238" s="13"/>
      <c r="B238" s="237"/>
      <c r="C238" s="238"/>
      <c r="D238" s="232" t="s">
        <v>143</v>
      </c>
      <c r="E238" s="238"/>
      <c r="F238" s="240" t="s">
        <v>297</v>
      </c>
      <c r="G238" s="238"/>
      <c r="H238" s="241">
        <v>16.399999999999999</v>
      </c>
      <c r="I238" s="242"/>
      <c r="J238" s="238"/>
      <c r="K238" s="238"/>
      <c r="L238" s="243"/>
      <c r="M238" s="244"/>
      <c r="N238" s="245"/>
      <c r="O238" s="245"/>
      <c r="P238" s="245"/>
      <c r="Q238" s="245"/>
      <c r="R238" s="245"/>
      <c r="S238" s="245"/>
      <c r="T238" s="246"/>
      <c r="U238" s="13"/>
      <c r="V238" s="13"/>
      <c r="W238" s="13"/>
      <c r="X238" s="13"/>
      <c r="Y238" s="13"/>
      <c r="Z238" s="13"/>
      <c r="AA238" s="13"/>
      <c r="AB238" s="13"/>
      <c r="AC238" s="13"/>
      <c r="AD238" s="13"/>
      <c r="AE238" s="13"/>
      <c r="AT238" s="247" t="s">
        <v>143</v>
      </c>
      <c r="AU238" s="247" t="s">
        <v>88</v>
      </c>
      <c r="AV238" s="13" t="s">
        <v>88</v>
      </c>
      <c r="AW238" s="13" t="s">
        <v>4</v>
      </c>
      <c r="AX238" s="13" t="s">
        <v>86</v>
      </c>
      <c r="AY238" s="247" t="s">
        <v>132</v>
      </c>
    </row>
    <row r="239" s="2" customFormat="1" ht="33" customHeight="1">
      <c r="A239" s="39"/>
      <c r="B239" s="40"/>
      <c r="C239" s="219" t="s">
        <v>298</v>
      </c>
      <c r="D239" s="219" t="s">
        <v>134</v>
      </c>
      <c r="E239" s="220" t="s">
        <v>299</v>
      </c>
      <c r="F239" s="221" t="s">
        <v>300</v>
      </c>
      <c r="G239" s="222" t="s">
        <v>137</v>
      </c>
      <c r="H239" s="223">
        <v>65</v>
      </c>
      <c r="I239" s="224"/>
      <c r="J239" s="225">
        <f>ROUND(I239*H239,2)</f>
        <v>0</v>
      </c>
      <c r="K239" s="221" t="s">
        <v>138</v>
      </c>
      <c r="L239" s="45"/>
      <c r="M239" s="226" t="s">
        <v>1</v>
      </c>
      <c r="N239" s="227" t="s">
        <v>43</v>
      </c>
      <c r="O239" s="92"/>
      <c r="P239" s="228">
        <f>O239*H239</f>
        <v>0</v>
      </c>
      <c r="Q239" s="228">
        <v>0</v>
      </c>
      <c r="R239" s="228">
        <f>Q239*H239</f>
        <v>0</v>
      </c>
      <c r="S239" s="228">
        <v>0</v>
      </c>
      <c r="T239" s="229">
        <f>S239*H239</f>
        <v>0</v>
      </c>
      <c r="U239" s="39"/>
      <c r="V239" s="39"/>
      <c r="W239" s="39"/>
      <c r="X239" s="39"/>
      <c r="Y239" s="39"/>
      <c r="Z239" s="39"/>
      <c r="AA239" s="39"/>
      <c r="AB239" s="39"/>
      <c r="AC239" s="39"/>
      <c r="AD239" s="39"/>
      <c r="AE239" s="39"/>
      <c r="AR239" s="230" t="s">
        <v>139</v>
      </c>
      <c r="AT239" s="230" t="s">
        <v>134</v>
      </c>
      <c r="AU239" s="230" t="s">
        <v>88</v>
      </c>
      <c r="AY239" s="18" t="s">
        <v>132</v>
      </c>
      <c r="BE239" s="231">
        <f>IF(N239="základní",J239,0)</f>
        <v>0</v>
      </c>
      <c r="BF239" s="231">
        <f>IF(N239="snížená",J239,0)</f>
        <v>0</v>
      </c>
      <c r="BG239" s="231">
        <f>IF(N239="zákl. přenesená",J239,0)</f>
        <v>0</v>
      </c>
      <c r="BH239" s="231">
        <f>IF(N239="sníž. přenesená",J239,0)</f>
        <v>0</v>
      </c>
      <c r="BI239" s="231">
        <f>IF(N239="nulová",J239,0)</f>
        <v>0</v>
      </c>
      <c r="BJ239" s="18" t="s">
        <v>86</v>
      </c>
      <c r="BK239" s="231">
        <f>ROUND(I239*H239,2)</f>
        <v>0</v>
      </c>
      <c r="BL239" s="18" t="s">
        <v>139</v>
      </c>
      <c r="BM239" s="230" t="s">
        <v>301</v>
      </c>
    </row>
    <row r="240" s="2" customFormat="1">
      <c r="A240" s="39"/>
      <c r="B240" s="40"/>
      <c r="C240" s="41"/>
      <c r="D240" s="232" t="s">
        <v>141</v>
      </c>
      <c r="E240" s="41"/>
      <c r="F240" s="233" t="s">
        <v>302</v>
      </c>
      <c r="G240" s="41"/>
      <c r="H240" s="41"/>
      <c r="I240" s="234"/>
      <c r="J240" s="41"/>
      <c r="K240" s="41"/>
      <c r="L240" s="45"/>
      <c r="M240" s="235"/>
      <c r="N240" s="236"/>
      <c r="O240" s="92"/>
      <c r="P240" s="92"/>
      <c r="Q240" s="92"/>
      <c r="R240" s="92"/>
      <c r="S240" s="92"/>
      <c r="T240" s="93"/>
      <c r="U240" s="39"/>
      <c r="V240" s="39"/>
      <c r="W240" s="39"/>
      <c r="X240" s="39"/>
      <c r="Y240" s="39"/>
      <c r="Z240" s="39"/>
      <c r="AA240" s="39"/>
      <c r="AB240" s="39"/>
      <c r="AC240" s="39"/>
      <c r="AD240" s="39"/>
      <c r="AE240" s="39"/>
      <c r="AT240" s="18" t="s">
        <v>141</v>
      </c>
      <c r="AU240" s="18" t="s">
        <v>88</v>
      </c>
    </row>
    <row r="241" s="13" customFormat="1">
      <c r="A241" s="13"/>
      <c r="B241" s="237"/>
      <c r="C241" s="238"/>
      <c r="D241" s="232" t="s">
        <v>143</v>
      </c>
      <c r="E241" s="239" t="s">
        <v>1</v>
      </c>
      <c r="F241" s="240" t="s">
        <v>303</v>
      </c>
      <c r="G241" s="238"/>
      <c r="H241" s="241">
        <v>65</v>
      </c>
      <c r="I241" s="242"/>
      <c r="J241" s="238"/>
      <c r="K241" s="238"/>
      <c r="L241" s="243"/>
      <c r="M241" s="244"/>
      <c r="N241" s="245"/>
      <c r="O241" s="245"/>
      <c r="P241" s="245"/>
      <c r="Q241" s="245"/>
      <c r="R241" s="245"/>
      <c r="S241" s="245"/>
      <c r="T241" s="246"/>
      <c r="U241" s="13"/>
      <c r="V241" s="13"/>
      <c r="W241" s="13"/>
      <c r="X241" s="13"/>
      <c r="Y241" s="13"/>
      <c r="Z241" s="13"/>
      <c r="AA241" s="13"/>
      <c r="AB241" s="13"/>
      <c r="AC241" s="13"/>
      <c r="AD241" s="13"/>
      <c r="AE241" s="13"/>
      <c r="AT241" s="247" t="s">
        <v>143</v>
      </c>
      <c r="AU241" s="247" t="s">
        <v>88</v>
      </c>
      <c r="AV241" s="13" t="s">
        <v>88</v>
      </c>
      <c r="AW241" s="13" t="s">
        <v>34</v>
      </c>
      <c r="AX241" s="13" t="s">
        <v>86</v>
      </c>
      <c r="AY241" s="247" t="s">
        <v>132</v>
      </c>
    </row>
    <row r="242" s="2" customFormat="1">
      <c r="A242" s="39"/>
      <c r="B242" s="40"/>
      <c r="C242" s="219" t="s">
        <v>304</v>
      </c>
      <c r="D242" s="219" t="s">
        <v>134</v>
      </c>
      <c r="E242" s="220" t="s">
        <v>305</v>
      </c>
      <c r="F242" s="221" t="s">
        <v>306</v>
      </c>
      <c r="G242" s="222" t="s">
        <v>137</v>
      </c>
      <c r="H242" s="223">
        <v>65</v>
      </c>
      <c r="I242" s="224"/>
      <c r="J242" s="225">
        <f>ROUND(I242*H242,2)</f>
        <v>0</v>
      </c>
      <c r="K242" s="221" t="s">
        <v>138</v>
      </c>
      <c r="L242" s="45"/>
      <c r="M242" s="226" t="s">
        <v>1</v>
      </c>
      <c r="N242" s="227" t="s">
        <v>43</v>
      </c>
      <c r="O242" s="92"/>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139</v>
      </c>
      <c r="AT242" s="230" t="s">
        <v>134</v>
      </c>
      <c r="AU242" s="230" t="s">
        <v>88</v>
      </c>
      <c r="AY242" s="18" t="s">
        <v>132</v>
      </c>
      <c r="BE242" s="231">
        <f>IF(N242="základní",J242,0)</f>
        <v>0</v>
      </c>
      <c r="BF242" s="231">
        <f>IF(N242="snížená",J242,0)</f>
        <v>0</v>
      </c>
      <c r="BG242" s="231">
        <f>IF(N242="zákl. přenesená",J242,0)</f>
        <v>0</v>
      </c>
      <c r="BH242" s="231">
        <f>IF(N242="sníž. přenesená",J242,0)</f>
        <v>0</v>
      </c>
      <c r="BI242" s="231">
        <f>IF(N242="nulová",J242,0)</f>
        <v>0</v>
      </c>
      <c r="BJ242" s="18" t="s">
        <v>86</v>
      </c>
      <c r="BK242" s="231">
        <f>ROUND(I242*H242,2)</f>
        <v>0</v>
      </c>
      <c r="BL242" s="18" t="s">
        <v>139</v>
      </c>
      <c r="BM242" s="230" t="s">
        <v>307</v>
      </c>
    </row>
    <row r="243" s="2" customFormat="1">
      <c r="A243" s="39"/>
      <c r="B243" s="40"/>
      <c r="C243" s="41"/>
      <c r="D243" s="232" t="s">
        <v>141</v>
      </c>
      <c r="E243" s="41"/>
      <c r="F243" s="233" t="s">
        <v>308</v>
      </c>
      <c r="G243" s="41"/>
      <c r="H243" s="41"/>
      <c r="I243" s="234"/>
      <c r="J243" s="41"/>
      <c r="K243" s="41"/>
      <c r="L243" s="45"/>
      <c r="M243" s="235"/>
      <c r="N243" s="236"/>
      <c r="O243" s="92"/>
      <c r="P243" s="92"/>
      <c r="Q243" s="92"/>
      <c r="R243" s="92"/>
      <c r="S243" s="92"/>
      <c r="T243" s="93"/>
      <c r="U243" s="39"/>
      <c r="V243" s="39"/>
      <c r="W243" s="39"/>
      <c r="X243" s="39"/>
      <c r="Y243" s="39"/>
      <c r="Z243" s="39"/>
      <c r="AA243" s="39"/>
      <c r="AB243" s="39"/>
      <c r="AC243" s="39"/>
      <c r="AD243" s="39"/>
      <c r="AE243" s="39"/>
      <c r="AT243" s="18" t="s">
        <v>141</v>
      </c>
      <c r="AU243" s="18" t="s">
        <v>88</v>
      </c>
    </row>
    <row r="244" s="13" customFormat="1">
      <c r="A244" s="13"/>
      <c r="B244" s="237"/>
      <c r="C244" s="238"/>
      <c r="D244" s="232" t="s">
        <v>143</v>
      </c>
      <c r="E244" s="239" t="s">
        <v>1</v>
      </c>
      <c r="F244" s="240" t="s">
        <v>303</v>
      </c>
      <c r="G244" s="238"/>
      <c r="H244" s="241">
        <v>65</v>
      </c>
      <c r="I244" s="242"/>
      <c r="J244" s="238"/>
      <c r="K244" s="238"/>
      <c r="L244" s="243"/>
      <c r="M244" s="244"/>
      <c r="N244" s="245"/>
      <c r="O244" s="245"/>
      <c r="P244" s="245"/>
      <c r="Q244" s="245"/>
      <c r="R244" s="245"/>
      <c r="S244" s="245"/>
      <c r="T244" s="246"/>
      <c r="U244" s="13"/>
      <c r="V244" s="13"/>
      <c r="W244" s="13"/>
      <c r="X244" s="13"/>
      <c r="Y244" s="13"/>
      <c r="Z244" s="13"/>
      <c r="AA244" s="13"/>
      <c r="AB244" s="13"/>
      <c r="AC244" s="13"/>
      <c r="AD244" s="13"/>
      <c r="AE244" s="13"/>
      <c r="AT244" s="247" t="s">
        <v>143</v>
      </c>
      <c r="AU244" s="247" t="s">
        <v>88</v>
      </c>
      <c r="AV244" s="13" t="s">
        <v>88</v>
      </c>
      <c r="AW244" s="13" t="s">
        <v>34</v>
      </c>
      <c r="AX244" s="13" t="s">
        <v>86</v>
      </c>
      <c r="AY244" s="247" t="s">
        <v>132</v>
      </c>
    </row>
    <row r="245" s="2" customFormat="1" ht="16.5" customHeight="1">
      <c r="A245" s="39"/>
      <c r="B245" s="40"/>
      <c r="C245" s="270" t="s">
        <v>309</v>
      </c>
      <c r="D245" s="270" t="s">
        <v>274</v>
      </c>
      <c r="E245" s="271" t="s">
        <v>310</v>
      </c>
      <c r="F245" s="272" t="s">
        <v>311</v>
      </c>
      <c r="G245" s="273" t="s">
        <v>256</v>
      </c>
      <c r="H245" s="274">
        <v>3.2400000000000002</v>
      </c>
      <c r="I245" s="275"/>
      <c r="J245" s="276">
        <f>ROUND(I245*H245,2)</f>
        <v>0</v>
      </c>
      <c r="K245" s="272" t="s">
        <v>138</v>
      </c>
      <c r="L245" s="277"/>
      <c r="M245" s="278" t="s">
        <v>1</v>
      </c>
      <c r="N245" s="279" t="s">
        <v>43</v>
      </c>
      <c r="O245" s="92"/>
      <c r="P245" s="228">
        <f>O245*H245</f>
        <v>0</v>
      </c>
      <c r="Q245" s="228">
        <v>1</v>
      </c>
      <c r="R245" s="228">
        <f>Q245*H245</f>
        <v>3.2400000000000002</v>
      </c>
      <c r="S245" s="228">
        <v>0</v>
      </c>
      <c r="T245" s="229">
        <f>S245*H245</f>
        <v>0</v>
      </c>
      <c r="U245" s="39"/>
      <c r="V245" s="39"/>
      <c r="W245" s="39"/>
      <c r="X245" s="39"/>
      <c r="Y245" s="39"/>
      <c r="Z245" s="39"/>
      <c r="AA245" s="39"/>
      <c r="AB245" s="39"/>
      <c r="AC245" s="39"/>
      <c r="AD245" s="39"/>
      <c r="AE245" s="39"/>
      <c r="AR245" s="230" t="s">
        <v>184</v>
      </c>
      <c r="AT245" s="230" t="s">
        <v>274</v>
      </c>
      <c r="AU245" s="230" t="s">
        <v>88</v>
      </c>
      <c r="AY245" s="18" t="s">
        <v>132</v>
      </c>
      <c r="BE245" s="231">
        <f>IF(N245="základní",J245,0)</f>
        <v>0</v>
      </c>
      <c r="BF245" s="231">
        <f>IF(N245="snížená",J245,0)</f>
        <v>0</v>
      </c>
      <c r="BG245" s="231">
        <f>IF(N245="zákl. přenesená",J245,0)</f>
        <v>0</v>
      </c>
      <c r="BH245" s="231">
        <f>IF(N245="sníž. přenesená",J245,0)</f>
        <v>0</v>
      </c>
      <c r="BI245" s="231">
        <f>IF(N245="nulová",J245,0)</f>
        <v>0</v>
      </c>
      <c r="BJ245" s="18" t="s">
        <v>86</v>
      </c>
      <c r="BK245" s="231">
        <f>ROUND(I245*H245,2)</f>
        <v>0</v>
      </c>
      <c r="BL245" s="18" t="s">
        <v>139</v>
      </c>
      <c r="BM245" s="230" t="s">
        <v>312</v>
      </c>
    </row>
    <row r="246" s="2" customFormat="1">
      <c r="A246" s="39"/>
      <c r="B246" s="40"/>
      <c r="C246" s="41"/>
      <c r="D246" s="232" t="s">
        <v>141</v>
      </c>
      <c r="E246" s="41"/>
      <c r="F246" s="233" t="s">
        <v>311</v>
      </c>
      <c r="G246" s="41"/>
      <c r="H246" s="41"/>
      <c r="I246" s="234"/>
      <c r="J246" s="41"/>
      <c r="K246" s="41"/>
      <c r="L246" s="45"/>
      <c r="M246" s="235"/>
      <c r="N246" s="236"/>
      <c r="O246" s="92"/>
      <c r="P246" s="92"/>
      <c r="Q246" s="92"/>
      <c r="R246" s="92"/>
      <c r="S246" s="92"/>
      <c r="T246" s="93"/>
      <c r="U246" s="39"/>
      <c r="V246" s="39"/>
      <c r="W246" s="39"/>
      <c r="X246" s="39"/>
      <c r="Y246" s="39"/>
      <c r="Z246" s="39"/>
      <c r="AA246" s="39"/>
      <c r="AB246" s="39"/>
      <c r="AC246" s="39"/>
      <c r="AD246" s="39"/>
      <c r="AE246" s="39"/>
      <c r="AT246" s="18" t="s">
        <v>141</v>
      </c>
      <c r="AU246" s="18" t="s">
        <v>88</v>
      </c>
    </row>
    <row r="247" s="13" customFormat="1">
      <c r="A247" s="13"/>
      <c r="B247" s="237"/>
      <c r="C247" s="238"/>
      <c r="D247" s="232" t="s">
        <v>143</v>
      </c>
      <c r="E247" s="239" t="s">
        <v>1</v>
      </c>
      <c r="F247" s="240" t="s">
        <v>313</v>
      </c>
      <c r="G247" s="238"/>
      <c r="H247" s="241">
        <v>9.75</v>
      </c>
      <c r="I247" s="242"/>
      <c r="J247" s="238"/>
      <c r="K247" s="238"/>
      <c r="L247" s="243"/>
      <c r="M247" s="244"/>
      <c r="N247" s="245"/>
      <c r="O247" s="245"/>
      <c r="P247" s="245"/>
      <c r="Q247" s="245"/>
      <c r="R247" s="245"/>
      <c r="S247" s="245"/>
      <c r="T247" s="246"/>
      <c r="U247" s="13"/>
      <c r="V247" s="13"/>
      <c r="W247" s="13"/>
      <c r="X247" s="13"/>
      <c r="Y247" s="13"/>
      <c r="Z247" s="13"/>
      <c r="AA247" s="13"/>
      <c r="AB247" s="13"/>
      <c r="AC247" s="13"/>
      <c r="AD247" s="13"/>
      <c r="AE247" s="13"/>
      <c r="AT247" s="247" t="s">
        <v>143</v>
      </c>
      <c r="AU247" s="247" t="s">
        <v>88</v>
      </c>
      <c r="AV247" s="13" t="s">
        <v>88</v>
      </c>
      <c r="AW247" s="13" t="s">
        <v>34</v>
      </c>
      <c r="AX247" s="13" t="s">
        <v>78</v>
      </c>
      <c r="AY247" s="247" t="s">
        <v>132</v>
      </c>
    </row>
    <row r="248" s="13" customFormat="1">
      <c r="A248" s="13"/>
      <c r="B248" s="237"/>
      <c r="C248" s="238"/>
      <c r="D248" s="232" t="s">
        <v>143</v>
      </c>
      <c r="E248" s="239" t="s">
        <v>1</v>
      </c>
      <c r="F248" s="240" t="s">
        <v>314</v>
      </c>
      <c r="G248" s="238"/>
      <c r="H248" s="241">
        <v>-7.9500000000000002</v>
      </c>
      <c r="I248" s="242"/>
      <c r="J248" s="238"/>
      <c r="K248" s="238"/>
      <c r="L248" s="243"/>
      <c r="M248" s="244"/>
      <c r="N248" s="245"/>
      <c r="O248" s="245"/>
      <c r="P248" s="245"/>
      <c r="Q248" s="245"/>
      <c r="R248" s="245"/>
      <c r="S248" s="245"/>
      <c r="T248" s="246"/>
      <c r="U248" s="13"/>
      <c r="V248" s="13"/>
      <c r="W248" s="13"/>
      <c r="X248" s="13"/>
      <c r="Y248" s="13"/>
      <c r="Z248" s="13"/>
      <c r="AA248" s="13"/>
      <c r="AB248" s="13"/>
      <c r="AC248" s="13"/>
      <c r="AD248" s="13"/>
      <c r="AE248" s="13"/>
      <c r="AT248" s="247" t="s">
        <v>143</v>
      </c>
      <c r="AU248" s="247" t="s">
        <v>88</v>
      </c>
      <c r="AV248" s="13" t="s">
        <v>88</v>
      </c>
      <c r="AW248" s="13" t="s">
        <v>34</v>
      </c>
      <c r="AX248" s="13" t="s">
        <v>78</v>
      </c>
      <c r="AY248" s="247" t="s">
        <v>132</v>
      </c>
    </row>
    <row r="249" s="15" customFormat="1">
      <c r="A249" s="15"/>
      <c r="B249" s="258"/>
      <c r="C249" s="259"/>
      <c r="D249" s="232" t="s">
        <v>143</v>
      </c>
      <c r="E249" s="260" t="s">
        <v>1</v>
      </c>
      <c r="F249" s="261" t="s">
        <v>176</v>
      </c>
      <c r="G249" s="259"/>
      <c r="H249" s="262">
        <v>1.7999999999999998</v>
      </c>
      <c r="I249" s="263"/>
      <c r="J249" s="259"/>
      <c r="K249" s="259"/>
      <c r="L249" s="264"/>
      <c r="M249" s="265"/>
      <c r="N249" s="266"/>
      <c r="O249" s="266"/>
      <c r="P249" s="266"/>
      <c r="Q249" s="266"/>
      <c r="R249" s="266"/>
      <c r="S249" s="266"/>
      <c r="T249" s="267"/>
      <c r="U249" s="15"/>
      <c r="V249" s="15"/>
      <c r="W249" s="15"/>
      <c r="X249" s="15"/>
      <c r="Y249" s="15"/>
      <c r="Z249" s="15"/>
      <c r="AA249" s="15"/>
      <c r="AB249" s="15"/>
      <c r="AC249" s="15"/>
      <c r="AD249" s="15"/>
      <c r="AE249" s="15"/>
      <c r="AT249" s="268" t="s">
        <v>143</v>
      </c>
      <c r="AU249" s="268" t="s">
        <v>88</v>
      </c>
      <c r="AV249" s="15" t="s">
        <v>139</v>
      </c>
      <c r="AW249" s="15" t="s">
        <v>34</v>
      </c>
      <c r="AX249" s="15" t="s">
        <v>86</v>
      </c>
      <c r="AY249" s="268" t="s">
        <v>132</v>
      </c>
    </row>
    <row r="250" s="13" customFormat="1">
      <c r="A250" s="13"/>
      <c r="B250" s="237"/>
      <c r="C250" s="238"/>
      <c r="D250" s="232" t="s">
        <v>143</v>
      </c>
      <c r="E250" s="238"/>
      <c r="F250" s="240" t="s">
        <v>315</v>
      </c>
      <c r="G250" s="238"/>
      <c r="H250" s="241">
        <v>3.2400000000000002</v>
      </c>
      <c r="I250" s="242"/>
      <c r="J250" s="238"/>
      <c r="K250" s="238"/>
      <c r="L250" s="243"/>
      <c r="M250" s="244"/>
      <c r="N250" s="245"/>
      <c r="O250" s="245"/>
      <c r="P250" s="245"/>
      <c r="Q250" s="245"/>
      <c r="R250" s="245"/>
      <c r="S250" s="245"/>
      <c r="T250" s="246"/>
      <c r="U250" s="13"/>
      <c r="V250" s="13"/>
      <c r="W250" s="13"/>
      <c r="X250" s="13"/>
      <c r="Y250" s="13"/>
      <c r="Z250" s="13"/>
      <c r="AA250" s="13"/>
      <c r="AB250" s="13"/>
      <c r="AC250" s="13"/>
      <c r="AD250" s="13"/>
      <c r="AE250" s="13"/>
      <c r="AT250" s="247" t="s">
        <v>143</v>
      </c>
      <c r="AU250" s="247" t="s">
        <v>88</v>
      </c>
      <c r="AV250" s="13" t="s">
        <v>88</v>
      </c>
      <c r="AW250" s="13" t="s">
        <v>4</v>
      </c>
      <c r="AX250" s="13" t="s">
        <v>86</v>
      </c>
      <c r="AY250" s="247" t="s">
        <v>132</v>
      </c>
    </row>
    <row r="251" s="2" customFormat="1">
      <c r="A251" s="39"/>
      <c r="B251" s="40"/>
      <c r="C251" s="219" t="s">
        <v>316</v>
      </c>
      <c r="D251" s="219" t="s">
        <v>134</v>
      </c>
      <c r="E251" s="220" t="s">
        <v>317</v>
      </c>
      <c r="F251" s="221" t="s">
        <v>318</v>
      </c>
      <c r="G251" s="222" t="s">
        <v>137</v>
      </c>
      <c r="H251" s="223">
        <v>65</v>
      </c>
      <c r="I251" s="224"/>
      <c r="J251" s="225">
        <f>ROUND(I251*H251,2)</f>
        <v>0</v>
      </c>
      <c r="K251" s="221" t="s">
        <v>138</v>
      </c>
      <c r="L251" s="45"/>
      <c r="M251" s="226" t="s">
        <v>1</v>
      </c>
      <c r="N251" s="227" t="s">
        <v>43</v>
      </c>
      <c r="O251" s="92"/>
      <c r="P251" s="228">
        <f>O251*H251</f>
        <v>0</v>
      </c>
      <c r="Q251" s="228">
        <v>0</v>
      </c>
      <c r="R251" s="228">
        <f>Q251*H251</f>
        <v>0</v>
      </c>
      <c r="S251" s="228">
        <v>0</v>
      </c>
      <c r="T251" s="229">
        <f>S251*H251</f>
        <v>0</v>
      </c>
      <c r="U251" s="39"/>
      <c r="V251" s="39"/>
      <c r="W251" s="39"/>
      <c r="X251" s="39"/>
      <c r="Y251" s="39"/>
      <c r="Z251" s="39"/>
      <c r="AA251" s="39"/>
      <c r="AB251" s="39"/>
      <c r="AC251" s="39"/>
      <c r="AD251" s="39"/>
      <c r="AE251" s="39"/>
      <c r="AR251" s="230" t="s">
        <v>139</v>
      </c>
      <c r="AT251" s="230" t="s">
        <v>134</v>
      </c>
      <c r="AU251" s="230" t="s">
        <v>88</v>
      </c>
      <c r="AY251" s="18" t="s">
        <v>132</v>
      </c>
      <c r="BE251" s="231">
        <f>IF(N251="základní",J251,0)</f>
        <v>0</v>
      </c>
      <c r="BF251" s="231">
        <f>IF(N251="snížená",J251,0)</f>
        <v>0</v>
      </c>
      <c r="BG251" s="231">
        <f>IF(N251="zákl. přenesená",J251,0)</f>
        <v>0</v>
      </c>
      <c r="BH251" s="231">
        <f>IF(N251="sníž. přenesená",J251,0)</f>
        <v>0</v>
      </c>
      <c r="BI251" s="231">
        <f>IF(N251="nulová",J251,0)</f>
        <v>0</v>
      </c>
      <c r="BJ251" s="18" t="s">
        <v>86</v>
      </c>
      <c r="BK251" s="231">
        <f>ROUND(I251*H251,2)</f>
        <v>0</v>
      </c>
      <c r="BL251" s="18" t="s">
        <v>139</v>
      </c>
      <c r="BM251" s="230" t="s">
        <v>319</v>
      </c>
    </row>
    <row r="252" s="2" customFormat="1">
      <c r="A252" s="39"/>
      <c r="B252" s="40"/>
      <c r="C252" s="41"/>
      <c r="D252" s="232" t="s">
        <v>141</v>
      </c>
      <c r="E252" s="41"/>
      <c r="F252" s="233" t="s">
        <v>320</v>
      </c>
      <c r="G252" s="41"/>
      <c r="H252" s="41"/>
      <c r="I252" s="234"/>
      <c r="J252" s="41"/>
      <c r="K252" s="41"/>
      <c r="L252" s="45"/>
      <c r="M252" s="235"/>
      <c r="N252" s="236"/>
      <c r="O252" s="92"/>
      <c r="P252" s="92"/>
      <c r="Q252" s="92"/>
      <c r="R252" s="92"/>
      <c r="S252" s="92"/>
      <c r="T252" s="93"/>
      <c r="U252" s="39"/>
      <c r="V252" s="39"/>
      <c r="W252" s="39"/>
      <c r="X252" s="39"/>
      <c r="Y252" s="39"/>
      <c r="Z252" s="39"/>
      <c r="AA252" s="39"/>
      <c r="AB252" s="39"/>
      <c r="AC252" s="39"/>
      <c r="AD252" s="39"/>
      <c r="AE252" s="39"/>
      <c r="AT252" s="18" t="s">
        <v>141</v>
      </c>
      <c r="AU252" s="18" t="s">
        <v>88</v>
      </c>
    </row>
    <row r="253" s="13" customFormat="1">
      <c r="A253" s="13"/>
      <c r="B253" s="237"/>
      <c r="C253" s="238"/>
      <c r="D253" s="232" t="s">
        <v>143</v>
      </c>
      <c r="E253" s="239" t="s">
        <v>1</v>
      </c>
      <c r="F253" s="240" t="s">
        <v>303</v>
      </c>
      <c r="G253" s="238"/>
      <c r="H253" s="241">
        <v>65</v>
      </c>
      <c r="I253" s="242"/>
      <c r="J253" s="238"/>
      <c r="K253" s="238"/>
      <c r="L253" s="243"/>
      <c r="M253" s="244"/>
      <c r="N253" s="245"/>
      <c r="O253" s="245"/>
      <c r="P253" s="245"/>
      <c r="Q253" s="245"/>
      <c r="R253" s="245"/>
      <c r="S253" s="245"/>
      <c r="T253" s="246"/>
      <c r="U253" s="13"/>
      <c r="V253" s="13"/>
      <c r="W253" s="13"/>
      <c r="X253" s="13"/>
      <c r="Y253" s="13"/>
      <c r="Z253" s="13"/>
      <c r="AA253" s="13"/>
      <c r="AB253" s="13"/>
      <c r="AC253" s="13"/>
      <c r="AD253" s="13"/>
      <c r="AE253" s="13"/>
      <c r="AT253" s="247" t="s">
        <v>143</v>
      </c>
      <c r="AU253" s="247" t="s">
        <v>88</v>
      </c>
      <c r="AV253" s="13" t="s">
        <v>88</v>
      </c>
      <c r="AW253" s="13" t="s">
        <v>34</v>
      </c>
      <c r="AX253" s="13" t="s">
        <v>86</v>
      </c>
      <c r="AY253" s="247" t="s">
        <v>132</v>
      </c>
    </row>
    <row r="254" s="2" customFormat="1" ht="16.5" customHeight="1">
      <c r="A254" s="39"/>
      <c r="B254" s="40"/>
      <c r="C254" s="270" t="s">
        <v>321</v>
      </c>
      <c r="D254" s="270" t="s">
        <v>274</v>
      </c>
      <c r="E254" s="271" t="s">
        <v>322</v>
      </c>
      <c r="F254" s="272" t="s">
        <v>323</v>
      </c>
      <c r="G254" s="273" t="s">
        <v>324</v>
      </c>
      <c r="H254" s="274">
        <v>1.95</v>
      </c>
      <c r="I254" s="275"/>
      <c r="J254" s="276">
        <f>ROUND(I254*H254,2)</f>
        <v>0</v>
      </c>
      <c r="K254" s="272" t="s">
        <v>138</v>
      </c>
      <c r="L254" s="277"/>
      <c r="M254" s="278" t="s">
        <v>1</v>
      </c>
      <c r="N254" s="279" t="s">
        <v>43</v>
      </c>
      <c r="O254" s="92"/>
      <c r="P254" s="228">
        <f>O254*H254</f>
        <v>0</v>
      </c>
      <c r="Q254" s="228">
        <v>0.001</v>
      </c>
      <c r="R254" s="228">
        <f>Q254*H254</f>
        <v>0.0019499999999999999</v>
      </c>
      <c r="S254" s="228">
        <v>0</v>
      </c>
      <c r="T254" s="229">
        <f>S254*H254</f>
        <v>0</v>
      </c>
      <c r="U254" s="39"/>
      <c r="V254" s="39"/>
      <c r="W254" s="39"/>
      <c r="X254" s="39"/>
      <c r="Y254" s="39"/>
      <c r="Z254" s="39"/>
      <c r="AA254" s="39"/>
      <c r="AB254" s="39"/>
      <c r="AC254" s="39"/>
      <c r="AD254" s="39"/>
      <c r="AE254" s="39"/>
      <c r="AR254" s="230" t="s">
        <v>184</v>
      </c>
      <c r="AT254" s="230" t="s">
        <v>274</v>
      </c>
      <c r="AU254" s="230" t="s">
        <v>88</v>
      </c>
      <c r="AY254" s="18" t="s">
        <v>132</v>
      </c>
      <c r="BE254" s="231">
        <f>IF(N254="základní",J254,0)</f>
        <v>0</v>
      </c>
      <c r="BF254" s="231">
        <f>IF(N254="snížená",J254,0)</f>
        <v>0</v>
      </c>
      <c r="BG254" s="231">
        <f>IF(N254="zákl. přenesená",J254,0)</f>
        <v>0</v>
      </c>
      <c r="BH254" s="231">
        <f>IF(N254="sníž. přenesená",J254,0)</f>
        <v>0</v>
      </c>
      <c r="BI254" s="231">
        <f>IF(N254="nulová",J254,0)</f>
        <v>0</v>
      </c>
      <c r="BJ254" s="18" t="s">
        <v>86</v>
      </c>
      <c r="BK254" s="231">
        <f>ROUND(I254*H254,2)</f>
        <v>0</v>
      </c>
      <c r="BL254" s="18" t="s">
        <v>139</v>
      </c>
      <c r="BM254" s="230" t="s">
        <v>325</v>
      </c>
    </row>
    <row r="255" s="2" customFormat="1">
      <c r="A255" s="39"/>
      <c r="B255" s="40"/>
      <c r="C255" s="41"/>
      <c r="D255" s="232" t="s">
        <v>141</v>
      </c>
      <c r="E255" s="41"/>
      <c r="F255" s="233" t="s">
        <v>323</v>
      </c>
      <c r="G255" s="41"/>
      <c r="H255" s="41"/>
      <c r="I255" s="234"/>
      <c r="J255" s="41"/>
      <c r="K255" s="41"/>
      <c r="L255" s="45"/>
      <c r="M255" s="235"/>
      <c r="N255" s="236"/>
      <c r="O255" s="92"/>
      <c r="P255" s="92"/>
      <c r="Q255" s="92"/>
      <c r="R255" s="92"/>
      <c r="S255" s="92"/>
      <c r="T255" s="93"/>
      <c r="U255" s="39"/>
      <c r="V255" s="39"/>
      <c r="W255" s="39"/>
      <c r="X255" s="39"/>
      <c r="Y255" s="39"/>
      <c r="Z255" s="39"/>
      <c r="AA255" s="39"/>
      <c r="AB255" s="39"/>
      <c r="AC255" s="39"/>
      <c r="AD255" s="39"/>
      <c r="AE255" s="39"/>
      <c r="AT255" s="18" t="s">
        <v>141</v>
      </c>
      <c r="AU255" s="18" t="s">
        <v>88</v>
      </c>
    </row>
    <row r="256" s="13" customFormat="1">
      <c r="A256" s="13"/>
      <c r="B256" s="237"/>
      <c r="C256" s="238"/>
      <c r="D256" s="232" t="s">
        <v>143</v>
      </c>
      <c r="E256" s="239" t="s">
        <v>1</v>
      </c>
      <c r="F256" s="240" t="s">
        <v>326</v>
      </c>
      <c r="G256" s="238"/>
      <c r="H256" s="241">
        <v>1.95</v>
      </c>
      <c r="I256" s="242"/>
      <c r="J256" s="238"/>
      <c r="K256" s="238"/>
      <c r="L256" s="243"/>
      <c r="M256" s="244"/>
      <c r="N256" s="245"/>
      <c r="O256" s="245"/>
      <c r="P256" s="245"/>
      <c r="Q256" s="245"/>
      <c r="R256" s="245"/>
      <c r="S256" s="245"/>
      <c r="T256" s="246"/>
      <c r="U256" s="13"/>
      <c r="V256" s="13"/>
      <c r="W256" s="13"/>
      <c r="X256" s="13"/>
      <c r="Y256" s="13"/>
      <c r="Z256" s="13"/>
      <c r="AA256" s="13"/>
      <c r="AB256" s="13"/>
      <c r="AC256" s="13"/>
      <c r="AD256" s="13"/>
      <c r="AE256" s="13"/>
      <c r="AT256" s="247" t="s">
        <v>143</v>
      </c>
      <c r="AU256" s="247" t="s">
        <v>88</v>
      </c>
      <c r="AV256" s="13" t="s">
        <v>88</v>
      </c>
      <c r="AW256" s="13" t="s">
        <v>34</v>
      </c>
      <c r="AX256" s="13" t="s">
        <v>86</v>
      </c>
      <c r="AY256" s="247" t="s">
        <v>132</v>
      </c>
    </row>
    <row r="257" s="2" customFormat="1">
      <c r="A257" s="39"/>
      <c r="B257" s="40"/>
      <c r="C257" s="219" t="s">
        <v>327</v>
      </c>
      <c r="D257" s="219" t="s">
        <v>134</v>
      </c>
      <c r="E257" s="220" t="s">
        <v>328</v>
      </c>
      <c r="F257" s="221" t="s">
        <v>329</v>
      </c>
      <c r="G257" s="222" t="s">
        <v>137</v>
      </c>
      <c r="H257" s="223">
        <v>1324.5999999999999</v>
      </c>
      <c r="I257" s="224"/>
      <c r="J257" s="225">
        <f>ROUND(I257*H257,2)</f>
        <v>0</v>
      </c>
      <c r="K257" s="221" t="s">
        <v>138</v>
      </c>
      <c r="L257" s="45"/>
      <c r="M257" s="226" t="s">
        <v>1</v>
      </c>
      <c r="N257" s="227" t="s">
        <v>43</v>
      </c>
      <c r="O257" s="92"/>
      <c r="P257" s="228">
        <f>O257*H257</f>
        <v>0</v>
      </c>
      <c r="Q257" s="228">
        <v>0</v>
      </c>
      <c r="R257" s="228">
        <f>Q257*H257</f>
        <v>0</v>
      </c>
      <c r="S257" s="228">
        <v>0</v>
      </c>
      <c r="T257" s="229">
        <f>S257*H257</f>
        <v>0</v>
      </c>
      <c r="U257" s="39"/>
      <c r="V257" s="39"/>
      <c r="W257" s="39"/>
      <c r="X257" s="39"/>
      <c r="Y257" s="39"/>
      <c r="Z257" s="39"/>
      <c r="AA257" s="39"/>
      <c r="AB257" s="39"/>
      <c r="AC257" s="39"/>
      <c r="AD257" s="39"/>
      <c r="AE257" s="39"/>
      <c r="AR257" s="230" t="s">
        <v>139</v>
      </c>
      <c r="AT257" s="230" t="s">
        <v>134</v>
      </c>
      <c r="AU257" s="230" t="s">
        <v>88</v>
      </c>
      <c r="AY257" s="18" t="s">
        <v>132</v>
      </c>
      <c r="BE257" s="231">
        <f>IF(N257="základní",J257,0)</f>
        <v>0</v>
      </c>
      <c r="BF257" s="231">
        <f>IF(N257="snížená",J257,0)</f>
        <v>0</v>
      </c>
      <c r="BG257" s="231">
        <f>IF(N257="zákl. přenesená",J257,0)</f>
        <v>0</v>
      </c>
      <c r="BH257" s="231">
        <f>IF(N257="sníž. přenesená",J257,0)</f>
        <v>0</v>
      </c>
      <c r="BI257" s="231">
        <f>IF(N257="nulová",J257,0)</f>
        <v>0</v>
      </c>
      <c r="BJ257" s="18" t="s">
        <v>86</v>
      </c>
      <c r="BK257" s="231">
        <f>ROUND(I257*H257,2)</f>
        <v>0</v>
      </c>
      <c r="BL257" s="18" t="s">
        <v>139</v>
      </c>
      <c r="BM257" s="230" t="s">
        <v>330</v>
      </c>
    </row>
    <row r="258" s="2" customFormat="1">
      <c r="A258" s="39"/>
      <c r="B258" s="40"/>
      <c r="C258" s="41"/>
      <c r="D258" s="232" t="s">
        <v>141</v>
      </c>
      <c r="E258" s="41"/>
      <c r="F258" s="233" t="s">
        <v>331</v>
      </c>
      <c r="G258" s="41"/>
      <c r="H258" s="41"/>
      <c r="I258" s="234"/>
      <c r="J258" s="41"/>
      <c r="K258" s="41"/>
      <c r="L258" s="45"/>
      <c r="M258" s="235"/>
      <c r="N258" s="236"/>
      <c r="O258" s="92"/>
      <c r="P258" s="92"/>
      <c r="Q258" s="92"/>
      <c r="R258" s="92"/>
      <c r="S258" s="92"/>
      <c r="T258" s="93"/>
      <c r="U258" s="39"/>
      <c r="V258" s="39"/>
      <c r="W258" s="39"/>
      <c r="X258" s="39"/>
      <c r="Y258" s="39"/>
      <c r="Z258" s="39"/>
      <c r="AA258" s="39"/>
      <c r="AB258" s="39"/>
      <c r="AC258" s="39"/>
      <c r="AD258" s="39"/>
      <c r="AE258" s="39"/>
      <c r="AT258" s="18" t="s">
        <v>141</v>
      </c>
      <c r="AU258" s="18" t="s">
        <v>88</v>
      </c>
    </row>
    <row r="259" s="13" customFormat="1">
      <c r="A259" s="13"/>
      <c r="B259" s="237"/>
      <c r="C259" s="238"/>
      <c r="D259" s="232" t="s">
        <v>143</v>
      </c>
      <c r="E259" s="239" t="s">
        <v>1</v>
      </c>
      <c r="F259" s="240" t="s">
        <v>332</v>
      </c>
      <c r="G259" s="238"/>
      <c r="H259" s="241">
        <v>1324.5999999999999</v>
      </c>
      <c r="I259" s="242"/>
      <c r="J259" s="238"/>
      <c r="K259" s="238"/>
      <c r="L259" s="243"/>
      <c r="M259" s="244"/>
      <c r="N259" s="245"/>
      <c r="O259" s="245"/>
      <c r="P259" s="245"/>
      <c r="Q259" s="245"/>
      <c r="R259" s="245"/>
      <c r="S259" s="245"/>
      <c r="T259" s="246"/>
      <c r="U259" s="13"/>
      <c r="V259" s="13"/>
      <c r="W259" s="13"/>
      <c r="X259" s="13"/>
      <c r="Y259" s="13"/>
      <c r="Z259" s="13"/>
      <c r="AA259" s="13"/>
      <c r="AB259" s="13"/>
      <c r="AC259" s="13"/>
      <c r="AD259" s="13"/>
      <c r="AE259" s="13"/>
      <c r="AT259" s="247" t="s">
        <v>143</v>
      </c>
      <c r="AU259" s="247" t="s">
        <v>88</v>
      </c>
      <c r="AV259" s="13" t="s">
        <v>88</v>
      </c>
      <c r="AW259" s="13" t="s">
        <v>34</v>
      </c>
      <c r="AX259" s="13" t="s">
        <v>86</v>
      </c>
      <c r="AY259" s="247" t="s">
        <v>132</v>
      </c>
    </row>
    <row r="260" s="2" customFormat="1">
      <c r="A260" s="39"/>
      <c r="B260" s="40"/>
      <c r="C260" s="219" t="s">
        <v>333</v>
      </c>
      <c r="D260" s="219" t="s">
        <v>134</v>
      </c>
      <c r="E260" s="220" t="s">
        <v>334</v>
      </c>
      <c r="F260" s="221" t="s">
        <v>335</v>
      </c>
      <c r="G260" s="222" t="s">
        <v>137</v>
      </c>
      <c r="H260" s="223">
        <v>65</v>
      </c>
      <c r="I260" s="224"/>
      <c r="J260" s="225">
        <f>ROUND(I260*H260,2)</f>
        <v>0</v>
      </c>
      <c r="K260" s="221" t="s">
        <v>138</v>
      </c>
      <c r="L260" s="45"/>
      <c r="M260" s="226" t="s">
        <v>1</v>
      </c>
      <c r="N260" s="227" t="s">
        <v>43</v>
      </c>
      <c r="O260" s="92"/>
      <c r="P260" s="228">
        <f>O260*H260</f>
        <v>0</v>
      </c>
      <c r="Q260" s="228">
        <v>0</v>
      </c>
      <c r="R260" s="228">
        <f>Q260*H260</f>
        <v>0</v>
      </c>
      <c r="S260" s="228">
        <v>0</v>
      </c>
      <c r="T260" s="229">
        <f>S260*H260</f>
        <v>0</v>
      </c>
      <c r="U260" s="39"/>
      <c r="V260" s="39"/>
      <c r="W260" s="39"/>
      <c r="X260" s="39"/>
      <c r="Y260" s="39"/>
      <c r="Z260" s="39"/>
      <c r="AA260" s="39"/>
      <c r="AB260" s="39"/>
      <c r="AC260" s="39"/>
      <c r="AD260" s="39"/>
      <c r="AE260" s="39"/>
      <c r="AR260" s="230" t="s">
        <v>139</v>
      </c>
      <c r="AT260" s="230" t="s">
        <v>134</v>
      </c>
      <c r="AU260" s="230" t="s">
        <v>88</v>
      </c>
      <c r="AY260" s="18" t="s">
        <v>132</v>
      </c>
      <c r="BE260" s="231">
        <f>IF(N260="základní",J260,0)</f>
        <v>0</v>
      </c>
      <c r="BF260" s="231">
        <f>IF(N260="snížená",J260,0)</f>
        <v>0</v>
      </c>
      <c r="BG260" s="231">
        <f>IF(N260="zákl. přenesená",J260,0)</f>
        <v>0</v>
      </c>
      <c r="BH260" s="231">
        <f>IF(N260="sníž. přenesená",J260,0)</f>
        <v>0</v>
      </c>
      <c r="BI260" s="231">
        <f>IF(N260="nulová",J260,0)</f>
        <v>0</v>
      </c>
      <c r="BJ260" s="18" t="s">
        <v>86</v>
      </c>
      <c r="BK260" s="231">
        <f>ROUND(I260*H260,2)</f>
        <v>0</v>
      </c>
      <c r="BL260" s="18" t="s">
        <v>139</v>
      </c>
      <c r="BM260" s="230" t="s">
        <v>336</v>
      </c>
    </row>
    <row r="261" s="2" customFormat="1">
      <c r="A261" s="39"/>
      <c r="B261" s="40"/>
      <c r="C261" s="41"/>
      <c r="D261" s="232" t="s">
        <v>141</v>
      </c>
      <c r="E261" s="41"/>
      <c r="F261" s="233" t="s">
        <v>337</v>
      </c>
      <c r="G261" s="41"/>
      <c r="H261" s="41"/>
      <c r="I261" s="234"/>
      <c r="J261" s="41"/>
      <c r="K261" s="41"/>
      <c r="L261" s="45"/>
      <c r="M261" s="235"/>
      <c r="N261" s="236"/>
      <c r="O261" s="92"/>
      <c r="P261" s="92"/>
      <c r="Q261" s="92"/>
      <c r="R261" s="92"/>
      <c r="S261" s="92"/>
      <c r="T261" s="93"/>
      <c r="U261" s="39"/>
      <c r="V261" s="39"/>
      <c r="W261" s="39"/>
      <c r="X261" s="39"/>
      <c r="Y261" s="39"/>
      <c r="Z261" s="39"/>
      <c r="AA261" s="39"/>
      <c r="AB261" s="39"/>
      <c r="AC261" s="39"/>
      <c r="AD261" s="39"/>
      <c r="AE261" s="39"/>
      <c r="AT261" s="18" t="s">
        <v>141</v>
      </c>
      <c r="AU261" s="18" t="s">
        <v>88</v>
      </c>
    </row>
    <row r="262" s="13" customFormat="1">
      <c r="A262" s="13"/>
      <c r="B262" s="237"/>
      <c r="C262" s="238"/>
      <c r="D262" s="232" t="s">
        <v>143</v>
      </c>
      <c r="E262" s="239" t="s">
        <v>1</v>
      </c>
      <c r="F262" s="240" t="s">
        <v>303</v>
      </c>
      <c r="G262" s="238"/>
      <c r="H262" s="241">
        <v>65</v>
      </c>
      <c r="I262" s="242"/>
      <c r="J262" s="238"/>
      <c r="K262" s="238"/>
      <c r="L262" s="243"/>
      <c r="M262" s="244"/>
      <c r="N262" s="245"/>
      <c r="O262" s="245"/>
      <c r="P262" s="245"/>
      <c r="Q262" s="245"/>
      <c r="R262" s="245"/>
      <c r="S262" s="245"/>
      <c r="T262" s="246"/>
      <c r="U262" s="13"/>
      <c r="V262" s="13"/>
      <c r="W262" s="13"/>
      <c r="X262" s="13"/>
      <c r="Y262" s="13"/>
      <c r="Z262" s="13"/>
      <c r="AA262" s="13"/>
      <c r="AB262" s="13"/>
      <c r="AC262" s="13"/>
      <c r="AD262" s="13"/>
      <c r="AE262" s="13"/>
      <c r="AT262" s="247" t="s">
        <v>143</v>
      </c>
      <c r="AU262" s="247" t="s">
        <v>88</v>
      </c>
      <c r="AV262" s="13" t="s">
        <v>88</v>
      </c>
      <c r="AW262" s="13" t="s">
        <v>34</v>
      </c>
      <c r="AX262" s="13" t="s">
        <v>86</v>
      </c>
      <c r="AY262" s="247" t="s">
        <v>132</v>
      </c>
    </row>
    <row r="263" s="2" customFormat="1" ht="33" customHeight="1">
      <c r="A263" s="39"/>
      <c r="B263" s="40"/>
      <c r="C263" s="219" t="s">
        <v>338</v>
      </c>
      <c r="D263" s="219" t="s">
        <v>134</v>
      </c>
      <c r="E263" s="220" t="s">
        <v>339</v>
      </c>
      <c r="F263" s="221" t="s">
        <v>340</v>
      </c>
      <c r="G263" s="222" t="s">
        <v>137</v>
      </c>
      <c r="H263" s="223">
        <v>65</v>
      </c>
      <c r="I263" s="224"/>
      <c r="J263" s="225">
        <f>ROUND(I263*H263,2)</f>
        <v>0</v>
      </c>
      <c r="K263" s="221" t="s">
        <v>138</v>
      </c>
      <c r="L263" s="45"/>
      <c r="M263" s="226" t="s">
        <v>1</v>
      </c>
      <c r="N263" s="227" t="s">
        <v>43</v>
      </c>
      <c r="O263" s="92"/>
      <c r="P263" s="228">
        <f>O263*H263</f>
        <v>0</v>
      </c>
      <c r="Q263" s="228">
        <v>0</v>
      </c>
      <c r="R263" s="228">
        <f>Q263*H263</f>
        <v>0</v>
      </c>
      <c r="S263" s="228">
        <v>0</v>
      </c>
      <c r="T263" s="229">
        <f>S263*H263</f>
        <v>0</v>
      </c>
      <c r="U263" s="39"/>
      <c r="V263" s="39"/>
      <c r="W263" s="39"/>
      <c r="X263" s="39"/>
      <c r="Y263" s="39"/>
      <c r="Z263" s="39"/>
      <c r="AA263" s="39"/>
      <c r="AB263" s="39"/>
      <c r="AC263" s="39"/>
      <c r="AD263" s="39"/>
      <c r="AE263" s="39"/>
      <c r="AR263" s="230" t="s">
        <v>139</v>
      </c>
      <c r="AT263" s="230" t="s">
        <v>134</v>
      </c>
      <c r="AU263" s="230" t="s">
        <v>88</v>
      </c>
      <c r="AY263" s="18" t="s">
        <v>132</v>
      </c>
      <c r="BE263" s="231">
        <f>IF(N263="základní",J263,0)</f>
        <v>0</v>
      </c>
      <c r="BF263" s="231">
        <f>IF(N263="snížená",J263,0)</f>
        <v>0</v>
      </c>
      <c r="BG263" s="231">
        <f>IF(N263="zákl. přenesená",J263,0)</f>
        <v>0</v>
      </c>
      <c r="BH263" s="231">
        <f>IF(N263="sníž. přenesená",J263,0)</f>
        <v>0</v>
      </c>
      <c r="BI263" s="231">
        <f>IF(N263="nulová",J263,0)</f>
        <v>0</v>
      </c>
      <c r="BJ263" s="18" t="s">
        <v>86</v>
      </c>
      <c r="BK263" s="231">
        <f>ROUND(I263*H263,2)</f>
        <v>0</v>
      </c>
      <c r="BL263" s="18" t="s">
        <v>139</v>
      </c>
      <c r="BM263" s="230" t="s">
        <v>341</v>
      </c>
    </row>
    <row r="264" s="2" customFormat="1">
      <c r="A264" s="39"/>
      <c r="B264" s="40"/>
      <c r="C264" s="41"/>
      <c r="D264" s="232" t="s">
        <v>141</v>
      </c>
      <c r="E264" s="41"/>
      <c r="F264" s="233" t="s">
        <v>342</v>
      </c>
      <c r="G264" s="41"/>
      <c r="H264" s="41"/>
      <c r="I264" s="234"/>
      <c r="J264" s="41"/>
      <c r="K264" s="41"/>
      <c r="L264" s="45"/>
      <c r="M264" s="235"/>
      <c r="N264" s="236"/>
      <c r="O264" s="92"/>
      <c r="P264" s="92"/>
      <c r="Q264" s="92"/>
      <c r="R264" s="92"/>
      <c r="S264" s="92"/>
      <c r="T264" s="93"/>
      <c r="U264" s="39"/>
      <c r="V264" s="39"/>
      <c r="W264" s="39"/>
      <c r="X264" s="39"/>
      <c r="Y264" s="39"/>
      <c r="Z264" s="39"/>
      <c r="AA264" s="39"/>
      <c r="AB264" s="39"/>
      <c r="AC264" s="39"/>
      <c r="AD264" s="39"/>
      <c r="AE264" s="39"/>
      <c r="AT264" s="18" t="s">
        <v>141</v>
      </c>
      <c r="AU264" s="18" t="s">
        <v>88</v>
      </c>
    </row>
    <row r="265" s="13" customFormat="1">
      <c r="A265" s="13"/>
      <c r="B265" s="237"/>
      <c r="C265" s="238"/>
      <c r="D265" s="232" t="s">
        <v>143</v>
      </c>
      <c r="E265" s="239" t="s">
        <v>1</v>
      </c>
      <c r="F265" s="240" t="s">
        <v>303</v>
      </c>
      <c r="G265" s="238"/>
      <c r="H265" s="241">
        <v>65</v>
      </c>
      <c r="I265" s="242"/>
      <c r="J265" s="238"/>
      <c r="K265" s="238"/>
      <c r="L265" s="243"/>
      <c r="M265" s="244"/>
      <c r="N265" s="245"/>
      <c r="O265" s="245"/>
      <c r="P265" s="245"/>
      <c r="Q265" s="245"/>
      <c r="R265" s="245"/>
      <c r="S265" s="245"/>
      <c r="T265" s="246"/>
      <c r="U265" s="13"/>
      <c r="V265" s="13"/>
      <c r="W265" s="13"/>
      <c r="X265" s="13"/>
      <c r="Y265" s="13"/>
      <c r="Z265" s="13"/>
      <c r="AA265" s="13"/>
      <c r="AB265" s="13"/>
      <c r="AC265" s="13"/>
      <c r="AD265" s="13"/>
      <c r="AE265" s="13"/>
      <c r="AT265" s="247" t="s">
        <v>143</v>
      </c>
      <c r="AU265" s="247" t="s">
        <v>88</v>
      </c>
      <c r="AV265" s="13" t="s">
        <v>88</v>
      </c>
      <c r="AW265" s="13" t="s">
        <v>34</v>
      </c>
      <c r="AX265" s="13" t="s">
        <v>86</v>
      </c>
      <c r="AY265" s="247" t="s">
        <v>132</v>
      </c>
    </row>
    <row r="266" s="2" customFormat="1" ht="16.5" customHeight="1">
      <c r="A266" s="39"/>
      <c r="B266" s="40"/>
      <c r="C266" s="219" t="s">
        <v>343</v>
      </c>
      <c r="D266" s="219" t="s">
        <v>134</v>
      </c>
      <c r="E266" s="220" t="s">
        <v>344</v>
      </c>
      <c r="F266" s="221" t="s">
        <v>345</v>
      </c>
      <c r="G266" s="222" t="s">
        <v>158</v>
      </c>
      <c r="H266" s="223">
        <v>1.625</v>
      </c>
      <c r="I266" s="224"/>
      <c r="J266" s="225">
        <f>ROUND(I266*H266,2)</f>
        <v>0</v>
      </c>
      <c r="K266" s="221" t="s">
        <v>138</v>
      </c>
      <c r="L266" s="45"/>
      <c r="M266" s="226" t="s">
        <v>1</v>
      </c>
      <c r="N266" s="227" t="s">
        <v>43</v>
      </c>
      <c r="O266" s="92"/>
      <c r="P266" s="228">
        <f>O266*H266</f>
        <v>0</v>
      </c>
      <c r="Q266" s="228">
        <v>0</v>
      </c>
      <c r="R266" s="228">
        <f>Q266*H266</f>
        <v>0</v>
      </c>
      <c r="S266" s="228">
        <v>0</v>
      </c>
      <c r="T266" s="229">
        <f>S266*H266</f>
        <v>0</v>
      </c>
      <c r="U266" s="39"/>
      <c r="V266" s="39"/>
      <c r="W266" s="39"/>
      <c r="X266" s="39"/>
      <c r="Y266" s="39"/>
      <c r="Z266" s="39"/>
      <c r="AA266" s="39"/>
      <c r="AB266" s="39"/>
      <c r="AC266" s="39"/>
      <c r="AD266" s="39"/>
      <c r="AE266" s="39"/>
      <c r="AR266" s="230" t="s">
        <v>139</v>
      </c>
      <c r="AT266" s="230" t="s">
        <v>134</v>
      </c>
      <c r="AU266" s="230" t="s">
        <v>88</v>
      </c>
      <c r="AY266" s="18" t="s">
        <v>132</v>
      </c>
      <c r="BE266" s="231">
        <f>IF(N266="základní",J266,0)</f>
        <v>0</v>
      </c>
      <c r="BF266" s="231">
        <f>IF(N266="snížená",J266,0)</f>
        <v>0</v>
      </c>
      <c r="BG266" s="231">
        <f>IF(N266="zákl. přenesená",J266,0)</f>
        <v>0</v>
      </c>
      <c r="BH266" s="231">
        <f>IF(N266="sníž. přenesená",J266,0)</f>
        <v>0</v>
      </c>
      <c r="BI266" s="231">
        <f>IF(N266="nulová",J266,0)</f>
        <v>0</v>
      </c>
      <c r="BJ266" s="18" t="s">
        <v>86</v>
      </c>
      <c r="BK266" s="231">
        <f>ROUND(I266*H266,2)</f>
        <v>0</v>
      </c>
      <c r="BL266" s="18" t="s">
        <v>139</v>
      </c>
      <c r="BM266" s="230" t="s">
        <v>346</v>
      </c>
    </row>
    <row r="267" s="2" customFormat="1">
      <c r="A267" s="39"/>
      <c r="B267" s="40"/>
      <c r="C267" s="41"/>
      <c r="D267" s="232" t="s">
        <v>141</v>
      </c>
      <c r="E267" s="41"/>
      <c r="F267" s="233" t="s">
        <v>347</v>
      </c>
      <c r="G267" s="41"/>
      <c r="H267" s="41"/>
      <c r="I267" s="234"/>
      <c r="J267" s="41"/>
      <c r="K267" s="41"/>
      <c r="L267" s="45"/>
      <c r="M267" s="235"/>
      <c r="N267" s="236"/>
      <c r="O267" s="92"/>
      <c r="P267" s="92"/>
      <c r="Q267" s="92"/>
      <c r="R267" s="92"/>
      <c r="S267" s="92"/>
      <c r="T267" s="93"/>
      <c r="U267" s="39"/>
      <c r="V267" s="39"/>
      <c r="W267" s="39"/>
      <c r="X267" s="39"/>
      <c r="Y267" s="39"/>
      <c r="Z267" s="39"/>
      <c r="AA267" s="39"/>
      <c r="AB267" s="39"/>
      <c r="AC267" s="39"/>
      <c r="AD267" s="39"/>
      <c r="AE267" s="39"/>
      <c r="AT267" s="18" t="s">
        <v>141</v>
      </c>
      <c r="AU267" s="18" t="s">
        <v>88</v>
      </c>
    </row>
    <row r="268" s="13" customFormat="1">
      <c r="A268" s="13"/>
      <c r="B268" s="237"/>
      <c r="C268" s="238"/>
      <c r="D268" s="232" t="s">
        <v>143</v>
      </c>
      <c r="E268" s="239" t="s">
        <v>1</v>
      </c>
      <c r="F268" s="240" t="s">
        <v>348</v>
      </c>
      <c r="G268" s="238"/>
      <c r="H268" s="241">
        <v>1.625</v>
      </c>
      <c r="I268" s="242"/>
      <c r="J268" s="238"/>
      <c r="K268" s="238"/>
      <c r="L268" s="243"/>
      <c r="M268" s="244"/>
      <c r="N268" s="245"/>
      <c r="O268" s="245"/>
      <c r="P268" s="245"/>
      <c r="Q268" s="245"/>
      <c r="R268" s="245"/>
      <c r="S268" s="245"/>
      <c r="T268" s="246"/>
      <c r="U268" s="13"/>
      <c r="V268" s="13"/>
      <c r="W268" s="13"/>
      <c r="X268" s="13"/>
      <c r="Y268" s="13"/>
      <c r="Z268" s="13"/>
      <c r="AA268" s="13"/>
      <c r="AB268" s="13"/>
      <c r="AC268" s="13"/>
      <c r="AD268" s="13"/>
      <c r="AE268" s="13"/>
      <c r="AT268" s="247" t="s">
        <v>143</v>
      </c>
      <c r="AU268" s="247" t="s">
        <v>88</v>
      </c>
      <c r="AV268" s="13" t="s">
        <v>88</v>
      </c>
      <c r="AW268" s="13" t="s">
        <v>34</v>
      </c>
      <c r="AX268" s="13" t="s">
        <v>86</v>
      </c>
      <c r="AY268" s="247" t="s">
        <v>132</v>
      </c>
    </row>
    <row r="269" s="12" customFormat="1" ht="22.8" customHeight="1">
      <c r="A269" s="12"/>
      <c r="B269" s="203"/>
      <c r="C269" s="204"/>
      <c r="D269" s="205" t="s">
        <v>77</v>
      </c>
      <c r="E269" s="217" t="s">
        <v>88</v>
      </c>
      <c r="F269" s="217" t="s">
        <v>349</v>
      </c>
      <c r="G269" s="204"/>
      <c r="H269" s="204"/>
      <c r="I269" s="207"/>
      <c r="J269" s="218">
        <f>BK269</f>
        <v>0</v>
      </c>
      <c r="K269" s="204"/>
      <c r="L269" s="209"/>
      <c r="M269" s="210"/>
      <c r="N269" s="211"/>
      <c r="O269" s="211"/>
      <c r="P269" s="212">
        <f>SUM(P270:P272)</f>
        <v>0</v>
      </c>
      <c r="Q269" s="211"/>
      <c r="R269" s="212">
        <f>SUM(R270:R272)</f>
        <v>0</v>
      </c>
      <c r="S269" s="211"/>
      <c r="T269" s="213">
        <f>SUM(T270:T272)</f>
        <v>0</v>
      </c>
      <c r="U269" s="12"/>
      <c r="V269" s="12"/>
      <c r="W269" s="12"/>
      <c r="X269" s="12"/>
      <c r="Y269" s="12"/>
      <c r="Z269" s="12"/>
      <c r="AA269" s="12"/>
      <c r="AB269" s="12"/>
      <c r="AC269" s="12"/>
      <c r="AD269" s="12"/>
      <c r="AE269" s="12"/>
      <c r="AR269" s="214" t="s">
        <v>86</v>
      </c>
      <c r="AT269" s="215" t="s">
        <v>77</v>
      </c>
      <c r="AU269" s="215" t="s">
        <v>86</v>
      </c>
      <c r="AY269" s="214" t="s">
        <v>132</v>
      </c>
      <c r="BK269" s="216">
        <f>SUM(BK270:BK272)</f>
        <v>0</v>
      </c>
    </row>
    <row r="270" s="2" customFormat="1" ht="33" customHeight="1">
      <c r="A270" s="39"/>
      <c r="B270" s="40"/>
      <c r="C270" s="219" t="s">
        <v>350</v>
      </c>
      <c r="D270" s="219" t="s">
        <v>134</v>
      </c>
      <c r="E270" s="220" t="s">
        <v>351</v>
      </c>
      <c r="F270" s="221" t="s">
        <v>352</v>
      </c>
      <c r="G270" s="222" t="s">
        <v>158</v>
      </c>
      <c r="H270" s="223">
        <v>31.199999999999999</v>
      </c>
      <c r="I270" s="224"/>
      <c r="J270" s="225">
        <f>ROUND(I270*H270,2)</f>
        <v>0</v>
      </c>
      <c r="K270" s="221" t="s">
        <v>138</v>
      </c>
      <c r="L270" s="45"/>
      <c r="M270" s="226" t="s">
        <v>1</v>
      </c>
      <c r="N270" s="227" t="s">
        <v>43</v>
      </c>
      <c r="O270" s="92"/>
      <c r="P270" s="228">
        <f>O270*H270</f>
        <v>0</v>
      </c>
      <c r="Q270" s="228">
        <v>0</v>
      </c>
      <c r="R270" s="228">
        <f>Q270*H270</f>
        <v>0</v>
      </c>
      <c r="S270" s="228">
        <v>0</v>
      </c>
      <c r="T270" s="229">
        <f>S270*H270</f>
        <v>0</v>
      </c>
      <c r="U270" s="39"/>
      <c r="V270" s="39"/>
      <c r="W270" s="39"/>
      <c r="X270" s="39"/>
      <c r="Y270" s="39"/>
      <c r="Z270" s="39"/>
      <c r="AA270" s="39"/>
      <c r="AB270" s="39"/>
      <c r="AC270" s="39"/>
      <c r="AD270" s="39"/>
      <c r="AE270" s="39"/>
      <c r="AR270" s="230" t="s">
        <v>139</v>
      </c>
      <c r="AT270" s="230" t="s">
        <v>134</v>
      </c>
      <c r="AU270" s="230" t="s">
        <v>88</v>
      </c>
      <c r="AY270" s="18" t="s">
        <v>132</v>
      </c>
      <c r="BE270" s="231">
        <f>IF(N270="základní",J270,0)</f>
        <v>0</v>
      </c>
      <c r="BF270" s="231">
        <f>IF(N270="snížená",J270,0)</f>
        <v>0</v>
      </c>
      <c r="BG270" s="231">
        <f>IF(N270="zákl. přenesená",J270,0)</f>
        <v>0</v>
      </c>
      <c r="BH270" s="231">
        <f>IF(N270="sníž. přenesená",J270,0)</f>
        <v>0</v>
      </c>
      <c r="BI270" s="231">
        <f>IF(N270="nulová",J270,0)</f>
        <v>0</v>
      </c>
      <c r="BJ270" s="18" t="s">
        <v>86</v>
      </c>
      <c r="BK270" s="231">
        <f>ROUND(I270*H270,2)</f>
        <v>0</v>
      </c>
      <c r="BL270" s="18" t="s">
        <v>139</v>
      </c>
      <c r="BM270" s="230" t="s">
        <v>353</v>
      </c>
    </row>
    <row r="271" s="2" customFormat="1">
      <c r="A271" s="39"/>
      <c r="B271" s="40"/>
      <c r="C271" s="41"/>
      <c r="D271" s="232" t="s">
        <v>141</v>
      </c>
      <c r="E271" s="41"/>
      <c r="F271" s="233" t="s">
        <v>354</v>
      </c>
      <c r="G271" s="41"/>
      <c r="H271" s="41"/>
      <c r="I271" s="234"/>
      <c r="J271" s="41"/>
      <c r="K271" s="41"/>
      <c r="L271" s="45"/>
      <c r="M271" s="235"/>
      <c r="N271" s="236"/>
      <c r="O271" s="92"/>
      <c r="P271" s="92"/>
      <c r="Q271" s="92"/>
      <c r="R271" s="92"/>
      <c r="S271" s="92"/>
      <c r="T271" s="93"/>
      <c r="U271" s="39"/>
      <c r="V271" s="39"/>
      <c r="W271" s="39"/>
      <c r="X271" s="39"/>
      <c r="Y271" s="39"/>
      <c r="Z271" s="39"/>
      <c r="AA271" s="39"/>
      <c r="AB271" s="39"/>
      <c r="AC271" s="39"/>
      <c r="AD271" s="39"/>
      <c r="AE271" s="39"/>
      <c r="AT271" s="18" t="s">
        <v>141</v>
      </c>
      <c r="AU271" s="18" t="s">
        <v>88</v>
      </c>
    </row>
    <row r="272" s="13" customFormat="1">
      <c r="A272" s="13"/>
      <c r="B272" s="237"/>
      <c r="C272" s="238"/>
      <c r="D272" s="232" t="s">
        <v>143</v>
      </c>
      <c r="E272" s="239" t="s">
        <v>1</v>
      </c>
      <c r="F272" s="240" t="s">
        <v>183</v>
      </c>
      <c r="G272" s="238"/>
      <c r="H272" s="241">
        <v>31.199999999999999</v>
      </c>
      <c r="I272" s="242"/>
      <c r="J272" s="238"/>
      <c r="K272" s="238"/>
      <c r="L272" s="243"/>
      <c r="M272" s="244"/>
      <c r="N272" s="245"/>
      <c r="O272" s="245"/>
      <c r="P272" s="245"/>
      <c r="Q272" s="245"/>
      <c r="R272" s="245"/>
      <c r="S272" s="245"/>
      <c r="T272" s="246"/>
      <c r="U272" s="13"/>
      <c r="V272" s="13"/>
      <c r="W272" s="13"/>
      <c r="X272" s="13"/>
      <c r="Y272" s="13"/>
      <c r="Z272" s="13"/>
      <c r="AA272" s="13"/>
      <c r="AB272" s="13"/>
      <c r="AC272" s="13"/>
      <c r="AD272" s="13"/>
      <c r="AE272" s="13"/>
      <c r="AT272" s="247" t="s">
        <v>143</v>
      </c>
      <c r="AU272" s="247" t="s">
        <v>88</v>
      </c>
      <c r="AV272" s="13" t="s">
        <v>88</v>
      </c>
      <c r="AW272" s="13" t="s">
        <v>34</v>
      </c>
      <c r="AX272" s="13" t="s">
        <v>86</v>
      </c>
      <c r="AY272" s="247" t="s">
        <v>132</v>
      </c>
    </row>
    <row r="273" s="12" customFormat="1" ht="22.8" customHeight="1">
      <c r="A273" s="12"/>
      <c r="B273" s="203"/>
      <c r="C273" s="204"/>
      <c r="D273" s="205" t="s">
        <v>77</v>
      </c>
      <c r="E273" s="217" t="s">
        <v>139</v>
      </c>
      <c r="F273" s="217" t="s">
        <v>355</v>
      </c>
      <c r="G273" s="204"/>
      <c r="H273" s="204"/>
      <c r="I273" s="207"/>
      <c r="J273" s="218">
        <f>BK273</f>
        <v>0</v>
      </c>
      <c r="K273" s="204"/>
      <c r="L273" s="209"/>
      <c r="M273" s="210"/>
      <c r="N273" s="211"/>
      <c r="O273" s="211"/>
      <c r="P273" s="212">
        <f>SUM(P274:P281)</f>
        <v>0</v>
      </c>
      <c r="Q273" s="211"/>
      <c r="R273" s="212">
        <f>SUM(R274:R281)</f>
        <v>0</v>
      </c>
      <c r="S273" s="211"/>
      <c r="T273" s="213">
        <f>SUM(T274:T281)</f>
        <v>0</v>
      </c>
      <c r="U273" s="12"/>
      <c r="V273" s="12"/>
      <c r="W273" s="12"/>
      <c r="X273" s="12"/>
      <c r="Y273" s="12"/>
      <c r="Z273" s="12"/>
      <c r="AA273" s="12"/>
      <c r="AB273" s="12"/>
      <c r="AC273" s="12"/>
      <c r="AD273" s="12"/>
      <c r="AE273" s="12"/>
      <c r="AR273" s="214" t="s">
        <v>86</v>
      </c>
      <c r="AT273" s="215" t="s">
        <v>77</v>
      </c>
      <c r="AU273" s="215" t="s">
        <v>86</v>
      </c>
      <c r="AY273" s="214" t="s">
        <v>132</v>
      </c>
      <c r="BK273" s="216">
        <f>SUM(BK274:BK281)</f>
        <v>0</v>
      </c>
    </row>
    <row r="274" s="2" customFormat="1" ht="16.5" customHeight="1">
      <c r="A274" s="39"/>
      <c r="B274" s="40"/>
      <c r="C274" s="219" t="s">
        <v>356</v>
      </c>
      <c r="D274" s="219" t="s">
        <v>134</v>
      </c>
      <c r="E274" s="220" t="s">
        <v>357</v>
      </c>
      <c r="F274" s="221" t="s">
        <v>358</v>
      </c>
      <c r="G274" s="222" t="s">
        <v>158</v>
      </c>
      <c r="H274" s="223">
        <v>2</v>
      </c>
      <c r="I274" s="224"/>
      <c r="J274" s="225">
        <f>ROUND(I274*H274,2)</f>
        <v>0</v>
      </c>
      <c r="K274" s="221" t="s">
        <v>138</v>
      </c>
      <c r="L274" s="45"/>
      <c r="M274" s="226" t="s">
        <v>1</v>
      </c>
      <c r="N274" s="227" t="s">
        <v>43</v>
      </c>
      <c r="O274" s="92"/>
      <c r="P274" s="228">
        <f>O274*H274</f>
        <v>0</v>
      </c>
      <c r="Q274" s="228">
        <v>0</v>
      </c>
      <c r="R274" s="228">
        <f>Q274*H274</f>
        <v>0</v>
      </c>
      <c r="S274" s="228">
        <v>0</v>
      </c>
      <c r="T274" s="229">
        <f>S274*H274</f>
        <v>0</v>
      </c>
      <c r="U274" s="39"/>
      <c r="V274" s="39"/>
      <c r="W274" s="39"/>
      <c r="X274" s="39"/>
      <c r="Y274" s="39"/>
      <c r="Z274" s="39"/>
      <c r="AA274" s="39"/>
      <c r="AB274" s="39"/>
      <c r="AC274" s="39"/>
      <c r="AD274" s="39"/>
      <c r="AE274" s="39"/>
      <c r="AR274" s="230" t="s">
        <v>139</v>
      </c>
      <c r="AT274" s="230" t="s">
        <v>134</v>
      </c>
      <c r="AU274" s="230" t="s">
        <v>88</v>
      </c>
      <c r="AY274" s="18" t="s">
        <v>132</v>
      </c>
      <c r="BE274" s="231">
        <f>IF(N274="základní",J274,0)</f>
        <v>0</v>
      </c>
      <c r="BF274" s="231">
        <f>IF(N274="snížená",J274,0)</f>
        <v>0</v>
      </c>
      <c r="BG274" s="231">
        <f>IF(N274="zákl. přenesená",J274,0)</f>
        <v>0</v>
      </c>
      <c r="BH274" s="231">
        <f>IF(N274="sníž. přenesená",J274,0)</f>
        <v>0</v>
      </c>
      <c r="BI274" s="231">
        <f>IF(N274="nulová",J274,0)</f>
        <v>0</v>
      </c>
      <c r="BJ274" s="18" t="s">
        <v>86</v>
      </c>
      <c r="BK274" s="231">
        <f>ROUND(I274*H274,2)</f>
        <v>0</v>
      </c>
      <c r="BL274" s="18" t="s">
        <v>139</v>
      </c>
      <c r="BM274" s="230" t="s">
        <v>359</v>
      </c>
    </row>
    <row r="275" s="2" customFormat="1">
      <c r="A275" s="39"/>
      <c r="B275" s="40"/>
      <c r="C275" s="41"/>
      <c r="D275" s="232" t="s">
        <v>141</v>
      </c>
      <c r="E275" s="41"/>
      <c r="F275" s="233" t="s">
        <v>360</v>
      </c>
      <c r="G275" s="41"/>
      <c r="H275" s="41"/>
      <c r="I275" s="234"/>
      <c r="J275" s="41"/>
      <c r="K275" s="41"/>
      <c r="L275" s="45"/>
      <c r="M275" s="235"/>
      <c r="N275" s="236"/>
      <c r="O275" s="92"/>
      <c r="P275" s="92"/>
      <c r="Q275" s="92"/>
      <c r="R275" s="92"/>
      <c r="S275" s="92"/>
      <c r="T275" s="93"/>
      <c r="U275" s="39"/>
      <c r="V275" s="39"/>
      <c r="W275" s="39"/>
      <c r="X275" s="39"/>
      <c r="Y275" s="39"/>
      <c r="Z275" s="39"/>
      <c r="AA275" s="39"/>
      <c r="AB275" s="39"/>
      <c r="AC275" s="39"/>
      <c r="AD275" s="39"/>
      <c r="AE275" s="39"/>
      <c r="AT275" s="18" t="s">
        <v>141</v>
      </c>
      <c r="AU275" s="18" t="s">
        <v>88</v>
      </c>
    </row>
    <row r="276" s="13" customFormat="1">
      <c r="A276" s="13"/>
      <c r="B276" s="237"/>
      <c r="C276" s="238"/>
      <c r="D276" s="232" t="s">
        <v>143</v>
      </c>
      <c r="E276" s="239" t="s">
        <v>1</v>
      </c>
      <c r="F276" s="240" t="s">
        <v>361</v>
      </c>
      <c r="G276" s="238"/>
      <c r="H276" s="241">
        <v>2</v>
      </c>
      <c r="I276" s="242"/>
      <c r="J276" s="238"/>
      <c r="K276" s="238"/>
      <c r="L276" s="243"/>
      <c r="M276" s="244"/>
      <c r="N276" s="245"/>
      <c r="O276" s="245"/>
      <c r="P276" s="245"/>
      <c r="Q276" s="245"/>
      <c r="R276" s="245"/>
      <c r="S276" s="245"/>
      <c r="T276" s="246"/>
      <c r="U276" s="13"/>
      <c r="V276" s="13"/>
      <c r="W276" s="13"/>
      <c r="X276" s="13"/>
      <c r="Y276" s="13"/>
      <c r="Z276" s="13"/>
      <c r="AA276" s="13"/>
      <c r="AB276" s="13"/>
      <c r="AC276" s="13"/>
      <c r="AD276" s="13"/>
      <c r="AE276" s="13"/>
      <c r="AT276" s="247" t="s">
        <v>143</v>
      </c>
      <c r="AU276" s="247" t="s">
        <v>88</v>
      </c>
      <c r="AV276" s="13" t="s">
        <v>88</v>
      </c>
      <c r="AW276" s="13" t="s">
        <v>34</v>
      </c>
      <c r="AX276" s="13" t="s">
        <v>78</v>
      </c>
      <c r="AY276" s="247" t="s">
        <v>132</v>
      </c>
    </row>
    <row r="277" s="15" customFormat="1">
      <c r="A277" s="15"/>
      <c r="B277" s="258"/>
      <c r="C277" s="259"/>
      <c r="D277" s="232" t="s">
        <v>143</v>
      </c>
      <c r="E277" s="260" t="s">
        <v>1</v>
      </c>
      <c r="F277" s="261" t="s">
        <v>176</v>
      </c>
      <c r="G277" s="259"/>
      <c r="H277" s="262">
        <v>2</v>
      </c>
      <c r="I277" s="263"/>
      <c r="J277" s="259"/>
      <c r="K277" s="259"/>
      <c r="L277" s="264"/>
      <c r="M277" s="265"/>
      <c r="N277" s="266"/>
      <c r="O277" s="266"/>
      <c r="P277" s="266"/>
      <c r="Q277" s="266"/>
      <c r="R277" s="266"/>
      <c r="S277" s="266"/>
      <c r="T277" s="267"/>
      <c r="U277" s="15"/>
      <c r="V277" s="15"/>
      <c r="W277" s="15"/>
      <c r="X277" s="15"/>
      <c r="Y277" s="15"/>
      <c r="Z277" s="15"/>
      <c r="AA277" s="15"/>
      <c r="AB277" s="15"/>
      <c r="AC277" s="15"/>
      <c r="AD277" s="15"/>
      <c r="AE277" s="15"/>
      <c r="AT277" s="268" t="s">
        <v>143</v>
      </c>
      <c r="AU277" s="268" t="s">
        <v>88</v>
      </c>
      <c r="AV277" s="15" t="s">
        <v>139</v>
      </c>
      <c r="AW277" s="15" t="s">
        <v>34</v>
      </c>
      <c r="AX277" s="15" t="s">
        <v>86</v>
      </c>
      <c r="AY277" s="268" t="s">
        <v>132</v>
      </c>
    </row>
    <row r="278" s="2" customFormat="1">
      <c r="A278" s="39"/>
      <c r="B278" s="40"/>
      <c r="C278" s="219" t="s">
        <v>362</v>
      </c>
      <c r="D278" s="219" t="s">
        <v>134</v>
      </c>
      <c r="E278" s="220" t="s">
        <v>363</v>
      </c>
      <c r="F278" s="221" t="s">
        <v>364</v>
      </c>
      <c r="G278" s="222" t="s">
        <v>158</v>
      </c>
      <c r="H278" s="223">
        <v>0.098000000000000004</v>
      </c>
      <c r="I278" s="224"/>
      <c r="J278" s="225">
        <f>ROUND(I278*H278,2)</f>
        <v>0</v>
      </c>
      <c r="K278" s="221" t="s">
        <v>138</v>
      </c>
      <c r="L278" s="45"/>
      <c r="M278" s="226" t="s">
        <v>1</v>
      </c>
      <c r="N278" s="227" t="s">
        <v>43</v>
      </c>
      <c r="O278" s="92"/>
      <c r="P278" s="228">
        <f>O278*H278</f>
        <v>0</v>
      </c>
      <c r="Q278" s="228">
        <v>0</v>
      </c>
      <c r="R278" s="228">
        <f>Q278*H278</f>
        <v>0</v>
      </c>
      <c r="S278" s="228">
        <v>0</v>
      </c>
      <c r="T278" s="229">
        <f>S278*H278</f>
        <v>0</v>
      </c>
      <c r="U278" s="39"/>
      <c r="V278" s="39"/>
      <c r="W278" s="39"/>
      <c r="X278" s="39"/>
      <c r="Y278" s="39"/>
      <c r="Z278" s="39"/>
      <c r="AA278" s="39"/>
      <c r="AB278" s="39"/>
      <c r="AC278" s="39"/>
      <c r="AD278" s="39"/>
      <c r="AE278" s="39"/>
      <c r="AR278" s="230" t="s">
        <v>139</v>
      </c>
      <c r="AT278" s="230" t="s">
        <v>134</v>
      </c>
      <c r="AU278" s="230" t="s">
        <v>88</v>
      </c>
      <c r="AY278" s="18" t="s">
        <v>132</v>
      </c>
      <c r="BE278" s="231">
        <f>IF(N278="základní",J278,0)</f>
        <v>0</v>
      </c>
      <c r="BF278" s="231">
        <f>IF(N278="snížená",J278,0)</f>
        <v>0</v>
      </c>
      <c r="BG278" s="231">
        <f>IF(N278="zákl. přenesená",J278,0)</f>
        <v>0</v>
      </c>
      <c r="BH278" s="231">
        <f>IF(N278="sníž. přenesená",J278,0)</f>
        <v>0</v>
      </c>
      <c r="BI278" s="231">
        <f>IF(N278="nulová",J278,0)</f>
        <v>0</v>
      </c>
      <c r="BJ278" s="18" t="s">
        <v>86</v>
      </c>
      <c r="BK278" s="231">
        <f>ROUND(I278*H278,2)</f>
        <v>0</v>
      </c>
      <c r="BL278" s="18" t="s">
        <v>139</v>
      </c>
      <c r="BM278" s="230" t="s">
        <v>365</v>
      </c>
    </row>
    <row r="279" s="2" customFormat="1">
      <c r="A279" s="39"/>
      <c r="B279" s="40"/>
      <c r="C279" s="41"/>
      <c r="D279" s="232" t="s">
        <v>141</v>
      </c>
      <c r="E279" s="41"/>
      <c r="F279" s="233" t="s">
        <v>366</v>
      </c>
      <c r="G279" s="41"/>
      <c r="H279" s="41"/>
      <c r="I279" s="234"/>
      <c r="J279" s="41"/>
      <c r="K279" s="41"/>
      <c r="L279" s="45"/>
      <c r="M279" s="235"/>
      <c r="N279" s="236"/>
      <c r="O279" s="92"/>
      <c r="P279" s="92"/>
      <c r="Q279" s="92"/>
      <c r="R279" s="92"/>
      <c r="S279" s="92"/>
      <c r="T279" s="93"/>
      <c r="U279" s="39"/>
      <c r="V279" s="39"/>
      <c r="W279" s="39"/>
      <c r="X279" s="39"/>
      <c r="Y279" s="39"/>
      <c r="Z279" s="39"/>
      <c r="AA279" s="39"/>
      <c r="AB279" s="39"/>
      <c r="AC279" s="39"/>
      <c r="AD279" s="39"/>
      <c r="AE279" s="39"/>
      <c r="AT279" s="18" t="s">
        <v>141</v>
      </c>
      <c r="AU279" s="18" t="s">
        <v>88</v>
      </c>
    </row>
    <row r="280" s="13" customFormat="1">
      <c r="A280" s="13"/>
      <c r="B280" s="237"/>
      <c r="C280" s="238"/>
      <c r="D280" s="232" t="s">
        <v>143</v>
      </c>
      <c r="E280" s="239" t="s">
        <v>1</v>
      </c>
      <c r="F280" s="240" t="s">
        <v>367</v>
      </c>
      <c r="G280" s="238"/>
      <c r="H280" s="241">
        <v>0.098000000000000004</v>
      </c>
      <c r="I280" s="242"/>
      <c r="J280" s="238"/>
      <c r="K280" s="238"/>
      <c r="L280" s="243"/>
      <c r="M280" s="244"/>
      <c r="N280" s="245"/>
      <c r="O280" s="245"/>
      <c r="P280" s="245"/>
      <c r="Q280" s="245"/>
      <c r="R280" s="245"/>
      <c r="S280" s="245"/>
      <c r="T280" s="246"/>
      <c r="U280" s="13"/>
      <c r="V280" s="13"/>
      <c r="W280" s="13"/>
      <c r="X280" s="13"/>
      <c r="Y280" s="13"/>
      <c r="Z280" s="13"/>
      <c r="AA280" s="13"/>
      <c r="AB280" s="13"/>
      <c r="AC280" s="13"/>
      <c r="AD280" s="13"/>
      <c r="AE280" s="13"/>
      <c r="AT280" s="247" t="s">
        <v>143</v>
      </c>
      <c r="AU280" s="247" t="s">
        <v>88</v>
      </c>
      <c r="AV280" s="13" t="s">
        <v>88</v>
      </c>
      <c r="AW280" s="13" t="s">
        <v>34</v>
      </c>
      <c r="AX280" s="13" t="s">
        <v>78</v>
      </c>
      <c r="AY280" s="247" t="s">
        <v>132</v>
      </c>
    </row>
    <row r="281" s="15" customFormat="1">
      <c r="A281" s="15"/>
      <c r="B281" s="258"/>
      <c r="C281" s="259"/>
      <c r="D281" s="232" t="s">
        <v>143</v>
      </c>
      <c r="E281" s="260" t="s">
        <v>1</v>
      </c>
      <c r="F281" s="261" t="s">
        <v>176</v>
      </c>
      <c r="G281" s="259"/>
      <c r="H281" s="262">
        <v>0.098000000000000004</v>
      </c>
      <c r="I281" s="263"/>
      <c r="J281" s="259"/>
      <c r="K281" s="259"/>
      <c r="L281" s="264"/>
      <c r="M281" s="265"/>
      <c r="N281" s="266"/>
      <c r="O281" s="266"/>
      <c r="P281" s="266"/>
      <c r="Q281" s="266"/>
      <c r="R281" s="266"/>
      <c r="S281" s="266"/>
      <c r="T281" s="267"/>
      <c r="U281" s="15"/>
      <c r="V281" s="15"/>
      <c r="W281" s="15"/>
      <c r="X281" s="15"/>
      <c r="Y281" s="15"/>
      <c r="Z281" s="15"/>
      <c r="AA281" s="15"/>
      <c r="AB281" s="15"/>
      <c r="AC281" s="15"/>
      <c r="AD281" s="15"/>
      <c r="AE281" s="15"/>
      <c r="AT281" s="268" t="s">
        <v>143</v>
      </c>
      <c r="AU281" s="268" t="s">
        <v>88</v>
      </c>
      <c r="AV281" s="15" t="s">
        <v>139</v>
      </c>
      <c r="AW281" s="15" t="s">
        <v>34</v>
      </c>
      <c r="AX281" s="15" t="s">
        <v>86</v>
      </c>
      <c r="AY281" s="268" t="s">
        <v>132</v>
      </c>
    </row>
    <row r="282" s="12" customFormat="1" ht="22.8" customHeight="1">
      <c r="A282" s="12"/>
      <c r="B282" s="203"/>
      <c r="C282" s="204"/>
      <c r="D282" s="205" t="s">
        <v>77</v>
      </c>
      <c r="E282" s="217" t="s">
        <v>162</v>
      </c>
      <c r="F282" s="217" t="s">
        <v>368</v>
      </c>
      <c r="G282" s="204"/>
      <c r="H282" s="204"/>
      <c r="I282" s="207"/>
      <c r="J282" s="218">
        <f>BK282</f>
        <v>0</v>
      </c>
      <c r="K282" s="204"/>
      <c r="L282" s="209"/>
      <c r="M282" s="210"/>
      <c r="N282" s="211"/>
      <c r="O282" s="211"/>
      <c r="P282" s="212">
        <f>SUM(P283:P354)</f>
        <v>0</v>
      </c>
      <c r="Q282" s="211"/>
      <c r="R282" s="212">
        <f>SUM(R283:R354)</f>
        <v>130.74390400000002</v>
      </c>
      <c r="S282" s="211"/>
      <c r="T282" s="213">
        <f>SUM(T283:T354)</f>
        <v>0</v>
      </c>
      <c r="U282" s="12"/>
      <c r="V282" s="12"/>
      <c r="W282" s="12"/>
      <c r="X282" s="12"/>
      <c r="Y282" s="12"/>
      <c r="Z282" s="12"/>
      <c r="AA282" s="12"/>
      <c r="AB282" s="12"/>
      <c r="AC282" s="12"/>
      <c r="AD282" s="12"/>
      <c r="AE282" s="12"/>
      <c r="AR282" s="214" t="s">
        <v>86</v>
      </c>
      <c r="AT282" s="215" t="s">
        <v>77</v>
      </c>
      <c r="AU282" s="215" t="s">
        <v>86</v>
      </c>
      <c r="AY282" s="214" t="s">
        <v>132</v>
      </c>
      <c r="BK282" s="216">
        <f>SUM(BK283:BK354)</f>
        <v>0</v>
      </c>
    </row>
    <row r="283" s="2" customFormat="1" ht="16.5" customHeight="1">
      <c r="A283" s="39"/>
      <c r="B283" s="40"/>
      <c r="C283" s="219" t="s">
        <v>369</v>
      </c>
      <c r="D283" s="219" t="s">
        <v>134</v>
      </c>
      <c r="E283" s="220" t="s">
        <v>370</v>
      </c>
      <c r="F283" s="221" t="s">
        <v>371</v>
      </c>
      <c r="G283" s="222" t="s">
        <v>137</v>
      </c>
      <c r="H283" s="223">
        <v>79</v>
      </c>
      <c r="I283" s="224"/>
      <c r="J283" s="225">
        <f>ROUND(I283*H283,2)</f>
        <v>0</v>
      </c>
      <c r="K283" s="221" t="s">
        <v>138</v>
      </c>
      <c r="L283" s="45"/>
      <c r="M283" s="226" t="s">
        <v>1</v>
      </c>
      <c r="N283" s="227" t="s">
        <v>43</v>
      </c>
      <c r="O283" s="92"/>
      <c r="P283" s="228">
        <f>O283*H283</f>
        <v>0</v>
      </c>
      <c r="Q283" s="228">
        <v>0</v>
      </c>
      <c r="R283" s="228">
        <f>Q283*H283</f>
        <v>0</v>
      </c>
      <c r="S283" s="228">
        <v>0</v>
      </c>
      <c r="T283" s="229">
        <f>S283*H283</f>
        <v>0</v>
      </c>
      <c r="U283" s="39"/>
      <c r="V283" s="39"/>
      <c r="W283" s="39"/>
      <c r="X283" s="39"/>
      <c r="Y283" s="39"/>
      <c r="Z283" s="39"/>
      <c r="AA283" s="39"/>
      <c r="AB283" s="39"/>
      <c r="AC283" s="39"/>
      <c r="AD283" s="39"/>
      <c r="AE283" s="39"/>
      <c r="AR283" s="230" t="s">
        <v>139</v>
      </c>
      <c r="AT283" s="230" t="s">
        <v>134</v>
      </c>
      <c r="AU283" s="230" t="s">
        <v>88</v>
      </c>
      <c r="AY283" s="18" t="s">
        <v>132</v>
      </c>
      <c r="BE283" s="231">
        <f>IF(N283="základní",J283,0)</f>
        <v>0</v>
      </c>
      <c r="BF283" s="231">
        <f>IF(N283="snížená",J283,0)</f>
        <v>0</v>
      </c>
      <c r="BG283" s="231">
        <f>IF(N283="zákl. přenesená",J283,0)</f>
        <v>0</v>
      </c>
      <c r="BH283" s="231">
        <f>IF(N283="sníž. přenesená",J283,0)</f>
        <v>0</v>
      </c>
      <c r="BI283" s="231">
        <f>IF(N283="nulová",J283,0)</f>
        <v>0</v>
      </c>
      <c r="BJ283" s="18" t="s">
        <v>86</v>
      </c>
      <c r="BK283" s="231">
        <f>ROUND(I283*H283,2)</f>
        <v>0</v>
      </c>
      <c r="BL283" s="18" t="s">
        <v>139</v>
      </c>
      <c r="BM283" s="230" t="s">
        <v>372</v>
      </c>
    </row>
    <row r="284" s="2" customFormat="1">
      <c r="A284" s="39"/>
      <c r="B284" s="40"/>
      <c r="C284" s="41"/>
      <c r="D284" s="232" t="s">
        <v>141</v>
      </c>
      <c r="E284" s="41"/>
      <c r="F284" s="233" t="s">
        <v>373</v>
      </c>
      <c r="G284" s="41"/>
      <c r="H284" s="41"/>
      <c r="I284" s="234"/>
      <c r="J284" s="41"/>
      <c r="K284" s="41"/>
      <c r="L284" s="45"/>
      <c r="M284" s="235"/>
      <c r="N284" s="236"/>
      <c r="O284" s="92"/>
      <c r="P284" s="92"/>
      <c r="Q284" s="92"/>
      <c r="R284" s="92"/>
      <c r="S284" s="92"/>
      <c r="T284" s="93"/>
      <c r="U284" s="39"/>
      <c r="V284" s="39"/>
      <c r="W284" s="39"/>
      <c r="X284" s="39"/>
      <c r="Y284" s="39"/>
      <c r="Z284" s="39"/>
      <c r="AA284" s="39"/>
      <c r="AB284" s="39"/>
      <c r="AC284" s="39"/>
      <c r="AD284" s="39"/>
      <c r="AE284" s="39"/>
      <c r="AT284" s="18" t="s">
        <v>141</v>
      </c>
      <c r="AU284" s="18" t="s">
        <v>88</v>
      </c>
    </row>
    <row r="285" s="14" customFormat="1">
      <c r="A285" s="14"/>
      <c r="B285" s="248"/>
      <c r="C285" s="249"/>
      <c r="D285" s="232" t="s">
        <v>143</v>
      </c>
      <c r="E285" s="250" t="s">
        <v>1</v>
      </c>
      <c r="F285" s="251" t="s">
        <v>374</v>
      </c>
      <c r="G285" s="249"/>
      <c r="H285" s="250" t="s">
        <v>1</v>
      </c>
      <c r="I285" s="252"/>
      <c r="J285" s="249"/>
      <c r="K285" s="249"/>
      <c r="L285" s="253"/>
      <c r="M285" s="254"/>
      <c r="N285" s="255"/>
      <c r="O285" s="255"/>
      <c r="P285" s="255"/>
      <c r="Q285" s="255"/>
      <c r="R285" s="255"/>
      <c r="S285" s="255"/>
      <c r="T285" s="256"/>
      <c r="U285" s="14"/>
      <c r="V285" s="14"/>
      <c r="W285" s="14"/>
      <c r="X285" s="14"/>
      <c r="Y285" s="14"/>
      <c r="Z285" s="14"/>
      <c r="AA285" s="14"/>
      <c r="AB285" s="14"/>
      <c r="AC285" s="14"/>
      <c r="AD285" s="14"/>
      <c r="AE285" s="14"/>
      <c r="AT285" s="257" t="s">
        <v>143</v>
      </c>
      <c r="AU285" s="257" t="s">
        <v>88</v>
      </c>
      <c r="AV285" s="14" t="s">
        <v>86</v>
      </c>
      <c r="AW285" s="14" t="s">
        <v>34</v>
      </c>
      <c r="AX285" s="14" t="s">
        <v>78</v>
      </c>
      <c r="AY285" s="257" t="s">
        <v>132</v>
      </c>
    </row>
    <row r="286" s="13" customFormat="1">
      <c r="A286" s="13"/>
      <c r="B286" s="237"/>
      <c r="C286" s="238"/>
      <c r="D286" s="232" t="s">
        <v>143</v>
      </c>
      <c r="E286" s="239" t="s">
        <v>1</v>
      </c>
      <c r="F286" s="240" t="s">
        <v>375</v>
      </c>
      <c r="G286" s="238"/>
      <c r="H286" s="241">
        <v>79</v>
      </c>
      <c r="I286" s="242"/>
      <c r="J286" s="238"/>
      <c r="K286" s="238"/>
      <c r="L286" s="243"/>
      <c r="M286" s="244"/>
      <c r="N286" s="245"/>
      <c r="O286" s="245"/>
      <c r="P286" s="245"/>
      <c r="Q286" s="245"/>
      <c r="R286" s="245"/>
      <c r="S286" s="245"/>
      <c r="T286" s="246"/>
      <c r="U286" s="13"/>
      <c r="V286" s="13"/>
      <c r="W286" s="13"/>
      <c r="X286" s="13"/>
      <c r="Y286" s="13"/>
      <c r="Z286" s="13"/>
      <c r="AA286" s="13"/>
      <c r="AB286" s="13"/>
      <c r="AC286" s="13"/>
      <c r="AD286" s="13"/>
      <c r="AE286" s="13"/>
      <c r="AT286" s="247" t="s">
        <v>143</v>
      </c>
      <c r="AU286" s="247" t="s">
        <v>88</v>
      </c>
      <c r="AV286" s="13" t="s">
        <v>88</v>
      </c>
      <c r="AW286" s="13" t="s">
        <v>34</v>
      </c>
      <c r="AX286" s="13" t="s">
        <v>86</v>
      </c>
      <c r="AY286" s="247" t="s">
        <v>132</v>
      </c>
    </row>
    <row r="287" s="2" customFormat="1" ht="16.5" customHeight="1">
      <c r="A287" s="39"/>
      <c r="B287" s="40"/>
      <c r="C287" s="219" t="s">
        <v>376</v>
      </c>
      <c r="D287" s="219" t="s">
        <v>134</v>
      </c>
      <c r="E287" s="220" t="s">
        <v>377</v>
      </c>
      <c r="F287" s="221" t="s">
        <v>378</v>
      </c>
      <c r="G287" s="222" t="s">
        <v>137</v>
      </c>
      <c r="H287" s="223">
        <v>686</v>
      </c>
      <c r="I287" s="224"/>
      <c r="J287" s="225">
        <f>ROUND(I287*H287,2)</f>
        <v>0</v>
      </c>
      <c r="K287" s="221" t="s">
        <v>138</v>
      </c>
      <c r="L287" s="45"/>
      <c r="M287" s="226" t="s">
        <v>1</v>
      </c>
      <c r="N287" s="227" t="s">
        <v>43</v>
      </c>
      <c r="O287" s="92"/>
      <c r="P287" s="228">
        <f>O287*H287</f>
        <v>0</v>
      </c>
      <c r="Q287" s="228">
        <v>0</v>
      </c>
      <c r="R287" s="228">
        <f>Q287*H287</f>
        <v>0</v>
      </c>
      <c r="S287" s="228">
        <v>0</v>
      </c>
      <c r="T287" s="229">
        <f>S287*H287</f>
        <v>0</v>
      </c>
      <c r="U287" s="39"/>
      <c r="V287" s="39"/>
      <c r="W287" s="39"/>
      <c r="X287" s="39"/>
      <c r="Y287" s="39"/>
      <c r="Z287" s="39"/>
      <c r="AA287" s="39"/>
      <c r="AB287" s="39"/>
      <c r="AC287" s="39"/>
      <c r="AD287" s="39"/>
      <c r="AE287" s="39"/>
      <c r="AR287" s="230" t="s">
        <v>139</v>
      </c>
      <c r="AT287" s="230" t="s">
        <v>134</v>
      </c>
      <c r="AU287" s="230" t="s">
        <v>88</v>
      </c>
      <c r="AY287" s="18" t="s">
        <v>132</v>
      </c>
      <c r="BE287" s="231">
        <f>IF(N287="základní",J287,0)</f>
        <v>0</v>
      </c>
      <c r="BF287" s="231">
        <f>IF(N287="snížená",J287,0)</f>
        <v>0</v>
      </c>
      <c r="BG287" s="231">
        <f>IF(N287="zákl. přenesená",J287,0)</f>
        <v>0</v>
      </c>
      <c r="BH287" s="231">
        <f>IF(N287="sníž. přenesená",J287,0)</f>
        <v>0</v>
      </c>
      <c r="BI287" s="231">
        <f>IF(N287="nulová",J287,0)</f>
        <v>0</v>
      </c>
      <c r="BJ287" s="18" t="s">
        <v>86</v>
      </c>
      <c r="BK287" s="231">
        <f>ROUND(I287*H287,2)</f>
        <v>0</v>
      </c>
      <c r="BL287" s="18" t="s">
        <v>139</v>
      </c>
      <c r="BM287" s="230" t="s">
        <v>379</v>
      </c>
    </row>
    <row r="288" s="2" customFormat="1">
      <c r="A288" s="39"/>
      <c r="B288" s="40"/>
      <c r="C288" s="41"/>
      <c r="D288" s="232" t="s">
        <v>141</v>
      </c>
      <c r="E288" s="41"/>
      <c r="F288" s="233" t="s">
        <v>380</v>
      </c>
      <c r="G288" s="41"/>
      <c r="H288" s="41"/>
      <c r="I288" s="234"/>
      <c r="J288" s="41"/>
      <c r="K288" s="41"/>
      <c r="L288" s="45"/>
      <c r="M288" s="235"/>
      <c r="N288" s="236"/>
      <c r="O288" s="92"/>
      <c r="P288" s="92"/>
      <c r="Q288" s="92"/>
      <c r="R288" s="92"/>
      <c r="S288" s="92"/>
      <c r="T288" s="93"/>
      <c r="U288" s="39"/>
      <c r="V288" s="39"/>
      <c r="W288" s="39"/>
      <c r="X288" s="39"/>
      <c r="Y288" s="39"/>
      <c r="Z288" s="39"/>
      <c r="AA288" s="39"/>
      <c r="AB288" s="39"/>
      <c r="AC288" s="39"/>
      <c r="AD288" s="39"/>
      <c r="AE288" s="39"/>
      <c r="AT288" s="18" t="s">
        <v>141</v>
      </c>
      <c r="AU288" s="18" t="s">
        <v>88</v>
      </c>
    </row>
    <row r="289" s="13" customFormat="1">
      <c r="A289" s="13"/>
      <c r="B289" s="237"/>
      <c r="C289" s="238"/>
      <c r="D289" s="232" t="s">
        <v>143</v>
      </c>
      <c r="E289" s="239" t="s">
        <v>1</v>
      </c>
      <c r="F289" s="240" t="s">
        <v>381</v>
      </c>
      <c r="G289" s="238"/>
      <c r="H289" s="241">
        <v>686</v>
      </c>
      <c r="I289" s="242"/>
      <c r="J289" s="238"/>
      <c r="K289" s="238"/>
      <c r="L289" s="243"/>
      <c r="M289" s="244"/>
      <c r="N289" s="245"/>
      <c r="O289" s="245"/>
      <c r="P289" s="245"/>
      <c r="Q289" s="245"/>
      <c r="R289" s="245"/>
      <c r="S289" s="245"/>
      <c r="T289" s="246"/>
      <c r="U289" s="13"/>
      <c r="V289" s="13"/>
      <c r="W289" s="13"/>
      <c r="X289" s="13"/>
      <c r="Y289" s="13"/>
      <c r="Z289" s="13"/>
      <c r="AA289" s="13"/>
      <c r="AB289" s="13"/>
      <c r="AC289" s="13"/>
      <c r="AD289" s="13"/>
      <c r="AE289" s="13"/>
      <c r="AT289" s="247" t="s">
        <v>143</v>
      </c>
      <c r="AU289" s="247" t="s">
        <v>88</v>
      </c>
      <c r="AV289" s="13" t="s">
        <v>88</v>
      </c>
      <c r="AW289" s="13" t="s">
        <v>34</v>
      </c>
      <c r="AX289" s="13" t="s">
        <v>86</v>
      </c>
      <c r="AY289" s="247" t="s">
        <v>132</v>
      </c>
    </row>
    <row r="290" s="2" customFormat="1" ht="16.5" customHeight="1">
      <c r="A290" s="39"/>
      <c r="B290" s="40"/>
      <c r="C290" s="219" t="s">
        <v>382</v>
      </c>
      <c r="D290" s="219" t="s">
        <v>134</v>
      </c>
      <c r="E290" s="220" t="s">
        <v>383</v>
      </c>
      <c r="F290" s="221" t="s">
        <v>384</v>
      </c>
      <c r="G290" s="222" t="s">
        <v>137</v>
      </c>
      <c r="H290" s="223">
        <v>559.60000000000002</v>
      </c>
      <c r="I290" s="224"/>
      <c r="J290" s="225">
        <f>ROUND(I290*H290,2)</f>
        <v>0</v>
      </c>
      <c r="K290" s="221" t="s">
        <v>138</v>
      </c>
      <c r="L290" s="45"/>
      <c r="M290" s="226" t="s">
        <v>1</v>
      </c>
      <c r="N290" s="227" t="s">
        <v>43</v>
      </c>
      <c r="O290" s="92"/>
      <c r="P290" s="228">
        <f>O290*H290</f>
        <v>0</v>
      </c>
      <c r="Q290" s="228">
        <v>0</v>
      </c>
      <c r="R290" s="228">
        <f>Q290*H290</f>
        <v>0</v>
      </c>
      <c r="S290" s="228">
        <v>0</v>
      </c>
      <c r="T290" s="229">
        <f>S290*H290</f>
        <v>0</v>
      </c>
      <c r="U290" s="39"/>
      <c r="V290" s="39"/>
      <c r="W290" s="39"/>
      <c r="X290" s="39"/>
      <c r="Y290" s="39"/>
      <c r="Z290" s="39"/>
      <c r="AA290" s="39"/>
      <c r="AB290" s="39"/>
      <c r="AC290" s="39"/>
      <c r="AD290" s="39"/>
      <c r="AE290" s="39"/>
      <c r="AR290" s="230" t="s">
        <v>139</v>
      </c>
      <c r="AT290" s="230" t="s">
        <v>134</v>
      </c>
      <c r="AU290" s="230" t="s">
        <v>88</v>
      </c>
      <c r="AY290" s="18" t="s">
        <v>132</v>
      </c>
      <c r="BE290" s="231">
        <f>IF(N290="základní",J290,0)</f>
        <v>0</v>
      </c>
      <c r="BF290" s="231">
        <f>IF(N290="snížená",J290,0)</f>
        <v>0</v>
      </c>
      <c r="BG290" s="231">
        <f>IF(N290="zákl. přenesená",J290,0)</f>
        <v>0</v>
      </c>
      <c r="BH290" s="231">
        <f>IF(N290="sníž. přenesená",J290,0)</f>
        <v>0</v>
      </c>
      <c r="BI290" s="231">
        <f>IF(N290="nulová",J290,0)</f>
        <v>0</v>
      </c>
      <c r="BJ290" s="18" t="s">
        <v>86</v>
      </c>
      <c r="BK290" s="231">
        <f>ROUND(I290*H290,2)</f>
        <v>0</v>
      </c>
      <c r="BL290" s="18" t="s">
        <v>139</v>
      </c>
      <c r="BM290" s="230" t="s">
        <v>385</v>
      </c>
    </row>
    <row r="291" s="2" customFormat="1">
      <c r="A291" s="39"/>
      <c r="B291" s="40"/>
      <c r="C291" s="41"/>
      <c r="D291" s="232" t="s">
        <v>141</v>
      </c>
      <c r="E291" s="41"/>
      <c r="F291" s="233" t="s">
        <v>386</v>
      </c>
      <c r="G291" s="41"/>
      <c r="H291" s="41"/>
      <c r="I291" s="234"/>
      <c r="J291" s="41"/>
      <c r="K291" s="41"/>
      <c r="L291" s="45"/>
      <c r="M291" s="235"/>
      <c r="N291" s="236"/>
      <c r="O291" s="92"/>
      <c r="P291" s="92"/>
      <c r="Q291" s="92"/>
      <c r="R291" s="92"/>
      <c r="S291" s="92"/>
      <c r="T291" s="93"/>
      <c r="U291" s="39"/>
      <c r="V291" s="39"/>
      <c r="W291" s="39"/>
      <c r="X291" s="39"/>
      <c r="Y291" s="39"/>
      <c r="Z291" s="39"/>
      <c r="AA291" s="39"/>
      <c r="AB291" s="39"/>
      <c r="AC291" s="39"/>
      <c r="AD291" s="39"/>
      <c r="AE291" s="39"/>
      <c r="AT291" s="18" t="s">
        <v>141</v>
      </c>
      <c r="AU291" s="18" t="s">
        <v>88</v>
      </c>
    </row>
    <row r="292" s="13" customFormat="1">
      <c r="A292" s="13"/>
      <c r="B292" s="237"/>
      <c r="C292" s="238"/>
      <c r="D292" s="232" t="s">
        <v>143</v>
      </c>
      <c r="E292" s="239" t="s">
        <v>1</v>
      </c>
      <c r="F292" s="240" t="s">
        <v>387</v>
      </c>
      <c r="G292" s="238"/>
      <c r="H292" s="241">
        <v>559.60000000000002</v>
      </c>
      <c r="I292" s="242"/>
      <c r="J292" s="238"/>
      <c r="K292" s="238"/>
      <c r="L292" s="243"/>
      <c r="M292" s="244"/>
      <c r="N292" s="245"/>
      <c r="O292" s="245"/>
      <c r="P292" s="245"/>
      <c r="Q292" s="245"/>
      <c r="R292" s="245"/>
      <c r="S292" s="245"/>
      <c r="T292" s="246"/>
      <c r="U292" s="13"/>
      <c r="V292" s="13"/>
      <c r="W292" s="13"/>
      <c r="X292" s="13"/>
      <c r="Y292" s="13"/>
      <c r="Z292" s="13"/>
      <c r="AA292" s="13"/>
      <c r="AB292" s="13"/>
      <c r="AC292" s="13"/>
      <c r="AD292" s="13"/>
      <c r="AE292" s="13"/>
      <c r="AT292" s="247" t="s">
        <v>143</v>
      </c>
      <c r="AU292" s="247" t="s">
        <v>88</v>
      </c>
      <c r="AV292" s="13" t="s">
        <v>88</v>
      </c>
      <c r="AW292" s="13" t="s">
        <v>34</v>
      </c>
      <c r="AX292" s="13" t="s">
        <v>86</v>
      </c>
      <c r="AY292" s="247" t="s">
        <v>132</v>
      </c>
    </row>
    <row r="293" s="2" customFormat="1" ht="33" customHeight="1">
      <c r="A293" s="39"/>
      <c r="B293" s="40"/>
      <c r="C293" s="219" t="s">
        <v>388</v>
      </c>
      <c r="D293" s="219" t="s">
        <v>134</v>
      </c>
      <c r="E293" s="220" t="s">
        <v>389</v>
      </c>
      <c r="F293" s="221" t="s">
        <v>390</v>
      </c>
      <c r="G293" s="222" t="s">
        <v>137</v>
      </c>
      <c r="H293" s="223">
        <v>686</v>
      </c>
      <c r="I293" s="224"/>
      <c r="J293" s="225">
        <f>ROUND(I293*H293,2)</f>
        <v>0</v>
      </c>
      <c r="K293" s="221" t="s">
        <v>138</v>
      </c>
      <c r="L293" s="45"/>
      <c r="M293" s="226" t="s">
        <v>1</v>
      </c>
      <c r="N293" s="227" t="s">
        <v>43</v>
      </c>
      <c r="O293" s="92"/>
      <c r="P293" s="228">
        <f>O293*H293</f>
        <v>0</v>
      </c>
      <c r="Q293" s="228">
        <v>0</v>
      </c>
      <c r="R293" s="228">
        <f>Q293*H293</f>
        <v>0</v>
      </c>
      <c r="S293" s="228">
        <v>0</v>
      </c>
      <c r="T293" s="229">
        <f>S293*H293</f>
        <v>0</v>
      </c>
      <c r="U293" s="39"/>
      <c r="V293" s="39"/>
      <c r="W293" s="39"/>
      <c r="X293" s="39"/>
      <c r="Y293" s="39"/>
      <c r="Z293" s="39"/>
      <c r="AA293" s="39"/>
      <c r="AB293" s="39"/>
      <c r="AC293" s="39"/>
      <c r="AD293" s="39"/>
      <c r="AE293" s="39"/>
      <c r="AR293" s="230" t="s">
        <v>139</v>
      </c>
      <c r="AT293" s="230" t="s">
        <v>134</v>
      </c>
      <c r="AU293" s="230" t="s">
        <v>88</v>
      </c>
      <c r="AY293" s="18" t="s">
        <v>132</v>
      </c>
      <c r="BE293" s="231">
        <f>IF(N293="základní",J293,0)</f>
        <v>0</v>
      </c>
      <c r="BF293" s="231">
        <f>IF(N293="snížená",J293,0)</f>
        <v>0</v>
      </c>
      <c r="BG293" s="231">
        <f>IF(N293="zákl. přenesená",J293,0)</f>
        <v>0</v>
      </c>
      <c r="BH293" s="231">
        <f>IF(N293="sníž. přenesená",J293,0)</f>
        <v>0</v>
      </c>
      <c r="BI293" s="231">
        <f>IF(N293="nulová",J293,0)</f>
        <v>0</v>
      </c>
      <c r="BJ293" s="18" t="s">
        <v>86</v>
      </c>
      <c r="BK293" s="231">
        <f>ROUND(I293*H293,2)</f>
        <v>0</v>
      </c>
      <c r="BL293" s="18" t="s">
        <v>139</v>
      </c>
      <c r="BM293" s="230" t="s">
        <v>391</v>
      </c>
    </row>
    <row r="294" s="2" customFormat="1">
      <c r="A294" s="39"/>
      <c r="B294" s="40"/>
      <c r="C294" s="41"/>
      <c r="D294" s="232" t="s">
        <v>141</v>
      </c>
      <c r="E294" s="41"/>
      <c r="F294" s="233" t="s">
        <v>392</v>
      </c>
      <c r="G294" s="41"/>
      <c r="H294" s="41"/>
      <c r="I294" s="234"/>
      <c r="J294" s="41"/>
      <c r="K294" s="41"/>
      <c r="L294" s="45"/>
      <c r="M294" s="235"/>
      <c r="N294" s="236"/>
      <c r="O294" s="92"/>
      <c r="P294" s="92"/>
      <c r="Q294" s="92"/>
      <c r="R294" s="92"/>
      <c r="S294" s="92"/>
      <c r="T294" s="93"/>
      <c r="U294" s="39"/>
      <c r="V294" s="39"/>
      <c r="W294" s="39"/>
      <c r="X294" s="39"/>
      <c r="Y294" s="39"/>
      <c r="Z294" s="39"/>
      <c r="AA294" s="39"/>
      <c r="AB294" s="39"/>
      <c r="AC294" s="39"/>
      <c r="AD294" s="39"/>
      <c r="AE294" s="39"/>
      <c r="AT294" s="18" t="s">
        <v>141</v>
      </c>
      <c r="AU294" s="18" t="s">
        <v>88</v>
      </c>
    </row>
    <row r="295" s="13" customFormat="1">
      <c r="A295" s="13"/>
      <c r="B295" s="237"/>
      <c r="C295" s="238"/>
      <c r="D295" s="232" t="s">
        <v>143</v>
      </c>
      <c r="E295" s="239" t="s">
        <v>1</v>
      </c>
      <c r="F295" s="240" t="s">
        <v>381</v>
      </c>
      <c r="G295" s="238"/>
      <c r="H295" s="241">
        <v>686</v>
      </c>
      <c r="I295" s="242"/>
      <c r="J295" s="238"/>
      <c r="K295" s="238"/>
      <c r="L295" s="243"/>
      <c r="M295" s="244"/>
      <c r="N295" s="245"/>
      <c r="O295" s="245"/>
      <c r="P295" s="245"/>
      <c r="Q295" s="245"/>
      <c r="R295" s="245"/>
      <c r="S295" s="245"/>
      <c r="T295" s="246"/>
      <c r="U295" s="13"/>
      <c r="V295" s="13"/>
      <c r="W295" s="13"/>
      <c r="X295" s="13"/>
      <c r="Y295" s="13"/>
      <c r="Z295" s="13"/>
      <c r="AA295" s="13"/>
      <c r="AB295" s="13"/>
      <c r="AC295" s="13"/>
      <c r="AD295" s="13"/>
      <c r="AE295" s="13"/>
      <c r="AT295" s="247" t="s">
        <v>143</v>
      </c>
      <c r="AU295" s="247" t="s">
        <v>88</v>
      </c>
      <c r="AV295" s="13" t="s">
        <v>88</v>
      </c>
      <c r="AW295" s="13" t="s">
        <v>34</v>
      </c>
      <c r="AX295" s="13" t="s">
        <v>86</v>
      </c>
      <c r="AY295" s="247" t="s">
        <v>132</v>
      </c>
    </row>
    <row r="296" s="2" customFormat="1">
      <c r="A296" s="39"/>
      <c r="B296" s="40"/>
      <c r="C296" s="219" t="s">
        <v>393</v>
      </c>
      <c r="D296" s="219" t="s">
        <v>134</v>
      </c>
      <c r="E296" s="220" t="s">
        <v>394</v>
      </c>
      <c r="F296" s="221" t="s">
        <v>395</v>
      </c>
      <c r="G296" s="222" t="s">
        <v>137</v>
      </c>
      <c r="H296" s="223">
        <v>686</v>
      </c>
      <c r="I296" s="224"/>
      <c r="J296" s="225">
        <f>ROUND(I296*H296,2)</f>
        <v>0</v>
      </c>
      <c r="K296" s="221" t="s">
        <v>138</v>
      </c>
      <c r="L296" s="45"/>
      <c r="M296" s="226" t="s">
        <v>1</v>
      </c>
      <c r="N296" s="227" t="s">
        <v>43</v>
      </c>
      <c r="O296" s="92"/>
      <c r="P296" s="228">
        <f>O296*H296</f>
        <v>0</v>
      </c>
      <c r="Q296" s="228">
        <v>0</v>
      </c>
      <c r="R296" s="228">
        <f>Q296*H296</f>
        <v>0</v>
      </c>
      <c r="S296" s="228">
        <v>0</v>
      </c>
      <c r="T296" s="229">
        <f>S296*H296</f>
        <v>0</v>
      </c>
      <c r="U296" s="39"/>
      <c r="V296" s="39"/>
      <c r="W296" s="39"/>
      <c r="X296" s="39"/>
      <c r="Y296" s="39"/>
      <c r="Z296" s="39"/>
      <c r="AA296" s="39"/>
      <c r="AB296" s="39"/>
      <c r="AC296" s="39"/>
      <c r="AD296" s="39"/>
      <c r="AE296" s="39"/>
      <c r="AR296" s="230" t="s">
        <v>139</v>
      </c>
      <c r="AT296" s="230" t="s">
        <v>134</v>
      </c>
      <c r="AU296" s="230" t="s">
        <v>88</v>
      </c>
      <c r="AY296" s="18" t="s">
        <v>132</v>
      </c>
      <c r="BE296" s="231">
        <f>IF(N296="základní",J296,0)</f>
        <v>0</v>
      </c>
      <c r="BF296" s="231">
        <f>IF(N296="snížená",J296,0)</f>
        <v>0</v>
      </c>
      <c r="BG296" s="231">
        <f>IF(N296="zákl. přenesená",J296,0)</f>
        <v>0</v>
      </c>
      <c r="BH296" s="231">
        <f>IF(N296="sníž. přenesená",J296,0)</f>
        <v>0</v>
      </c>
      <c r="BI296" s="231">
        <f>IF(N296="nulová",J296,0)</f>
        <v>0</v>
      </c>
      <c r="BJ296" s="18" t="s">
        <v>86</v>
      </c>
      <c r="BK296" s="231">
        <f>ROUND(I296*H296,2)</f>
        <v>0</v>
      </c>
      <c r="BL296" s="18" t="s">
        <v>139</v>
      </c>
      <c r="BM296" s="230" t="s">
        <v>396</v>
      </c>
    </row>
    <row r="297" s="2" customFormat="1">
      <c r="A297" s="39"/>
      <c r="B297" s="40"/>
      <c r="C297" s="41"/>
      <c r="D297" s="232" t="s">
        <v>141</v>
      </c>
      <c r="E297" s="41"/>
      <c r="F297" s="233" t="s">
        <v>397</v>
      </c>
      <c r="G297" s="41"/>
      <c r="H297" s="41"/>
      <c r="I297" s="234"/>
      <c r="J297" s="41"/>
      <c r="K297" s="41"/>
      <c r="L297" s="45"/>
      <c r="M297" s="235"/>
      <c r="N297" s="236"/>
      <c r="O297" s="92"/>
      <c r="P297" s="92"/>
      <c r="Q297" s="92"/>
      <c r="R297" s="92"/>
      <c r="S297" s="92"/>
      <c r="T297" s="93"/>
      <c r="U297" s="39"/>
      <c r="V297" s="39"/>
      <c r="W297" s="39"/>
      <c r="X297" s="39"/>
      <c r="Y297" s="39"/>
      <c r="Z297" s="39"/>
      <c r="AA297" s="39"/>
      <c r="AB297" s="39"/>
      <c r="AC297" s="39"/>
      <c r="AD297" s="39"/>
      <c r="AE297" s="39"/>
      <c r="AT297" s="18" t="s">
        <v>141</v>
      </c>
      <c r="AU297" s="18" t="s">
        <v>88</v>
      </c>
    </row>
    <row r="298" s="13" customFormat="1">
      <c r="A298" s="13"/>
      <c r="B298" s="237"/>
      <c r="C298" s="238"/>
      <c r="D298" s="232" t="s">
        <v>143</v>
      </c>
      <c r="E298" s="239" t="s">
        <v>1</v>
      </c>
      <c r="F298" s="240" t="s">
        <v>381</v>
      </c>
      <c r="G298" s="238"/>
      <c r="H298" s="241">
        <v>686</v>
      </c>
      <c r="I298" s="242"/>
      <c r="J298" s="238"/>
      <c r="K298" s="238"/>
      <c r="L298" s="243"/>
      <c r="M298" s="244"/>
      <c r="N298" s="245"/>
      <c r="O298" s="245"/>
      <c r="P298" s="245"/>
      <c r="Q298" s="245"/>
      <c r="R298" s="245"/>
      <c r="S298" s="245"/>
      <c r="T298" s="246"/>
      <c r="U298" s="13"/>
      <c r="V298" s="13"/>
      <c r="W298" s="13"/>
      <c r="X298" s="13"/>
      <c r="Y298" s="13"/>
      <c r="Z298" s="13"/>
      <c r="AA298" s="13"/>
      <c r="AB298" s="13"/>
      <c r="AC298" s="13"/>
      <c r="AD298" s="13"/>
      <c r="AE298" s="13"/>
      <c r="AT298" s="247" t="s">
        <v>143</v>
      </c>
      <c r="AU298" s="247" t="s">
        <v>88</v>
      </c>
      <c r="AV298" s="13" t="s">
        <v>88</v>
      </c>
      <c r="AW298" s="13" t="s">
        <v>34</v>
      </c>
      <c r="AX298" s="13" t="s">
        <v>86</v>
      </c>
      <c r="AY298" s="247" t="s">
        <v>132</v>
      </c>
    </row>
    <row r="299" s="2" customFormat="1">
      <c r="A299" s="39"/>
      <c r="B299" s="40"/>
      <c r="C299" s="219" t="s">
        <v>398</v>
      </c>
      <c r="D299" s="219" t="s">
        <v>134</v>
      </c>
      <c r="E299" s="220" t="s">
        <v>399</v>
      </c>
      <c r="F299" s="221" t="s">
        <v>400</v>
      </c>
      <c r="G299" s="222" t="s">
        <v>137</v>
      </c>
      <c r="H299" s="223">
        <v>686</v>
      </c>
      <c r="I299" s="224"/>
      <c r="J299" s="225">
        <f>ROUND(I299*H299,2)</f>
        <v>0</v>
      </c>
      <c r="K299" s="221" t="s">
        <v>138</v>
      </c>
      <c r="L299" s="45"/>
      <c r="M299" s="226" t="s">
        <v>1</v>
      </c>
      <c r="N299" s="227" t="s">
        <v>43</v>
      </c>
      <c r="O299" s="92"/>
      <c r="P299" s="228">
        <f>O299*H299</f>
        <v>0</v>
      </c>
      <c r="Q299" s="228">
        <v>0</v>
      </c>
      <c r="R299" s="228">
        <f>Q299*H299</f>
        <v>0</v>
      </c>
      <c r="S299" s="228">
        <v>0</v>
      </c>
      <c r="T299" s="229">
        <f>S299*H299</f>
        <v>0</v>
      </c>
      <c r="U299" s="39"/>
      <c r="V299" s="39"/>
      <c r="W299" s="39"/>
      <c r="X299" s="39"/>
      <c r="Y299" s="39"/>
      <c r="Z299" s="39"/>
      <c r="AA299" s="39"/>
      <c r="AB299" s="39"/>
      <c r="AC299" s="39"/>
      <c r="AD299" s="39"/>
      <c r="AE299" s="39"/>
      <c r="AR299" s="230" t="s">
        <v>139</v>
      </c>
      <c r="AT299" s="230" t="s">
        <v>134</v>
      </c>
      <c r="AU299" s="230" t="s">
        <v>88</v>
      </c>
      <c r="AY299" s="18" t="s">
        <v>132</v>
      </c>
      <c r="BE299" s="231">
        <f>IF(N299="základní",J299,0)</f>
        <v>0</v>
      </c>
      <c r="BF299" s="231">
        <f>IF(N299="snížená",J299,0)</f>
        <v>0</v>
      </c>
      <c r="BG299" s="231">
        <f>IF(N299="zákl. přenesená",J299,0)</f>
        <v>0</v>
      </c>
      <c r="BH299" s="231">
        <f>IF(N299="sníž. přenesená",J299,0)</f>
        <v>0</v>
      </c>
      <c r="BI299" s="231">
        <f>IF(N299="nulová",J299,0)</f>
        <v>0</v>
      </c>
      <c r="BJ299" s="18" t="s">
        <v>86</v>
      </c>
      <c r="BK299" s="231">
        <f>ROUND(I299*H299,2)</f>
        <v>0</v>
      </c>
      <c r="BL299" s="18" t="s">
        <v>139</v>
      </c>
      <c r="BM299" s="230" t="s">
        <v>401</v>
      </c>
    </row>
    <row r="300" s="2" customFormat="1">
      <c r="A300" s="39"/>
      <c r="B300" s="40"/>
      <c r="C300" s="41"/>
      <c r="D300" s="232" t="s">
        <v>141</v>
      </c>
      <c r="E300" s="41"/>
      <c r="F300" s="233" t="s">
        <v>402</v>
      </c>
      <c r="G300" s="41"/>
      <c r="H300" s="41"/>
      <c r="I300" s="234"/>
      <c r="J300" s="41"/>
      <c r="K300" s="41"/>
      <c r="L300" s="45"/>
      <c r="M300" s="235"/>
      <c r="N300" s="236"/>
      <c r="O300" s="92"/>
      <c r="P300" s="92"/>
      <c r="Q300" s="92"/>
      <c r="R300" s="92"/>
      <c r="S300" s="92"/>
      <c r="T300" s="93"/>
      <c r="U300" s="39"/>
      <c r="V300" s="39"/>
      <c r="W300" s="39"/>
      <c r="X300" s="39"/>
      <c r="Y300" s="39"/>
      <c r="Z300" s="39"/>
      <c r="AA300" s="39"/>
      <c r="AB300" s="39"/>
      <c r="AC300" s="39"/>
      <c r="AD300" s="39"/>
      <c r="AE300" s="39"/>
      <c r="AT300" s="18" t="s">
        <v>141</v>
      </c>
      <c r="AU300" s="18" t="s">
        <v>88</v>
      </c>
    </row>
    <row r="301" s="13" customFormat="1">
      <c r="A301" s="13"/>
      <c r="B301" s="237"/>
      <c r="C301" s="238"/>
      <c r="D301" s="232" t="s">
        <v>143</v>
      </c>
      <c r="E301" s="239" t="s">
        <v>1</v>
      </c>
      <c r="F301" s="240" t="s">
        <v>381</v>
      </c>
      <c r="G301" s="238"/>
      <c r="H301" s="241">
        <v>686</v>
      </c>
      <c r="I301" s="242"/>
      <c r="J301" s="238"/>
      <c r="K301" s="238"/>
      <c r="L301" s="243"/>
      <c r="M301" s="244"/>
      <c r="N301" s="245"/>
      <c r="O301" s="245"/>
      <c r="P301" s="245"/>
      <c r="Q301" s="245"/>
      <c r="R301" s="245"/>
      <c r="S301" s="245"/>
      <c r="T301" s="246"/>
      <c r="U301" s="13"/>
      <c r="V301" s="13"/>
      <c r="W301" s="13"/>
      <c r="X301" s="13"/>
      <c r="Y301" s="13"/>
      <c r="Z301" s="13"/>
      <c r="AA301" s="13"/>
      <c r="AB301" s="13"/>
      <c r="AC301" s="13"/>
      <c r="AD301" s="13"/>
      <c r="AE301" s="13"/>
      <c r="AT301" s="247" t="s">
        <v>143</v>
      </c>
      <c r="AU301" s="247" t="s">
        <v>88</v>
      </c>
      <c r="AV301" s="13" t="s">
        <v>88</v>
      </c>
      <c r="AW301" s="13" t="s">
        <v>34</v>
      </c>
      <c r="AX301" s="13" t="s">
        <v>86</v>
      </c>
      <c r="AY301" s="247" t="s">
        <v>132</v>
      </c>
    </row>
    <row r="302" s="2" customFormat="1" ht="21.75" customHeight="1">
      <c r="A302" s="39"/>
      <c r="B302" s="40"/>
      <c r="C302" s="219" t="s">
        <v>403</v>
      </c>
      <c r="D302" s="219" t="s">
        <v>134</v>
      </c>
      <c r="E302" s="220" t="s">
        <v>404</v>
      </c>
      <c r="F302" s="221" t="s">
        <v>405</v>
      </c>
      <c r="G302" s="222" t="s">
        <v>137</v>
      </c>
      <c r="H302" s="223">
        <v>686</v>
      </c>
      <c r="I302" s="224"/>
      <c r="J302" s="225">
        <f>ROUND(I302*H302,2)</f>
        <v>0</v>
      </c>
      <c r="K302" s="221" t="s">
        <v>138</v>
      </c>
      <c r="L302" s="45"/>
      <c r="M302" s="226" t="s">
        <v>1</v>
      </c>
      <c r="N302" s="227" t="s">
        <v>43</v>
      </c>
      <c r="O302" s="92"/>
      <c r="P302" s="228">
        <f>O302*H302</f>
        <v>0</v>
      </c>
      <c r="Q302" s="228">
        <v>0</v>
      </c>
      <c r="R302" s="228">
        <f>Q302*H302</f>
        <v>0</v>
      </c>
      <c r="S302" s="228">
        <v>0</v>
      </c>
      <c r="T302" s="229">
        <f>S302*H302</f>
        <v>0</v>
      </c>
      <c r="U302" s="39"/>
      <c r="V302" s="39"/>
      <c r="W302" s="39"/>
      <c r="X302" s="39"/>
      <c r="Y302" s="39"/>
      <c r="Z302" s="39"/>
      <c r="AA302" s="39"/>
      <c r="AB302" s="39"/>
      <c r="AC302" s="39"/>
      <c r="AD302" s="39"/>
      <c r="AE302" s="39"/>
      <c r="AR302" s="230" t="s">
        <v>139</v>
      </c>
      <c r="AT302" s="230" t="s">
        <v>134</v>
      </c>
      <c r="AU302" s="230" t="s">
        <v>88</v>
      </c>
      <c r="AY302" s="18" t="s">
        <v>132</v>
      </c>
      <c r="BE302" s="231">
        <f>IF(N302="základní",J302,0)</f>
        <v>0</v>
      </c>
      <c r="BF302" s="231">
        <f>IF(N302="snížená",J302,0)</f>
        <v>0</v>
      </c>
      <c r="BG302" s="231">
        <f>IF(N302="zákl. přenesená",J302,0)</f>
        <v>0</v>
      </c>
      <c r="BH302" s="231">
        <f>IF(N302="sníž. přenesená",J302,0)</f>
        <v>0</v>
      </c>
      <c r="BI302" s="231">
        <f>IF(N302="nulová",J302,0)</f>
        <v>0</v>
      </c>
      <c r="BJ302" s="18" t="s">
        <v>86</v>
      </c>
      <c r="BK302" s="231">
        <f>ROUND(I302*H302,2)</f>
        <v>0</v>
      </c>
      <c r="BL302" s="18" t="s">
        <v>139</v>
      </c>
      <c r="BM302" s="230" t="s">
        <v>406</v>
      </c>
    </row>
    <row r="303" s="2" customFormat="1">
      <c r="A303" s="39"/>
      <c r="B303" s="40"/>
      <c r="C303" s="41"/>
      <c r="D303" s="232" t="s">
        <v>141</v>
      </c>
      <c r="E303" s="41"/>
      <c r="F303" s="233" t="s">
        <v>407</v>
      </c>
      <c r="G303" s="41"/>
      <c r="H303" s="41"/>
      <c r="I303" s="234"/>
      <c r="J303" s="41"/>
      <c r="K303" s="41"/>
      <c r="L303" s="45"/>
      <c r="M303" s="235"/>
      <c r="N303" s="236"/>
      <c r="O303" s="92"/>
      <c r="P303" s="92"/>
      <c r="Q303" s="92"/>
      <c r="R303" s="92"/>
      <c r="S303" s="92"/>
      <c r="T303" s="93"/>
      <c r="U303" s="39"/>
      <c r="V303" s="39"/>
      <c r="W303" s="39"/>
      <c r="X303" s="39"/>
      <c r="Y303" s="39"/>
      <c r="Z303" s="39"/>
      <c r="AA303" s="39"/>
      <c r="AB303" s="39"/>
      <c r="AC303" s="39"/>
      <c r="AD303" s="39"/>
      <c r="AE303" s="39"/>
      <c r="AT303" s="18" t="s">
        <v>141</v>
      </c>
      <c r="AU303" s="18" t="s">
        <v>88</v>
      </c>
    </row>
    <row r="304" s="13" customFormat="1">
      <c r="A304" s="13"/>
      <c r="B304" s="237"/>
      <c r="C304" s="238"/>
      <c r="D304" s="232" t="s">
        <v>143</v>
      </c>
      <c r="E304" s="239" t="s">
        <v>1</v>
      </c>
      <c r="F304" s="240" t="s">
        <v>381</v>
      </c>
      <c r="G304" s="238"/>
      <c r="H304" s="241">
        <v>686</v>
      </c>
      <c r="I304" s="242"/>
      <c r="J304" s="238"/>
      <c r="K304" s="238"/>
      <c r="L304" s="243"/>
      <c r="M304" s="244"/>
      <c r="N304" s="245"/>
      <c r="O304" s="245"/>
      <c r="P304" s="245"/>
      <c r="Q304" s="245"/>
      <c r="R304" s="245"/>
      <c r="S304" s="245"/>
      <c r="T304" s="246"/>
      <c r="U304" s="13"/>
      <c r="V304" s="13"/>
      <c r="W304" s="13"/>
      <c r="X304" s="13"/>
      <c r="Y304" s="13"/>
      <c r="Z304" s="13"/>
      <c r="AA304" s="13"/>
      <c r="AB304" s="13"/>
      <c r="AC304" s="13"/>
      <c r="AD304" s="13"/>
      <c r="AE304" s="13"/>
      <c r="AT304" s="247" t="s">
        <v>143</v>
      </c>
      <c r="AU304" s="247" t="s">
        <v>88</v>
      </c>
      <c r="AV304" s="13" t="s">
        <v>88</v>
      </c>
      <c r="AW304" s="13" t="s">
        <v>34</v>
      </c>
      <c r="AX304" s="13" t="s">
        <v>86</v>
      </c>
      <c r="AY304" s="247" t="s">
        <v>132</v>
      </c>
    </row>
    <row r="305" s="2" customFormat="1" ht="33" customHeight="1">
      <c r="A305" s="39"/>
      <c r="B305" s="40"/>
      <c r="C305" s="219" t="s">
        <v>408</v>
      </c>
      <c r="D305" s="219" t="s">
        <v>134</v>
      </c>
      <c r="E305" s="220" t="s">
        <v>409</v>
      </c>
      <c r="F305" s="221" t="s">
        <v>410</v>
      </c>
      <c r="G305" s="222" t="s">
        <v>137</v>
      </c>
      <c r="H305" s="223">
        <v>686</v>
      </c>
      <c r="I305" s="224"/>
      <c r="J305" s="225">
        <f>ROUND(I305*H305,2)</f>
        <v>0</v>
      </c>
      <c r="K305" s="221" t="s">
        <v>138</v>
      </c>
      <c r="L305" s="45"/>
      <c r="M305" s="226" t="s">
        <v>1</v>
      </c>
      <c r="N305" s="227" t="s">
        <v>43</v>
      </c>
      <c r="O305" s="92"/>
      <c r="P305" s="228">
        <f>O305*H305</f>
        <v>0</v>
      </c>
      <c r="Q305" s="228">
        <v>0</v>
      </c>
      <c r="R305" s="228">
        <f>Q305*H305</f>
        <v>0</v>
      </c>
      <c r="S305" s="228">
        <v>0</v>
      </c>
      <c r="T305" s="229">
        <f>S305*H305</f>
        <v>0</v>
      </c>
      <c r="U305" s="39"/>
      <c r="V305" s="39"/>
      <c r="W305" s="39"/>
      <c r="X305" s="39"/>
      <c r="Y305" s="39"/>
      <c r="Z305" s="39"/>
      <c r="AA305" s="39"/>
      <c r="AB305" s="39"/>
      <c r="AC305" s="39"/>
      <c r="AD305" s="39"/>
      <c r="AE305" s="39"/>
      <c r="AR305" s="230" t="s">
        <v>139</v>
      </c>
      <c r="AT305" s="230" t="s">
        <v>134</v>
      </c>
      <c r="AU305" s="230" t="s">
        <v>88</v>
      </c>
      <c r="AY305" s="18" t="s">
        <v>132</v>
      </c>
      <c r="BE305" s="231">
        <f>IF(N305="základní",J305,0)</f>
        <v>0</v>
      </c>
      <c r="BF305" s="231">
        <f>IF(N305="snížená",J305,0)</f>
        <v>0</v>
      </c>
      <c r="BG305" s="231">
        <f>IF(N305="zákl. přenesená",J305,0)</f>
        <v>0</v>
      </c>
      <c r="BH305" s="231">
        <f>IF(N305="sníž. přenesená",J305,0)</f>
        <v>0</v>
      </c>
      <c r="BI305" s="231">
        <f>IF(N305="nulová",J305,0)</f>
        <v>0</v>
      </c>
      <c r="BJ305" s="18" t="s">
        <v>86</v>
      </c>
      <c r="BK305" s="231">
        <f>ROUND(I305*H305,2)</f>
        <v>0</v>
      </c>
      <c r="BL305" s="18" t="s">
        <v>139</v>
      </c>
      <c r="BM305" s="230" t="s">
        <v>411</v>
      </c>
    </row>
    <row r="306" s="2" customFormat="1">
      <c r="A306" s="39"/>
      <c r="B306" s="40"/>
      <c r="C306" s="41"/>
      <c r="D306" s="232" t="s">
        <v>141</v>
      </c>
      <c r="E306" s="41"/>
      <c r="F306" s="233" t="s">
        <v>412</v>
      </c>
      <c r="G306" s="41"/>
      <c r="H306" s="41"/>
      <c r="I306" s="234"/>
      <c r="J306" s="41"/>
      <c r="K306" s="41"/>
      <c r="L306" s="45"/>
      <c r="M306" s="235"/>
      <c r="N306" s="236"/>
      <c r="O306" s="92"/>
      <c r="P306" s="92"/>
      <c r="Q306" s="92"/>
      <c r="R306" s="92"/>
      <c r="S306" s="92"/>
      <c r="T306" s="93"/>
      <c r="U306" s="39"/>
      <c r="V306" s="39"/>
      <c r="W306" s="39"/>
      <c r="X306" s="39"/>
      <c r="Y306" s="39"/>
      <c r="Z306" s="39"/>
      <c r="AA306" s="39"/>
      <c r="AB306" s="39"/>
      <c r="AC306" s="39"/>
      <c r="AD306" s="39"/>
      <c r="AE306" s="39"/>
      <c r="AT306" s="18" t="s">
        <v>141</v>
      </c>
      <c r="AU306" s="18" t="s">
        <v>88</v>
      </c>
    </row>
    <row r="307" s="13" customFormat="1">
      <c r="A307" s="13"/>
      <c r="B307" s="237"/>
      <c r="C307" s="238"/>
      <c r="D307" s="232" t="s">
        <v>143</v>
      </c>
      <c r="E307" s="239" t="s">
        <v>1</v>
      </c>
      <c r="F307" s="240" t="s">
        <v>381</v>
      </c>
      <c r="G307" s="238"/>
      <c r="H307" s="241">
        <v>686</v>
      </c>
      <c r="I307" s="242"/>
      <c r="J307" s="238"/>
      <c r="K307" s="238"/>
      <c r="L307" s="243"/>
      <c r="M307" s="244"/>
      <c r="N307" s="245"/>
      <c r="O307" s="245"/>
      <c r="P307" s="245"/>
      <c r="Q307" s="245"/>
      <c r="R307" s="245"/>
      <c r="S307" s="245"/>
      <c r="T307" s="246"/>
      <c r="U307" s="13"/>
      <c r="V307" s="13"/>
      <c r="W307" s="13"/>
      <c r="X307" s="13"/>
      <c r="Y307" s="13"/>
      <c r="Z307" s="13"/>
      <c r="AA307" s="13"/>
      <c r="AB307" s="13"/>
      <c r="AC307" s="13"/>
      <c r="AD307" s="13"/>
      <c r="AE307" s="13"/>
      <c r="AT307" s="247" t="s">
        <v>143</v>
      </c>
      <c r="AU307" s="247" t="s">
        <v>88</v>
      </c>
      <c r="AV307" s="13" t="s">
        <v>88</v>
      </c>
      <c r="AW307" s="13" t="s">
        <v>34</v>
      </c>
      <c r="AX307" s="13" t="s">
        <v>86</v>
      </c>
      <c r="AY307" s="247" t="s">
        <v>132</v>
      </c>
    </row>
    <row r="308" s="2" customFormat="1">
      <c r="A308" s="39"/>
      <c r="B308" s="40"/>
      <c r="C308" s="219" t="s">
        <v>413</v>
      </c>
      <c r="D308" s="219" t="s">
        <v>134</v>
      </c>
      <c r="E308" s="220" t="s">
        <v>414</v>
      </c>
      <c r="F308" s="221" t="s">
        <v>415</v>
      </c>
      <c r="G308" s="222" t="s">
        <v>137</v>
      </c>
      <c r="H308" s="223">
        <v>33.700000000000003</v>
      </c>
      <c r="I308" s="224"/>
      <c r="J308" s="225">
        <f>ROUND(I308*H308,2)</f>
        <v>0</v>
      </c>
      <c r="K308" s="221" t="s">
        <v>138</v>
      </c>
      <c r="L308" s="45"/>
      <c r="M308" s="226" t="s">
        <v>1</v>
      </c>
      <c r="N308" s="227" t="s">
        <v>43</v>
      </c>
      <c r="O308" s="92"/>
      <c r="P308" s="228">
        <f>O308*H308</f>
        <v>0</v>
      </c>
      <c r="Q308" s="228">
        <v>0.084250000000000005</v>
      </c>
      <c r="R308" s="228">
        <f>Q308*H308</f>
        <v>2.8392250000000003</v>
      </c>
      <c r="S308" s="228">
        <v>0</v>
      </c>
      <c r="T308" s="229">
        <f>S308*H308</f>
        <v>0</v>
      </c>
      <c r="U308" s="39"/>
      <c r="V308" s="39"/>
      <c r="W308" s="39"/>
      <c r="X308" s="39"/>
      <c r="Y308" s="39"/>
      <c r="Z308" s="39"/>
      <c r="AA308" s="39"/>
      <c r="AB308" s="39"/>
      <c r="AC308" s="39"/>
      <c r="AD308" s="39"/>
      <c r="AE308" s="39"/>
      <c r="AR308" s="230" t="s">
        <v>139</v>
      </c>
      <c r="AT308" s="230" t="s">
        <v>134</v>
      </c>
      <c r="AU308" s="230" t="s">
        <v>88</v>
      </c>
      <c r="AY308" s="18" t="s">
        <v>132</v>
      </c>
      <c r="BE308" s="231">
        <f>IF(N308="základní",J308,0)</f>
        <v>0</v>
      </c>
      <c r="BF308" s="231">
        <f>IF(N308="snížená",J308,0)</f>
        <v>0</v>
      </c>
      <c r="BG308" s="231">
        <f>IF(N308="zákl. přenesená",J308,0)</f>
        <v>0</v>
      </c>
      <c r="BH308" s="231">
        <f>IF(N308="sníž. přenesená",J308,0)</f>
        <v>0</v>
      </c>
      <c r="BI308" s="231">
        <f>IF(N308="nulová",J308,0)</f>
        <v>0</v>
      </c>
      <c r="BJ308" s="18" t="s">
        <v>86</v>
      </c>
      <c r="BK308" s="231">
        <f>ROUND(I308*H308,2)</f>
        <v>0</v>
      </c>
      <c r="BL308" s="18" t="s">
        <v>139</v>
      </c>
      <c r="BM308" s="230" t="s">
        <v>416</v>
      </c>
    </row>
    <row r="309" s="2" customFormat="1">
      <c r="A309" s="39"/>
      <c r="B309" s="40"/>
      <c r="C309" s="41"/>
      <c r="D309" s="232" t="s">
        <v>141</v>
      </c>
      <c r="E309" s="41"/>
      <c r="F309" s="233" t="s">
        <v>417</v>
      </c>
      <c r="G309" s="41"/>
      <c r="H309" s="41"/>
      <c r="I309" s="234"/>
      <c r="J309" s="41"/>
      <c r="K309" s="41"/>
      <c r="L309" s="45"/>
      <c r="M309" s="235"/>
      <c r="N309" s="236"/>
      <c r="O309" s="92"/>
      <c r="P309" s="92"/>
      <c r="Q309" s="92"/>
      <c r="R309" s="92"/>
      <c r="S309" s="92"/>
      <c r="T309" s="93"/>
      <c r="U309" s="39"/>
      <c r="V309" s="39"/>
      <c r="W309" s="39"/>
      <c r="X309" s="39"/>
      <c r="Y309" s="39"/>
      <c r="Z309" s="39"/>
      <c r="AA309" s="39"/>
      <c r="AB309" s="39"/>
      <c r="AC309" s="39"/>
      <c r="AD309" s="39"/>
      <c r="AE309" s="39"/>
      <c r="AT309" s="18" t="s">
        <v>141</v>
      </c>
      <c r="AU309" s="18" t="s">
        <v>88</v>
      </c>
    </row>
    <row r="310" s="13" customFormat="1">
      <c r="A310" s="13"/>
      <c r="B310" s="237"/>
      <c r="C310" s="238"/>
      <c r="D310" s="232" t="s">
        <v>143</v>
      </c>
      <c r="E310" s="239" t="s">
        <v>1</v>
      </c>
      <c r="F310" s="240" t="s">
        <v>418</v>
      </c>
      <c r="G310" s="238"/>
      <c r="H310" s="241">
        <v>33.700000000000003</v>
      </c>
      <c r="I310" s="242"/>
      <c r="J310" s="238"/>
      <c r="K310" s="238"/>
      <c r="L310" s="243"/>
      <c r="M310" s="244"/>
      <c r="N310" s="245"/>
      <c r="O310" s="245"/>
      <c r="P310" s="245"/>
      <c r="Q310" s="245"/>
      <c r="R310" s="245"/>
      <c r="S310" s="245"/>
      <c r="T310" s="246"/>
      <c r="U310" s="13"/>
      <c r="V310" s="13"/>
      <c r="W310" s="13"/>
      <c r="X310" s="13"/>
      <c r="Y310" s="13"/>
      <c r="Z310" s="13"/>
      <c r="AA310" s="13"/>
      <c r="AB310" s="13"/>
      <c r="AC310" s="13"/>
      <c r="AD310" s="13"/>
      <c r="AE310" s="13"/>
      <c r="AT310" s="247" t="s">
        <v>143</v>
      </c>
      <c r="AU310" s="247" t="s">
        <v>88</v>
      </c>
      <c r="AV310" s="13" t="s">
        <v>88</v>
      </c>
      <c r="AW310" s="13" t="s">
        <v>34</v>
      </c>
      <c r="AX310" s="13" t="s">
        <v>86</v>
      </c>
      <c r="AY310" s="247" t="s">
        <v>132</v>
      </c>
    </row>
    <row r="311" s="2" customFormat="1">
      <c r="A311" s="39"/>
      <c r="B311" s="40"/>
      <c r="C311" s="270" t="s">
        <v>419</v>
      </c>
      <c r="D311" s="270" t="s">
        <v>274</v>
      </c>
      <c r="E311" s="271" t="s">
        <v>420</v>
      </c>
      <c r="F311" s="272" t="s">
        <v>421</v>
      </c>
      <c r="G311" s="273" t="s">
        <v>137</v>
      </c>
      <c r="H311" s="274">
        <v>15.141</v>
      </c>
      <c r="I311" s="275"/>
      <c r="J311" s="276">
        <f>ROUND(I311*H311,2)</f>
        <v>0</v>
      </c>
      <c r="K311" s="272" t="s">
        <v>138</v>
      </c>
      <c r="L311" s="277"/>
      <c r="M311" s="278" t="s">
        <v>1</v>
      </c>
      <c r="N311" s="279" t="s">
        <v>43</v>
      </c>
      <c r="O311" s="92"/>
      <c r="P311" s="228">
        <f>O311*H311</f>
        <v>0</v>
      </c>
      <c r="Q311" s="228">
        <v>0.13100000000000001</v>
      </c>
      <c r="R311" s="228">
        <f>Q311*H311</f>
        <v>1.983471</v>
      </c>
      <c r="S311" s="228">
        <v>0</v>
      </c>
      <c r="T311" s="229">
        <f>S311*H311</f>
        <v>0</v>
      </c>
      <c r="U311" s="39"/>
      <c r="V311" s="39"/>
      <c r="W311" s="39"/>
      <c r="X311" s="39"/>
      <c r="Y311" s="39"/>
      <c r="Z311" s="39"/>
      <c r="AA311" s="39"/>
      <c r="AB311" s="39"/>
      <c r="AC311" s="39"/>
      <c r="AD311" s="39"/>
      <c r="AE311" s="39"/>
      <c r="AR311" s="230" t="s">
        <v>184</v>
      </c>
      <c r="AT311" s="230" t="s">
        <v>274</v>
      </c>
      <c r="AU311" s="230" t="s">
        <v>88</v>
      </c>
      <c r="AY311" s="18" t="s">
        <v>132</v>
      </c>
      <c r="BE311" s="231">
        <f>IF(N311="základní",J311,0)</f>
        <v>0</v>
      </c>
      <c r="BF311" s="231">
        <f>IF(N311="snížená",J311,0)</f>
        <v>0</v>
      </c>
      <c r="BG311" s="231">
        <f>IF(N311="zákl. přenesená",J311,0)</f>
        <v>0</v>
      </c>
      <c r="BH311" s="231">
        <f>IF(N311="sníž. přenesená",J311,0)</f>
        <v>0</v>
      </c>
      <c r="BI311" s="231">
        <f>IF(N311="nulová",J311,0)</f>
        <v>0</v>
      </c>
      <c r="BJ311" s="18" t="s">
        <v>86</v>
      </c>
      <c r="BK311" s="231">
        <f>ROUND(I311*H311,2)</f>
        <v>0</v>
      </c>
      <c r="BL311" s="18" t="s">
        <v>139</v>
      </c>
      <c r="BM311" s="230" t="s">
        <v>422</v>
      </c>
    </row>
    <row r="312" s="2" customFormat="1">
      <c r="A312" s="39"/>
      <c r="B312" s="40"/>
      <c r="C312" s="41"/>
      <c r="D312" s="232" t="s">
        <v>141</v>
      </c>
      <c r="E312" s="41"/>
      <c r="F312" s="233" t="s">
        <v>423</v>
      </c>
      <c r="G312" s="41"/>
      <c r="H312" s="41"/>
      <c r="I312" s="234"/>
      <c r="J312" s="41"/>
      <c r="K312" s="41"/>
      <c r="L312" s="45"/>
      <c r="M312" s="235"/>
      <c r="N312" s="236"/>
      <c r="O312" s="92"/>
      <c r="P312" s="92"/>
      <c r="Q312" s="92"/>
      <c r="R312" s="92"/>
      <c r="S312" s="92"/>
      <c r="T312" s="93"/>
      <c r="U312" s="39"/>
      <c r="V312" s="39"/>
      <c r="W312" s="39"/>
      <c r="X312" s="39"/>
      <c r="Y312" s="39"/>
      <c r="Z312" s="39"/>
      <c r="AA312" s="39"/>
      <c r="AB312" s="39"/>
      <c r="AC312" s="39"/>
      <c r="AD312" s="39"/>
      <c r="AE312" s="39"/>
      <c r="AT312" s="18" t="s">
        <v>141</v>
      </c>
      <c r="AU312" s="18" t="s">
        <v>88</v>
      </c>
    </row>
    <row r="313" s="13" customFormat="1">
      <c r="A313" s="13"/>
      <c r="B313" s="237"/>
      <c r="C313" s="238"/>
      <c r="D313" s="232" t="s">
        <v>143</v>
      </c>
      <c r="E313" s="239" t="s">
        <v>1</v>
      </c>
      <c r="F313" s="240" t="s">
        <v>424</v>
      </c>
      <c r="G313" s="238"/>
      <c r="H313" s="241">
        <v>14.699999999999999</v>
      </c>
      <c r="I313" s="242"/>
      <c r="J313" s="238"/>
      <c r="K313" s="238"/>
      <c r="L313" s="243"/>
      <c r="M313" s="244"/>
      <c r="N313" s="245"/>
      <c r="O313" s="245"/>
      <c r="P313" s="245"/>
      <c r="Q313" s="245"/>
      <c r="R313" s="245"/>
      <c r="S313" s="245"/>
      <c r="T313" s="246"/>
      <c r="U313" s="13"/>
      <c r="V313" s="13"/>
      <c r="W313" s="13"/>
      <c r="X313" s="13"/>
      <c r="Y313" s="13"/>
      <c r="Z313" s="13"/>
      <c r="AA313" s="13"/>
      <c r="AB313" s="13"/>
      <c r="AC313" s="13"/>
      <c r="AD313" s="13"/>
      <c r="AE313" s="13"/>
      <c r="AT313" s="247" t="s">
        <v>143</v>
      </c>
      <c r="AU313" s="247" t="s">
        <v>88</v>
      </c>
      <c r="AV313" s="13" t="s">
        <v>88</v>
      </c>
      <c r="AW313" s="13" t="s">
        <v>34</v>
      </c>
      <c r="AX313" s="13" t="s">
        <v>86</v>
      </c>
      <c r="AY313" s="247" t="s">
        <v>132</v>
      </c>
    </row>
    <row r="314" s="13" customFormat="1">
      <c r="A314" s="13"/>
      <c r="B314" s="237"/>
      <c r="C314" s="238"/>
      <c r="D314" s="232" t="s">
        <v>143</v>
      </c>
      <c r="E314" s="238"/>
      <c r="F314" s="240" t="s">
        <v>425</v>
      </c>
      <c r="G314" s="238"/>
      <c r="H314" s="241">
        <v>15.141</v>
      </c>
      <c r="I314" s="242"/>
      <c r="J314" s="238"/>
      <c r="K314" s="238"/>
      <c r="L314" s="243"/>
      <c r="M314" s="244"/>
      <c r="N314" s="245"/>
      <c r="O314" s="245"/>
      <c r="P314" s="245"/>
      <c r="Q314" s="245"/>
      <c r="R314" s="245"/>
      <c r="S314" s="245"/>
      <c r="T314" s="246"/>
      <c r="U314" s="13"/>
      <c r="V314" s="13"/>
      <c r="W314" s="13"/>
      <c r="X314" s="13"/>
      <c r="Y314" s="13"/>
      <c r="Z314" s="13"/>
      <c r="AA314" s="13"/>
      <c r="AB314" s="13"/>
      <c r="AC314" s="13"/>
      <c r="AD314" s="13"/>
      <c r="AE314" s="13"/>
      <c r="AT314" s="247" t="s">
        <v>143</v>
      </c>
      <c r="AU314" s="247" t="s">
        <v>88</v>
      </c>
      <c r="AV314" s="13" t="s">
        <v>88</v>
      </c>
      <c r="AW314" s="13" t="s">
        <v>4</v>
      </c>
      <c r="AX314" s="13" t="s">
        <v>86</v>
      </c>
      <c r="AY314" s="247" t="s">
        <v>132</v>
      </c>
    </row>
    <row r="315" s="2" customFormat="1">
      <c r="A315" s="39"/>
      <c r="B315" s="40"/>
      <c r="C315" s="270" t="s">
        <v>426</v>
      </c>
      <c r="D315" s="270" t="s">
        <v>274</v>
      </c>
      <c r="E315" s="271" t="s">
        <v>427</v>
      </c>
      <c r="F315" s="272" t="s">
        <v>428</v>
      </c>
      <c r="G315" s="273" t="s">
        <v>137</v>
      </c>
      <c r="H315" s="274">
        <v>19.57</v>
      </c>
      <c r="I315" s="275"/>
      <c r="J315" s="276">
        <f>ROUND(I315*H315,2)</f>
        <v>0</v>
      </c>
      <c r="K315" s="272" t="s">
        <v>138</v>
      </c>
      <c r="L315" s="277"/>
      <c r="M315" s="278" t="s">
        <v>1</v>
      </c>
      <c r="N315" s="279" t="s">
        <v>43</v>
      </c>
      <c r="O315" s="92"/>
      <c r="P315" s="228">
        <f>O315*H315</f>
        <v>0</v>
      </c>
      <c r="Q315" s="228">
        <v>0.13100000000000001</v>
      </c>
      <c r="R315" s="228">
        <f>Q315*H315</f>
        <v>2.5636700000000001</v>
      </c>
      <c r="S315" s="228">
        <v>0</v>
      </c>
      <c r="T315" s="229">
        <f>S315*H315</f>
        <v>0</v>
      </c>
      <c r="U315" s="39"/>
      <c r="V315" s="39"/>
      <c r="W315" s="39"/>
      <c r="X315" s="39"/>
      <c r="Y315" s="39"/>
      <c r="Z315" s="39"/>
      <c r="AA315" s="39"/>
      <c r="AB315" s="39"/>
      <c r="AC315" s="39"/>
      <c r="AD315" s="39"/>
      <c r="AE315" s="39"/>
      <c r="AR315" s="230" t="s">
        <v>184</v>
      </c>
      <c r="AT315" s="230" t="s">
        <v>274</v>
      </c>
      <c r="AU315" s="230" t="s">
        <v>88</v>
      </c>
      <c r="AY315" s="18" t="s">
        <v>132</v>
      </c>
      <c r="BE315" s="231">
        <f>IF(N315="základní",J315,0)</f>
        <v>0</v>
      </c>
      <c r="BF315" s="231">
        <f>IF(N315="snížená",J315,0)</f>
        <v>0</v>
      </c>
      <c r="BG315" s="231">
        <f>IF(N315="zákl. přenesená",J315,0)</f>
        <v>0</v>
      </c>
      <c r="BH315" s="231">
        <f>IF(N315="sníž. přenesená",J315,0)</f>
        <v>0</v>
      </c>
      <c r="BI315" s="231">
        <f>IF(N315="nulová",J315,0)</f>
        <v>0</v>
      </c>
      <c r="BJ315" s="18" t="s">
        <v>86</v>
      </c>
      <c r="BK315" s="231">
        <f>ROUND(I315*H315,2)</f>
        <v>0</v>
      </c>
      <c r="BL315" s="18" t="s">
        <v>139</v>
      </c>
      <c r="BM315" s="230" t="s">
        <v>429</v>
      </c>
    </row>
    <row r="316" s="2" customFormat="1">
      <c r="A316" s="39"/>
      <c r="B316" s="40"/>
      <c r="C316" s="41"/>
      <c r="D316" s="232" t="s">
        <v>141</v>
      </c>
      <c r="E316" s="41"/>
      <c r="F316" s="233" t="s">
        <v>430</v>
      </c>
      <c r="G316" s="41"/>
      <c r="H316" s="41"/>
      <c r="I316" s="234"/>
      <c r="J316" s="41"/>
      <c r="K316" s="41"/>
      <c r="L316" s="45"/>
      <c r="M316" s="235"/>
      <c r="N316" s="236"/>
      <c r="O316" s="92"/>
      <c r="P316" s="92"/>
      <c r="Q316" s="92"/>
      <c r="R316" s="92"/>
      <c r="S316" s="92"/>
      <c r="T316" s="93"/>
      <c r="U316" s="39"/>
      <c r="V316" s="39"/>
      <c r="W316" s="39"/>
      <c r="X316" s="39"/>
      <c r="Y316" s="39"/>
      <c r="Z316" s="39"/>
      <c r="AA316" s="39"/>
      <c r="AB316" s="39"/>
      <c r="AC316" s="39"/>
      <c r="AD316" s="39"/>
      <c r="AE316" s="39"/>
      <c r="AT316" s="18" t="s">
        <v>141</v>
      </c>
      <c r="AU316" s="18" t="s">
        <v>88</v>
      </c>
    </row>
    <row r="317" s="13" customFormat="1">
      <c r="A317" s="13"/>
      <c r="B317" s="237"/>
      <c r="C317" s="238"/>
      <c r="D317" s="232" t="s">
        <v>143</v>
      </c>
      <c r="E317" s="239" t="s">
        <v>1</v>
      </c>
      <c r="F317" s="240" t="s">
        <v>247</v>
      </c>
      <c r="G317" s="238"/>
      <c r="H317" s="241">
        <v>19</v>
      </c>
      <c r="I317" s="242"/>
      <c r="J317" s="238"/>
      <c r="K317" s="238"/>
      <c r="L317" s="243"/>
      <c r="M317" s="244"/>
      <c r="N317" s="245"/>
      <c r="O317" s="245"/>
      <c r="P317" s="245"/>
      <c r="Q317" s="245"/>
      <c r="R317" s="245"/>
      <c r="S317" s="245"/>
      <c r="T317" s="246"/>
      <c r="U317" s="13"/>
      <c r="V317" s="13"/>
      <c r="W317" s="13"/>
      <c r="X317" s="13"/>
      <c r="Y317" s="13"/>
      <c r="Z317" s="13"/>
      <c r="AA317" s="13"/>
      <c r="AB317" s="13"/>
      <c r="AC317" s="13"/>
      <c r="AD317" s="13"/>
      <c r="AE317" s="13"/>
      <c r="AT317" s="247" t="s">
        <v>143</v>
      </c>
      <c r="AU317" s="247" t="s">
        <v>88</v>
      </c>
      <c r="AV317" s="13" t="s">
        <v>88</v>
      </c>
      <c r="AW317" s="13" t="s">
        <v>34</v>
      </c>
      <c r="AX317" s="13" t="s">
        <v>86</v>
      </c>
      <c r="AY317" s="247" t="s">
        <v>132</v>
      </c>
    </row>
    <row r="318" s="13" customFormat="1">
      <c r="A318" s="13"/>
      <c r="B318" s="237"/>
      <c r="C318" s="238"/>
      <c r="D318" s="232" t="s">
        <v>143</v>
      </c>
      <c r="E318" s="238"/>
      <c r="F318" s="240" t="s">
        <v>431</v>
      </c>
      <c r="G318" s="238"/>
      <c r="H318" s="241">
        <v>19.57</v>
      </c>
      <c r="I318" s="242"/>
      <c r="J318" s="238"/>
      <c r="K318" s="238"/>
      <c r="L318" s="243"/>
      <c r="M318" s="244"/>
      <c r="N318" s="245"/>
      <c r="O318" s="245"/>
      <c r="P318" s="245"/>
      <c r="Q318" s="245"/>
      <c r="R318" s="245"/>
      <c r="S318" s="245"/>
      <c r="T318" s="246"/>
      <c r="U318" s="13"/>
      <c r="V318" s="13"/>
      <c r="W318" s="13"/>
      <c r="X318" s="13"/>
      <c r="Y318" s="13"/>
      <c r="Z318" s="13"/>
      <c r="AA318" s="13"/>
      <c r="AB318" s="13"/>
      <c r="AC318" s="13"/>
      <c r="AD318" s="13"/>
      <c r="AE318" s="13"/>
      <c r="AT318" s="247" t="s">
        <v>143</v>
      </c>
      <c r="AU318" s="247" t="s">
        <v>88</v>
      </c>
      <c r="AV318" s="13" t="s">
        <v>88</v>
      </c>
      <c r="AW318" s="13" t="s">
        <v>4</v>
      </c>
      <c r="AX318" s="13" t="s">
        <v>86</v>
      </c>
      <c r="AY318" s="247" t="s">
        <v>132</v>
      </c>
    </row>
    <row r="319" s="2" customFormat="1">
      <c r="A319" s="39"/>
      <c r="B319" s="40"/>
      <c r="C319" s="219" t="s">
        <v>432</v>
      </c>
      <c r="D319" s="219" t="s">
        <v>134</v>
      </c>
      <c r="E319" s="220" t="s">
        <v>433</v>
      </c>
      <c r="F319" s="221" t="s">
        <v>434</v>
      </c>
      <c r="G319" s="222" t="s">
        <v>137</v>
      </c>
      <c r="H319" s="223">
        <v>315</v>
      </c>
      <c r="I319" s="224"/>
      <c r="J319" s="225">
        <f>ROUND(I319*H319,2)</f>
        <v>0</v>
      </c>
      <c r="K319" s="221" t="s">
        <v>138</v>
      </c>
      <c r="L319" s="45"/>
      <c r="M319" s="226" t="s">
        <v>1</v>
      </c>
      <c r="N319" s="227" t="s">
        <v>43</v>
      </c>
      <c r="O319" s="92"/>
      <c r="P319" s="228">
        <f>O319*H319</f>
        <v>0</v>
      </c>
      <c r="Q319" s="228">
        <v>0.084250000000000005</v>
      </c>
      <c r="R319" s="228">
        <f>Q319*H319</f>
        <v>26.53875</v>
      </c>
      <c r="S319" s="228">
        <v>0</v>
      </c>
      <c r="T319" s="229">
        <f>S319*H319</f>
        <v>0</v>
      </c>
      <c r="U319" s="39"/>
      <c r="V319" s="39"/>
      <c r="W319" s="39"/>
      <c r="X319" s="39"/>
      <c r="Y319" s="39"/>
      <c r="Z319" s="39"/>
      <c r="AA319" s="39"/>
      <c r="AB319" s="39"/>
      <c r="AC319" s="39"/>
      <c r="AD319" s="39"/>
      <c r="AE319" s="39"/>
      <c r="AR319" s="230" t="s">
        <v>139</v>
      </c>
      <c r="AT319" s="230" t="s">
        <v>134</v>
      </c>
      <c r="AU319" s="230" t="s">
        <v>88</v>
      </c>
      <c r="AY319" s="18" t="s">
        <v>132</v>
      </c>
      <c r="BE319" s="231">
        <f>IF(N319="základní",J319,0)</f>
        <v>0</v>
      </c>
      <c r="BF319" s="231">
        <f>IF(N319="snížená",J319,0)</f>
        <v>0</v>
      </c>
      <c r="BG319" s="231">
        <f>IF(N319="zákl. přenesená",J319,0)</f>
        <v>0</v>
      </c>
      <c r="BH319" s="231">
        <f>IF(N319="sníž. přenesená",J319,0)</f>
        <v>0</v>
      </c>
      <c r="BI319" s="231">
        <f>IF(N319="nulová",J319,0)</f>
        <v>0</v>
      </c>
      <c r="BJ319" s="18" t="s">
        <v>86</v>
      </c>
      <c r="BK319" s="231">
        <f>ROUND(I319*H319,2)</f>
        <v>0</v>
      </c>
      <c r="BL319" s="18" t="s">
        <v>139</v>
      </c>
      <c r="BM319" s="230" t="s">
        <v>435</v>
      </c>
    </row>
    <row r="320" s="2" customFormat="1">
      <c r="A320" s="39"/>
      <c r="B320" s="40"/>
      <c r="C320" s="41"/>
      <c r="D320" s="232" t="s">
        <v>141</v>
      </c>
      <c r="E320" s="41"/>
      <c r="F320" s="233" t="s">
        <v>436</v>
      </c>
      <c r="G320" s="41"/>
      <c r="H320" s="41"/>
      <c r="I320" s="234"/>
      <c r="J320" s="41"/>
      <c r="K320" s="41"/>
      <c r="L320" s="45"/>
      <c r="M320" s="235"/>
      <c r="N320" s="236"/>
      <c r="O320" s="92"/>
      <c r="P320" s="92"/>
      <c r="Q320" s="92"/>
      <c r="R320" s="92"/>
      <c r="S320" s="92"/>
      <c r="T320" s="93"/>
      <c r="U320" s="39"/>
      <c r="V320" s="39"/>
      <c r="W320" s="39"/>
      <c r="X320" s="39"/>
      <c r="Y320" s="39"/>
      <c r="Z320" s="39"/>
      <c r="AA320" s="39"/>
      <c r="AB320" s="39"/>
      <c r="AC320" s="39"/>
      <c r="AD320" s="39"/>
      <c r="AE320" s="39"/>
      <c r="AT320" s="18" t="s">
        <v>141</v>
      </c>
      <c r="AU320" s="18" t="s">
        <v>88</v>
      </c>
    </row>
    <row r="321" s="13" customFormat="1">
      <c r="A321" s="13"/>
      <c r="B321" s="237"/>
      <c r="C321" s="238"/>
      <c r="D321" s="232" t="s">
        <v>143</v>
      </c>
      <c r="E321" s="239" t="s">
        <v>1</v>
      </c>
      <c r="F321" s="240" t="s">
        <v>437</v>
      </c>
      <c r="G321" s="238"/>
      <c r="H321" s="241">
        <v>315</v>
      </c>
      <c r="I321" s="242"/>
      <c r="J321" s="238"/>
      <c r="K321" s="238"/>
      <c r="L321" s="243"/>
      <c r="M321" s="244"/>
      <c r="N321" s="245"/>
      <c r="O321" s="245"/>
      <c r="P321" s="245"/>
      <c r="Q321" s="245"/>
      <c r="R321" s="245"/>
      <c r="S321" s="245"/>
      <c r="T321" s="246"/>
      <c r="U321" s="13"/>
      <c r="V321" s="13"/>
      <c r="W321" s="13"/>
      <c r="X321" s="13"/>
      <c r="Y321" s="13"/>
      <c r="Z321" s="13"/>
      <c r="AA321" s="13"/>
      <c r="AB321" s="13"/>
      <c r="AC321" s="13"/>
      <c r="AD321" s="13"/>
      <c r="AE321" s="13"/>
      <c r="AT321" s="247" t="s">
        <v>143</v>
      </c>
      <c r="AU321" s="247" t="s">
        <v>88</v>
      </c>
      <c r="AV321" s="13" t="s">
        <v>88</v>
      </c>
      <c r="AW321" s="13" t="s">
        <v>34</v>
      </c>
      <c r="AX321" s="13" t="s">
        <v>86</v>
      </c>
      <c r="AY321" s="247" t="s">
        <v>132</v>
      </c>
    </row>
    <row r="322" s="2" customFormat="1" ht="21.75" customHeight="1">
      <c r="A322" s="39"/>
      <c r="B322" s="40"/>
      <c r="C322" s="270" t="s">
        <v>438</v>
      </c>
      <c r="D322" s="270" t="s">
        <v>274</v>
      </c>
      <c r="E322" s="271" t="s">
        <v>439</v>
      </c>
      <c r="F322" s="272" t="s">
        <v>440</v>
      </c>
      <c r="G322" s="273" t="s">
        <v>137</v>
      </c>
      <c r="H322" s="274">
        <v>321.30000000000001</v>
      </c>
      <c r="I322" s="275"/>
      <c r="J322" s="276">
        <f>ROUND(I322*H322,2)</f>
        <v>0</v>
      </c>
      <c r="K322" s="272" t="s">
        <v>138</v>
      </c>
      <c r="L322" s="277"/>
      <c r="M322" s="278" t="s">
        <v>1</v>
      </c>
      <c r="N322" s="279" t="s">
        <v>43</v>
      </c>
      <c r="O322" s="92"/>
      <c r="P322" s="228">
        <f>O322*H322</f>
        <v>0</v>
      </c>
      <c r="Q322" s="228">
        <v>0.13100000000000001</v>
      </c>
      <c r="R322" s="228">
        <f>Q322*H322</f>
        <v>42.090300000000006</v>
      </c>
      <c r="S322" s="228">
        <v>0</v>
      </c>
      <c r="T322" s="229">
        <f>S322*H322</f>
        <v>0</v>
      </c>
      <c r="U322" s="39"/>
      <c r="V322" s="39"/>
      <c r="W322" s="39"/>
      <c r="X322" s="39"/>
      <c r="Y322" s="39"/>
      <c r="Z322" s="39"/>
      <c r="AA322" s="39"/>
      <c r="AB322" s="39"/>
      <c r="AC322" s="39"/>
      <c r="AD322" s="39"/>
      <c r="AE322" s="39"/>
      <c r="AR322" s="230" t="s">
        <v>184</v>
      </c>
      <c r="AT322" s="230" t="s">
        <v>274</v>
      </c>
      <c r="AU322" s="230" t="s">
        <v>88</v>
      </c>
      <c r="AY322" s="18" t="s">
        <v>132</v>
      </c>
      <c r="BE322" s="231">
        <f>IF(N322="základní",J322,0)</f>
        <v>0</v>
      </c>
      <c r="BF322" s="231">
        <f>IF(N322="snížená",J322,0)</f>
        <v>0</v>
      </c>
      <c r="BG322" s="231">
        <f>IF(N322="zákl. přenesená",J322,0)</f>
        <v>0</v>
      </c>
      <c r="BH322" s="231">
        <f>IF(N322="sníž. přenesená",J322,0)</f>
        <v>0</v>
      </c>
      <c r="BI322" s="231">
        <f>IF(N322="nulová",J322,0)</f>
        <v>0</v>
      </c>
      <c r="BJ322" s="18" t="s">
        <v>86</v>
      </c>
      <c r="BK322" s="231">
        <f>ROUND(I322*H322,2)</f>
        <v>0</v>
      </c>
      <c r="BL322" s="18" t="s">
        <v>139</v>
      </c>
      <c r="BM322" s="230" t="s">
        <v>441</v>
      </c>
    </row>
    <row r="323" s="2" customFormat="1">
      <c r="A323" s="39"/>
      <c r="B323" s="40"/>
      <c r="C323" s="41"/>
      <c r="D323" s="232" t="s">
        <v>141</v>
      </c>
      <c r="E323" s="41"/>
      <c r="F323" s="233" t="s">
        <v>440</v>
      </c>
      <c r="G323" s="41"/>
      <c r="H323" s="41"/>
      <c r="I323" s="234"/>
      <c r="J323" s="41"/>
      <c r="K323" s="41"/>
      <c r="L323" s="45"/>
      <c r="M323" s="235"/>
      <c r="N323" s="236"/>
      <c r="O323" s="92"/>
      <c r="P323" s="92"/>
      <c r="Q323" s="92"/>
      <c r="R323" s="92"/>
      <c r="S323" s="92"/>
      <c r="T323" s="93"/>
      <c r="U323" s="39"/>
      <c r="V323" s="39"/>
      <c r="W323" s="39"/>
      <c r="X323" s="39"/>
      <c r="Y323" s="39"/>
      <c r="Z323" s="39"/>
      <c r="AA323" s="39"/>
      <c r="AB323" s="39"/>
      <c r="AC323" s="39"/>
      <c r="AD323" s="39"/>
      <c r="AE323" s="39"/>
      <c r="AT323" s="18" t="s">
        <v>141</v>
      </c>
      <c r="AU323" s="18" t="s">
        <v>88</v>
      </c>
    </row>
    <row r="324" s="13" customFormat="1">
      <c r="A324" s="13"/>
      <c r="B324" s="237"/>
      <c r="C324" s="238"/>
      <c r="D324" s="232" t="s">
        <v>143</v>
      </c>
      <c r="E324" s="239" t="s">
        <v>1</v>
      </c>
      <c r="F324" s="240" t="s">
        <v>437</v>
      </c>
      <c r="G324" s="238"/>
      <c r="H324" s="241">
        <v>315</v>
      </c>
      <c r="I324" s="242"/>
      <c r="J324" s="238"/>
      <c r="K324" s="238"/>
      <c r="L324" s="243"/>
      <c r="M324" s="244"/>
      <c r="N324" s="245"/>
      <c r="O324" s="245"/>
      <c r="P324" s="245"/>
      <c r="Q324" s="245"/>
      <c r="R324" s="245"/>
      <c r="S324" s="245"/>
      <c r="T324" s="246"/>
      <c r="U324" s="13"/>
      <c r="V324" s="13"/>
      <c r="W324" s="13"/>
      <c r="X324" s="13"/>
      <c r="Y324" s="13"/>
      <c r="Z324" s="13"/>
      <c r="AA324" s="13"/>
      <c r="AB324" s="13"/>
      <c r="AC324" s="13"/>
      <c r="AD324" s="13"/>
      <c r="AE324" s="13"/>
      <c r="AT324" s="247" t="s">
        <v>143</v>
      </c>
      <c r="AU324" s="247" t="s">
        <v>88</v>
      </c>
      <c r="AV324" s="13" t="s">
        <v>88</v>
      </c>
      <c r="AW324" s="13" t="s">
        <v>34</v>
      </c>
      <c r="AX324" s="13" t="s">
        <v>86</v>
      </c>
      <c r="AY324" s="247" t="s">
        <v>132</v>
      </c>
    </row>
    <row r="325" s="13" customFormat="1">
      <c r="A325" s="13"/>
      <c r="B325" s="237"/>
      <c r="C325" s="238"/>
      <c r="D325" s="232" t="s">
        <v>143</v>
      </c>
      <c r="E325" s="238"/>
      <c r="F325" s="240" t="s">
        <v>442</v>
      </c>
      <c r="G325" s="238"/>
      <c r="H325" s="241">
        <v>321.30000000000001</v>
      </c>
      <c r="I325" s="242"/>
      <c r="J325" s="238"/>
      <c r="K325" s="238"/>
      <c r="L325" s="243"/>
      <c r="M325" s="244"/>
      <c r="N325" s="245"/>
      <c r="O325" s="245"/>
      <c r="P325" s="245"/>
      <c r="Q325" s="245"/>
      <c r="R325" s="245"/>
      <c r="S325" s="245"/>
      <c r="T325" s="246"/>
      <c r="U325" s="13"/>
      <c r="V325" s="13"/>
      <c r="W325" s="13"/>
      <c r="X325" s="13"/>
      <c r="Y325" s="13"/>
      <c r="Z325" s="13"/>
      <c r="AA325" s="13"/>
      <c r="AB325" s="13"/>
      <c r="AC325" s="13"/>
      <c r="AD325" s="13"/>
      <c r="AE325" s="13"/>
      <c r="AT325" s="247" t="s">
        <v>143</v>
      </c>
      <c r="AU325" s="247" t="s">
        <v>88</v>
      </c>
      <c r="AV325" s="13" t="s">
        <v>88</v>
      </c>
      <c r="AW325" s="13" t="s">
        <v>4</v>
      </c>
      <c r="AX325" s="13" t="s">
        <v>86</v>
      </c>
      <c r="AY325" s="247" t="s">
        <v>132</v>
      </c>
    </row>
    <row r="326" s="2" customFormat="1">
      <c r="A326" s="39"/>
      <c r="B326" s="40"/>
      <c r="C326" s="219" t="s">
        <v>443</v>
      </c>
      <c r="D326" s="219" t="s">
        <v>134</v>
      </c>
      <c r="E326" s="220" t="s">
        <v>444</v>
      </c>
      <c r="F326" s="221" t="s">
        <v>445</v>
      </c>
      <c r="G326" s="222" t="s">
        <v>137</v>
      </c>
      <c r="H326" s="223">
        <v>49.899999999999999</v>
      </c>
      <c r="I326" s="224"/>
      <c r="J326" s="225">
        <f>ROUND(I326*H326,2)</f>
        <v>0</v>
      </c>
      <c r="K326" s="221" t="s">
        <v>138</v>
      </c>
      <c r="L326" s="45"/>
      <c r="M326" s="226" t="s">
        <v>1</v>
      </c>
      <c r="N326" s="227" t="s">
        <v>43</v>
      </c>
      <c r="O326" s="92"/>
      <c r="P326" s="228">
        <f>O326*H326</f>
        <v>0</v>
      </c>
      <c r="Q326" s="228">
        <v>0.10362</v>
      </c>
      <c r="R326" s="228">
        <f>Q326*H326</f>
        <v>5.1706380000000003</v>
      </c>
      <c r="S326" s="228">
        <v>0</v>
      </c>
      <c r="T326" s="229">
        <f>S326*H326</f>
        <v>0</v>
      </c>
      <c r="U326" s="39"/>
      <c r="V326" s="39"/>
      <c r="W326" s="39"/>
      <c r="X326" s="39"/>
      <c r="Y326" s="39"/>
      <c r="Z326" s="39"/>
      <c r="AA326" s="39"/>
      <c r="AB326" s="39"/>
      <c r="AC326" s="39"/>
      <c r="AD326" s="39"/>
      <c r="AE326" s="39"/>
      <c r="AR326" s="230" t="s">
        <v>139</v>
      </c>
      <c r="AT326" s="230" t="s">
        <v>134</v>
      </c>
      <c r="AU326" s="230" t="s">
        <v>88</v>
      </c>
      <c r="AY326" s="18" t="s">
        <v>132</v>
      </c>
      <c r="BE326" s="231">
        <f>IF(N326="základní",J326,0)</f>
        <v>0</v>
      </c>
      <c r="BF326" s="231">
        <f>IF(N326="snížená",J326,0)</f>
        <v>0</v>
      </c>
      <c r="BG326" s="231">
        <f>IF(N326="zákl. přenesená",J326,0)</f>
        <v>0</v>
      </c>
      <c r="BH326" s="231">
        <f>IF(N326="sníž. přenesená",J326,0)</f>
        <v>0</v>
      </c>
      <c r="BI326" s="231">
        <f>IF(N326="nulová",J326,0)</f>
        <v>0</v>
      </c>
      <c r="BJ326" s="18" t="s">
        <v>86</v>
      </c>
      <c r="BK326" s="231">
        <f>ROUND(I326*H326,2)</f>
        <v>0</v>
      </c>
      <c r="BL326" s="18" t="s">
        <v>139</v>
      </c>
      <c r="BM326" s="230" t="s">
        <v>446</v>
      </c>
    </row>
    <row r="327" s="2" customFormat="1">
      <c r="A327" s="39"/>
      <c r="B327" s="40"/>
      <c r="C327" s="41"/>
      <c r="D327" s="232" t="s">
        <v>141</v>
      </c>
      <c r="E327" s="41"/>
      <c r="F327" s="233" t="s">
        <v>447</v>
      </c>
      <c r="G327" s="41"/>
      <c r="H327" s="41"/>
      <c r="I327" s="234"/>
      <c r="J327" s="41"/>
      <c r="K327" s="41"/>
      <c r="L327" s="45"/>
      <c r="M327" s="235"/>
      <c r="N327" s="236"/>
      <c r="O327" s="92"/>
      <c r="P327" s="92"/>
      <c r="Q327" s="92"/>
      <c r="R327" s="92"/>
      <c r="S327" s="92"/>
      <c r="T327" s="93"/>
      <c r="U327" s="39"/>
      <c r="V327" s="39"/>
      <c r="W327" s="39"/>
      <c r="X327" s="39"/>
      <c r="Y327" s="39"/>
      <c r="Z327" s="39"/>
      <c r="AA327" s="39"/>
      <c r="AB327" s="39"/>
      <c r="AC327" s="39"/>
      <c r="AD327" s="39"/>
      <c r="AE327" s="39"/>
      <c r="AT327" s="18" t="s">
        <v>141</v>
      </c>
      <c r="AU327" s="18" t="s">
        <v>88</v>
      </c>
    </row>
    <row r="328" s="13" customFormat="1">
      <c r="A328" s="13"/>
      <c r="B328" s="237"/>
      <c r="C328" s="238"/>
      <c r="D328" s="232" t="s">
        <v>143</v>
      </c>
      <c r="E328" s="239" t="s">
        <v>1</v>
      </c>
      <c r="F328" s="240" t="s">
        <v>448</v>
      </c>
      <c r="G328" s="238"/>
      <c r="H328" s="241">
        <v>30.899999999999999</v>
      </c>
      <c r="I328" s="242"/>
      <c r="J328" s="238"/>
      <c r="K328" s="238"/>
      <c r="L328" s="243"/>
      <c r="M328" s="244"/>
      <c r="N328" s="245"/>
      <c r="O328" s="245"/>
      <c r="P328" s="245"/>
      <c r="Q328" s="245"/>
      <c r="R328" s="245"/>
      <c r="S328" s="245"/>
      <c r="T328" s="246"/>
      <c r="U328" s="13"/>
      <c r="V328" s="13"/>
      <c r="W328" s="13"/>
      <c r="X328" s="13"/>
      <c r="Y328" s="13"/>
      <c r="Z328" s="13"/>
      <c r="AA328" s="13"/>
      <c r="AB328" s="13"/>
      <c r="AC328" s="13"/>
      <c r="AD328" s="13"/>
      <c r="AE328" s="13"/>
      <c r="AT328" s="247" t="s">
        <v>143</v>
      </c>
      <c r="AU328" s="247" t="s">
        <v>88</v>
      </c>
      <c r="AV328" s="13" t="s">
        <v>88</v>
      </c>
      <c r="AW328" s="13" t="s">
        <v>34</v>
      </c>
      <c r="AX328" s="13" t="s">
        <v>78</v>
      </c>
      <c r="AY328" s="247" t="s">
        <v>132</v>
      </c>
    </row>
    <row r="329" s="13" customFormat="1">
      <c r="A329" s="13"/>
      <c r="B329" s="237"/>
      <c r="C329" s="238"/>
      <c r="D329" s="232" t="s">
        <v>143</v>
      </c>
      <c r="E329" s="239" t="s">
        <v>1</v>
      </c>
      <c r="F329" s="240" t="s">
        <v>449</v>
      </c>
      <c r="G329" s="238"/>
      <c r="H329" s="241">
        <v>19</v>
      </c>
      <c r="I329" s="242"/>
      <c r="J329" s="238"/>
      <c r="K329" s="238"/>
      <c r="L329" s="243"/>
      <c r="M329" s="244"/>
      <c r="N329" s="245"/>
      <c r="O329" s="245"/>
      <c r="P329" s="245"/>
      <c r="Q329" s="245"/>
      <c r="R329" s="245"/>
      <c r="S329" s="245"/>
      <c r="T329" s="246"/>
      <c r="U329" s="13"/>
      <c r="V329" s="13"/>
      <c r="W329" s="13"/>
      <c r="X329" s="13"/>
      <c r="Y329" s="13"/>
      <c r="Z329" s="13"/>
      <c r="AA329" s="13"/>
      <c r="AB329" s="13"/>
      <c r="AC329" s="13"/>
      <c r="AD329" s="13"/>
      <c r="AE329" s="13"/>
      <c r="AT329" s="247" t="s">
        <v>143</v>
      </c>
      <c r="AU329" s="247" t="s">
        <v>88</v>
      </c>
      <c r="AV329" s="13" t="s">
        <v>88</v>
      </c>
      <c r="AW329" s="13" t="s">
        <v>34</v>
      </c>
      <c r="AX329" s="13" t="s">
        <v>78</v>
      </c>
      <c r="AY329" s="247" t="s">
        <v>132</v>
      </c>
    </row>
    <row r="330" s="15" customFormat="1">
      <c r="A330" s="15"/>
      <c r="B330" s="258"/>
      <c r="C330" s="259"/>
      <c r="D330" s="232" t="s">
        <v>143</v>
      </c>
      <c r="E330" s="260" t="s">
        <v>1</v>
      </c>
      <c r="F330" s="261" t="s">
        <v>176</v>
      </c>
      <c r="G330" s="259"/>
      <c r="H330" s="262">
        <v>49.899999999999999</v>
      </c>
      <c r="I330" s="263"/>
      <c r="J330" s="259"/>
      <c r="K330" s="259"/>
      <c r="L330" s="264"/>
      <c r="M330" s="265"/>
      <c r="N330" s="266"/>
      <c r="O330" s="266"/>
      <c r="P330" s="266"/>
      <c r="Q330" s="266"/>
      <c r="R330" s="266"/>
      <c r="S330" s="266"/>
      <c r="T330" s="267"/>
      <c r="U330" s="15"/>
      <c r="V330" s="15"/>
      <c r="W330" s="15"/>
      <c r="X330" s="15"/>
      <c r="Y330" s="15"/>
      <c r="Z330" s="15"/>
      <c r="AA330" s="15"/>
      <c r="AB330" s="15"/>
      <c r="AC330" s="15"/>
      <c r="AD330" s="15"/>
      <c r="AE330" s="15"/>
      <c r="AT330" s="268" t="s">
        <v>143</v>
      </c>
      <c r="AU330" s="268" t="s">
        <v>88</v>
      </c>
      <c r="AV330" s="15" t="s">
        <v>139</v>
      </c>
      <c r="AW330" s="15" t="s">
        <v>34</v>
      </c>
      <c r="AX330" s="15" t="s">
        <v>86</v>
      </c>
      <c r="AY330" s="268" t="s">
        <v>132</v>
      </c>
    </row>
    <row r="331" s="2" customFormat="1">
      <c r="A331" s="39"/>
      <c r="B331" s="40"/>
      <c r="C331" s="270" t="s">
        <v>450</v>
      </c>
      <c r="D331" s="270" t="s">
        <v>274</v>
      </c>
      <c r="E331" s="271" t="s">
        <v>451</v>
      </c>
      <c r="F331" s="272" t="s">
        <v>452</v>
      </c>
      <c r="G331" s="273" t="s">
        <v>137</v>
      </c>
      <c r="H331" s="274">
        <v>1.6479999999999999</v>
      </c>
      <c r="I331" s="275"/>
      <c r="J331" s="276">
        <f>ROUND(I331*H331,2)</f>
        <v>0</v>
      </c>
      <c r="K331" s="272" t="s">
        <v>138</v>
      </c>
      <c r="L331" s="277"/>
      <c r="M331" s="278" t="s">
        <v>1</v>
      </c>
      <c r="N331" s="279" t="s">
        <v>43</v>
      </c>
      <c r="O331" s="92"/>
      <c r="P331" s="228">
        <f>O331*H331</f>
        <v>0</v>
      </c>
      <c r="Q331" s="228">
        <v>0.17499999999999999</v>
      </c>
      <c r="R331" s="228">
        <f>Q331*H331</f>
        <v>0.28839999999999999</v>
      </c>
      <c r="S331" s="228">
        <v>0</v>
      </c>
      <c r="T331" s="229">
        <f>S331*H331</f>
        <v>0</v>
      </c>
      <c r="U331" s="39"/>
      <c r="V331" s="39"/>
      <c r="W331" s="39"/>
      <c r="X331" s="39"/>
      <c r="Y331" s="39"/>
      <c r="Z331" s="39"/>
      <c r="AA331" s="39"/>
      <c r="AB331" s="39"/>
      <c r="AC331" s="39"/>
      <c r="AD331" s="39"/>
      <c r="AE331" s="39"/>
      <c r="AR331" s="230" t="s">
        <v>184</v>
      </c>
      <c r="AT331" s="230" t="s">
        <v>274</v>
      </c>
      <c r="AU331" s="230" t="s">
        <v>88</v>
      </c>
      <c r="AY331" s="18" t="s">
        <v>132</v>
      </c>
      <c r="BE331" s="231">
        <f>IF(N331="základní",J331,0)</f>
        <v>0</v>
      </c>
      <c r="BF331" s="231">
        <f>IF(N331="snížená",J331,0)</f>
        <v>0</v>
      </c>
      <c r="BG331" s="231">
        <f>IF(N331="zákl. přenesená",J331,0)</f>
        <v>0</v>
      </c>
      <c r="BH331" s="231">
        <f>IF(N331="sníž. přenesená",J331,0)</f>
        <v>0</v>
      </c>
      <c r="BI331" s="231">
        <f>IF(N331="nulová",J331,0)</f>
        <v>0</v>
      </c>
      <c r="BJ331" s="18" t="s">
        <v>86</v>
      </c>
      <c r="BK331" s="231">
        <f>ROUND(I331*H331,2)</f>
        <v>0</v>
      </c>
      <c r="BL331" s="18" t="s">
        <v>139</v>
      </c>
      <c r="BM331" s="230" t="s">
        <v>453</v>
      </c>
    </row>
    <row r="332" s="2" customFormat="1">
      <c r="A332" s="39"/>
      <c r="B332" s="40"/>
      <c r="C332" s="41"/>
      <c r="D332" s="232" t="s">
        <v>141</v>
      </c>
      <c r="E332" s="41"/>
      <c r="F332" s="233" t="s">
        <v>454</v>
      </c>
      <c r="G332" s="41"/>
      <c r="H332" s="41"/>
      <c r="I332" s="234"/>
      <c r="J332" s="41"/>
      <c r="K332" s="41"/>
      <c r="L332" s="45"/>
      <c r="M332" s="235"/>
      <c r="N332" s="236"/>
      <c r="O332" s="92"/>
      <c r="P332" s="92"/>
      <c r="Q332" s="92"/>
      <c r="R332" s="92"/>
      <c r="S332" s="92"/>
      <c r="T332" s="93"/>
      <c r="U332" s="39"/>
      <c r="V332" s="39"/>
      <c r="W332" s="39"/>
      <c r="X332" s="39"/>
      <c r="Y332" s="39"/>
      <c r="Z332" s="39"/>
      <c r="AA332" s="39"/>
      <c r="AB332" s="39"/>
      <c r="AC332" s="39"/>
      <c r="AD332" s="39"/>
      <c r="AE332" s="39"/>
      <c r="AT332" s="18" t="s">
        <v>141</v>
      </c>
      <c r="AU332" s="18" t="s">
        <v>88</v>
      </c>
    </row>
    <row r="333" s="13" customFormat="1">
      <c r="A333" s="13"/>
      <c r="B333" s="237"/>
      <c r="C333" s="238"/>
      <c r="D333" s="232" t="s">
        <v>143</v>
      </c>
      <c r="E333" s="239" t="s">
        <v>1</v>
      </c>
      <c r="F333" s="240" t="s">
        <v>455</v>
      </c>
      <c r="G333" s="238"/>
      <c r="H333" s="241">
        <v>1.6000000000000001</v>
      </c>
      <c r="I333" s="242"/>
      <c r="J333" s="238"/>
      <c r="K333" s="238"/>
      <c r="L333" s="243"/>
      <c r="M333" s="244"/>
      <c r="N333" s="245"/>
      <c r="O333" s="245"/>
      <c r="P333" s="245"/>
      <c r="Q333" s="245"/>
      <c r="R333" s="245"/>
      <c r="S333" s="245"/>
      <c r="T333" s="246"/>
      <c r="U333" s="13"/>
      <c r="V333" s="13"/>
      <c r="W333" s="13"/>
      <c r="X333" s="13"/>
      <c r="Y333" s="13"/>
      <c r="Z333" s="13"/>
      <c r="AA333" s="13"/>
      <c r="AB333" s="13"/>
      <c r="AC333" s="13"/>
      <c r="AD333" s="13"/>
      <c r="AE333" s="13"/>
      <c r="AT333" s="247" t="s">
        <v>143</v>
      </c>
      <c r="AU333" s="247" t="s">
        <v>88</v>
      </c>
      <c r="AV333" s="13" t="s">
        <v>88</v>
      </c>
      <c r="AW333" s="13" t="s">
        <v>34</v>
      </c>
      <c r="AX333" s="13" t="s">
        <v>86</v>
      </c>
      <c r="AY333" s="247" t="s">
        <v>132</v>
      </c>
    </row>
    <row r="334" s="13" customFormat="1">
      <c r="A334" s="13"/>
      <c r="B334" s="237"/>
      <c r="C334" s="238"/>
      <c r="D334" s="232" t="s">
        <v>143</v>
      </c>
      <c r="E334" s="238"/>
      <c r="F334" s="240" t="s">
        <v>456</v>
      </c>
      <c r="G334" s="238"/>
      <c r="H334" s="241">
        <v>1.6479999999999999</v>
      </c>
      <c r="I334" s="242"/>
      <c r="J334" s="238"/>
      <c r="K334" s="238"/>
      <c r="L334" s="243"/>
      <c r="M334" s="244"/>
      <c r="N334" s="245"/>
      <c r="O334" s="245"/>
      <c r="P334" s="245"/>
      <c r="Q334" s="245"/>
      <c r="R334" s="245"/>
      <c r="S334" s="245"/>
      <c r="T334" s="246"/>
      <c r="U334" s="13"/>
      <c r="V334" s="13"/>
      <c r="W334" s="13"/>
      <c r="X334" s="13"/>
      <c r="Y334" s="13"/>
      <c r="Z334" s="13"/>
      <c r="AA334" s="13"/>
      <c r="AB334" s="13"/>
      <c r="AC334" s="13"/>
      <c r="AD334" s="13"/>
      <c r="AE334" s="13"/>
      <c r="AT334" s="247" t="s">
        <v>143</v>
      </c>
      <c r="AU334" s="247" t="s">
        <v>88</v>
      </c>
      <c r="AV334" s="13" t="s">
        <v>88</v>
      </c>
      <c r="AW334" s="13" t="s">
        <v>4</v>
      </c>
      <c r="AX334" s="13" t="s">
        <v>86</v>
      </c>
      <c r="AY334" s="247" t="s">
        <v>132</v>
      </c>
    </row>
    <row r="335" s="2" customFormat="1" ht="21.75" customHeight="1">
      <c r="A335" s="39"/>
      <c r="B335" s="40"/>
      <c r="C335" s="270" t="s">
        <v>457</v>
      </c>
      <c r="D335" s="270" t="s">
        <v>274</v>
      </c>
      <c r="E335" s="271" t="s">
        <v>458</v>
      </c>
      <c r="F335" s="272" t="s">
        <v>459</v>
      </c>
      <c r="G335" s="273" t="s">
        <v>137</v>
      </c>
      <c r="H335" s="274">
        <v>35.534999999999997</v>
      </c>
      <c r="I335" s="275"/>
      <c r="J335" s="276">
        <f>ROUND(I335*H335,2)</f>
        <v>0</v>
      </c>
      <c r="K335" s="272" t="s">
        <v>138</v>
      </c>
      <c r="L335" s="277"/>
      <c r="M335" s="278" t="s">
        <v>1</v>
      </c>
      <c r="N335" s="279" t="s">
        <v>43</v>
      </c>
      <c r="O335" s="92"/>
      <c r="P335" s="228">
        <f>O335*H335</f>
        <v>0</v>
      </c>
      <c r="Q335" s="228">
        <v>0.17599999999999999</v>
      </c>
      <c r="R335" s="228">
        <f>Q335*H335</f>
        <v>6.2541599999999988</v>
      </c>
      <c r="S335" s="228">
        <v>0</v>
      </c>
      <c r="T335" s="229">
        <f>S335*H335</f>
        <v>0</v>
      </c>
      <c r="U335" s="39"/>
      <c r="V335" s="39"/>
      <c r="W335" s="39"/>
      <c r="X335" s="39"/>
      <c r="Y335" s="39"/>
      <c r="Z335" s="39"/>
      <c r="AA335" s="39"/>
      <c r="AB335" s="39"/>
      <c r="AC335" s="39"/>
      <c r="AD335" s="39"/>
      <c r="AE335" s="39"/>
      <c r="AR335" s="230" t="s">
        <v>184</v>
      </c>
      <c r="AT335" s="230" t="s">
        <v>274</v>
      </c>
      <c r="AU335" s="230" t="s">
        <v>88</v>
      </c>
      <c r="AY335" s="18" t="s">
        <v>132</v>
      </c>
      <c r="BE335" s="231">
        <f>IF(N335="základní",J335,0)</f>
        <v>0</v>
      </c>
      <c r="BF335" s="231">
        <f>IF(N335="snížená",J335,0)</f>
        <v>0</v>
      </c>
      <c r="BG335" s="231">
        <f>IF(N335="zákl. přenesená",J335,0)</f>
        <v>0</v>
      </c>
      <c r="BH335" s="231">
        <f>IF(N335="sníž. přenesená",J335,0)</f>
        <v>0</v>
      </c>
      <c r="BI335" s="231">
        <f>IF(N335="nulová",J335,0)</f>
        <v>0</v>
      </c>
      <c r="BJ335" s="18" t="s">
        <v>86</v>
      </c>
      <c r="BK335" s="231">
        <f>ROUND(I335*H335,2)</f>
        <v>0</v>
      </c>
      <c r="BL335" s="18" t="s">
        <v>139</v>
      </c>
      <c r="BM335" s="230" t="s">
        <v>460</v>
      </c>
    </row>
    <row r="336" s="2" customFormat="1">
      <c r="A336" s="39"/>
      <c r="B336" s="40"/>
      <c r="C336" s="41"/>
      <c r="D336" s="232" t="s">
        <v>141</v>
      </c>
      <c r="E336" s="41"/>
      <c r="F336" s="233" t="s">
        <v>459</v>
      </c>
      <c r="G336" s="41"/>
      <c r="H336" s="41"/>
      <c r="I336" s="234"/>
      <c r="J336" s="41"/>
      <c r="K336" s="41"/>
      <c r="L336" s="45"/>
      <c r="M336" s="235"/>
      <c r="N336" s="236"/>
      <c r="O336" s="92"/>
      <c r="P336" s="92"/>
      <c r="Q336" s="92"/>
      <c r="R336" s="92"/>
      <c r="S336" s="92"/>
      <c r="T336" s="93"/>
      <c r="U336" s="39"/>
      <c r="V336" s="39"/>
      <c r="W336" s="39"/>
      <c r="X336" s="39"/>
      <c r="Y336" s="39"/>
      <c r="Z336" s="39"/>
      <c r="AA336" s="39"/>
      <c r="AB336" s="39"/>
      <c r="AC336" s="39"/>
      <c r="AD336" s="39"/>
      <c r="AE336" s="39"/>
      <c r="AT336" s="18" t="s">
        <v>141</v>
      </c>
      <c r="AU336" s="18" t="s">
        <v>88</v>
      </c>
    </row>
    <row r="337" s="13" customFormat="1">
      <c r="A337" s="13"/>
      <c r="B337" s="237"/>
      <c r="C337" s="238"/>
      <c r="D337" s="232" t="s">
        <v>143</v>
      </c>
      <c r="E337" s="239" t="s">
        <v>1</v>
      </c>
      <c r="F337" s="240" t="s">
        <v>461</v>
      </c>
      <c r="G337" s="238"/>
      <c r="H337" s="241">
        <v>34.5</v>
      </c>
      <c r="I337" s="242"/>
      <c r="J337" s="238"/>
      <c r="K337" s="238"/>
      <c r="L337" s="243"/>
      <c r="M337" s="244"/>
      <c r="N337" s="245"/>
      <c r="O337" s="245"/>
      <c r="P337" s="245"/>
      <c r="Q337" s="245"/>
      <c r="R337" s="245"/>
      <c r="S337" s="245"/>
      <c r="T337" s="246"/>
      <c r="U337" s="13"/>
      <c r="V337" s="13"/>
      <c r="W337" s="13"/>
      <c r="X337" s="13"/>
      <c r="Y337" s="13"/>
      <c r="Z337" s="13"/>
      <c r="AA337" s="13"/>
      <c r="AB337" s="13"/>
      <c r="AC337" s="13"/>
      <c r="AD337" s="13"/>
      <c r="AE337" s="13"/>
      <c r="AT337" s="247" t="s">
        <v>143</v>
      </c>
      <c r="AU337" s="247" t="s">
        <v>88</v>
      </c>
      <c r="AV337" s="13" t="s">
        <v>88</v>
      </c>
      <c r="AW337" s="13" t="s">
        <v>34</v>
      </c>
      <c r="AX337" s="13" t="s">
        <v>86</v>
      </c>
      <c r="AY337" s="247" t="s">
        <v>132</v>
      </c>
    </row>
    <row r="338" s="13" customFormat="1">
      <c r="A338" s="13"/>
      <c r="B338" s="237"/>
      <c r="C338" s="238"/>
      <c r="D338" s="232" t="s">
        <v>143</v>
      </c>
      <c r="E338" s="238"/>
      <c r="F338" s="240" t="s">
        <v>462</v>
      </c>
      <c r="G338" s="238"/>
      <c r="H338" s="241">
        <v>35.534999999999997</v>
      </c>
      <c r="I338" s="242"/>
      <c r="J338" s="238"/>
      <c r="K338" s="238"/>
      <c r="L338" s="243"/>
      <c r="M338" s="244"/>
      <c r="N338" s="245"/>
      <c r="O338" s="245"/>
      <c r="P338" s="245"/>
      <c r="Q338" s="245"/>
      <c r="R338" s="245"/>
      <c r="S338" s="245"/>
      <c r="T338" s="246"/>
      <c r="U338" s="13"/>
      <c r="V338" s="13"/>
      <c r="W338" s="13"/>
      <c r="X338" s="13"/>
      <c r="Y338" s="13"/>
      <c r="Z338" s="13"/>
      <c r="AA338" s="13"/>
      <c r="AB338" s="13"/>
      <c r="AC338" s="13"/>
      <c r="AD338" s="13"/>
      <c r="AE338" s="13"/>
      <c r="AT338" s="247" t="s">
        <v>143</v>
      </c>
      <c r="AU338" s="247" t="s">
        <v>88</v>
      </c>
      <c r="AV338" s="13" t="s">
        <v>88</v>
      </c>
      <c r="AW338" s="13" t="s">
        <v>4</v>
      </c>
      <c r="AX338" s="13" t="s">
        <v>86</v>
      </c>
      <c r="AY338" s="247" t="s">
        <v>132</v>
      </c>
    </row>
    <row r="339" s="2" customFormat="1">
      <c r="A339" s="39"/>
      <c r="B339" s="40"/>
      <c r="C339" s="270" t="s">
        <v>463</v>
      </c>
      <c r="D339" s="270" t="s">
        <v>274</v>
      </c>
      <c r="E339" s="271" t="s">
        <v>464</v>
      </c>
      <c r="F339" s="272" t="s">
        <v>465</v>
      </c>
      <c r="G339" s="273" t="s">
        <v>137</v>
      </c>
      <c r="H339" s="274">
        <v>2.3690000000000002</v>
      </c>
      <c r="I339" s="275"/>
      <c r="J339" s="276">
        <f>ROUND(I339*H339,2)</f>
        <v>0</v>
      </c>
      <c r="K339" s="272" t="s">
        <v>138</v>
      </c>
      <c r="L339" s="277"/>
      <c r="M339" s="278" t="s">
        <v>1</v>
      </c>
      <c r="N339" s="279" t="s">
        <v>43</v>
      </c>
      <c r="O339" s="92"/>
      <c r="P339" s="228">
        <f>O339*H339</f>
        <v>0</v>
      </c>
      <c r="Q339" s="228">
        <v>0.14999999999999999</v>
      </c>
      <c r="R339" s="228">
        <f>Q339*H339</f>
        <v>0.35535</v>
      </c>
      <c r="S339" s="228">
        <v>0</v>
      </c>
      <c r="T339" s="229">
        <f>S339*H339</f>
        <v>0</v>
      </c>
      <c r="U339" s="39"/>
      <c r="V339" s="39"/>
      <c r="W339" s="39"/>
      <c r="X339" s="39"/>
      <c r="Y339" s="39"/>
      <c r="Z339" s="39"/>
      <c r="AA339" s="39"/>
      <c r="AB339" s="39"/>
      <c r="AC339" s="39"/>
      <c r="AD339" s="39"/>
      <c r="AE339" s="39"/>
      <c r="AR339" s="230" t="s">
        <v>184</v>
      </c>
      <c r="AT339" s="230" t="s">
        <v>274</v>
      </c>
      <c r="AU339" s="230" t="s">
        <v>88</v>
      </c>
      <c r="AY339" s="18" t="s">
        <v>132</v>
      </c>
      <c r="BE339" s="231">
        <f>IF(N339="základní",J339,0)</f>
        <v>0</v>
      </c>
      <c r="BF339" s="231">
        <f>IF(N339="snížená",J339,0)</f>
        <v>0</v>
      </c>
      <c r="BG339" s="231">
        <f>IF(N339="zákl. přenesená",J339,0)</f>
        <v>0</v>
      </c>
      <c r="BH339" s="231">
        <f>IF(N339="sníž. přenesená",J339,0)</f>
        <v>0</v>
      </c>
      <c r="BI339" s="231">
        <f>IF(N339="nulová",J339,0)</f>
        <v>0</v>
      </c>
      <c r="BJ339" s="18" t="s">
        <v>86</v>
      </c>
      <c r="BK339" s="231">
        <f>ROUND(I339*H339,2)</f>
        <v>0</v>
      </c>
      <c r="BL339" s="18" t="s">
        <v>139</v>
      </c>
      <c r="BM339" s="230" t="s">
        <v>466</v>
      </c>
    </row>
    <row r="340" s="2" customFormat="1">
      <c r="A340" s="39"/>
      <c r="B340" s="40"/>
      <c r="C340" s="41"/>
      <c r="D340" s="232" t="s">
        <v>141</v>
      </c>
      <c r="E340" s="41"/>
      <c r="F340" s="233" t="s">
        <v>467</v>
      </c>
      <c r="G340" s="41"/>
      <c r="H340" s="41"/>
      <c r="I340" s="234"/>
      <c r="J340" s="41"/>
      <c r="K340" s="41"/>
      <c r="L340" s="45"/>
      <c r="M340" s="235"/>
      <c r="N340" s="236"/>
      <c r="O340" s="92"/>
      <c r="P340" s="92"/>
      <c r="Q340" s="92"/>
      <c r="R340" s="92"/>
      <c r="S340" s="92"/>
      <c r="T340" s="93"/>
      <c r="U340" s="39"/>
      <c r="V340" s="39"/>
      <c r="W340" s="39"/>
      <c r="X340" s="39"/>
      <c r="Y340" s="39"/>
      <c r="Z340" s="39"/>
      <c r="AA340" s="39"/>
      <c r="AB340" s="39"/>
      <c r="AC340" s="39"/>
      <c r="AD340" s="39"/>
      <c r="AE340" s="39"/>
      <c r="AT340" s="18" t="s">
        <v>141</v>
      </c>
      <c r="AU340" s="18" t="s">
        <v>88</v>
      </c>
    </row>
    <row r="341" s="13" customFormat="1">
      <c r="A341" s="13"/>
      <c r="B341" s="237"/>
      <c r="C341" s="238"/>
      <c r="D341" s="232" t="s">
        <v>143</v>
      </c>
      <c r="E341" s="239" t="s">
        <v>1</v>
      </c>
      <c r="F341" s="240" t="s">
        <v>468</v>
      </c>
      <c r="G341" s="238"/>
      <c r="H341" s="241">
        <v>2.2999999999999998</v>
      </c>
      <c r="I341" s="242"/>
      <c r="J341" s="238"/>
      <c r="K341" s="238"/>
      <c r="L341" s="243"/>
      <c r="M341" s="244"/>
      <c r="N341" s="245"/>
      <c r="O341" s="245"/>
      <c r="P341" s="245"/>
      <c r="Q341" s="245"/>
      <c r="R341" s="245"/>
      <c r="S341" s="245"/>
      <c r="T341" s="246"/>
      <c r="U341" s="13"/>
      <c r="V341" s="13"/>
      <c r="W341" s="13"/>
      <c r="X341" s="13"/>
      <c r="Y341" s="13"/>
      <c r="Z341" s="13"/>
      <c r="AA341" s="13"/>
      <c r="AB341" s="13"/>
      <c r="AC341" s="13"/>
      <c r="AD341" s="13"/>
      <c r="AE341" s="13"/>
      <c r="AT341" s="247" t="s">
        <v>143</v>
      </c>
      <c r="AU341" s="247" t="s">
        <v>88</v>
      </c>
      <c r="AV341" s="13" t="s">
        <v>88</v>
      </c>
      <c r="AW341" s="13" t="s">
        <v>34</v>
      </c>
      <c r="AX341" s="13" t="s">
        <v>86</v>
      </c>
      <c r="AY341" s="247" t="s">
        <v>132</v>
      </c>
    </row>
    <row r="342" s="13" customFormat="1">
      <c r="A342" s="13"/>
      <c r="B342" s="237"/>
      <c r="C342" s="238"/>
      <c r="D342" s="232" t="s">
        <v>143</v>
      </c>
      <c r="E342" s="238"/>
      <c r="F342" s="240" t="s">
        <v>469</v>
      </c>
      <c r="G342" s="238"/>
      <c r="H342" s="241">
        <v>2.3690000000000002</v>
      </c>
      <c r="I342" s="242"/>
      <c r="J342" s="238"/>
      <c r="K342" s="238"/>
      <c r="L342" s="243"/>
      <c r="M342" s="244"/>
      <c r="N342" s="245"/>
      <c r="O342" s="245"/>
      <c r="P342" s="245"/>
      <c r="Q342" s="245"/>
      <c r="R342" s="245"/>
      <c r="S342" s="245"/>
      <c r="T342" s="246"/>
      <c r="U342" s="13"/>
      <c r="V342" s="13"/>
      <c r="W342" s="13"/>
      <c r="X342" s="13"/>
      <c r="Y342" s="13"/>
      <c r="Z342" s="13"/>
      <c r="AA342" s="13"/>
      <c r="AB342" s="13"/>
      <c r="AC342" s="13"/>
      <c r="AD342" s="13"/>
      <c r="AE342" s="13"/>
      <c r="AT342" s="247" t="s">
        <v>143</v>
      </c>
      <c r="AU342" s="247" t="s">
        <v>88</v>
      </c>
      <c r="AV342" s="13" t="s">
        <v>88</v>
      </c>
      <c r="AW342" s="13" t="s">
        <v>4</v>
      </c>
      <c r="AX342" s="13" t="s">
        <v>86</v>
      </c>
      <c r="AY342" s="247" t="s">
        <v>132</v>
      </c>
    </row>
    <row r="343" s="2" customFormat="1" ht="21.75" customHeight="1">
      <c r="A343" s="39"/>
      <c r="B343" s="40"/>
      <c r="C343" s="270" t="s">
        <v>470</v>
      </c>
      <c r="D343" s="270" t="s">
        <v>274</v>
      </c>
      <c r="E343" s="271" t="s">
        <v>471</v>
      </c>
      <c r="F343" s="272" t="s">
        <v>472</v>
      </c>
      <c r="G343" s="273" t="s">
        <v>137</v>
      </c>
      <c r="H343" s="274">
        <v>11.845000000000001</v>
      </c>
      <c r="I343" s="275"/>
      <c r="J343" s="276">
        <f>ROUND(I343*H343,2)</f>
        <v>0</v>
      </c>
      <c r="K343" s="272" t="s">
        <v>1</v>
      </c>
      <c r="L343" s="277"/>
      <c r="M343" s="278" t="s">
        <v>1</v>
      </c>
      <c r="N343" s="279" t="s">
        <v>43</v>
      </c>
      <c r="O343" s="92"/>
      <c r="P343" s="228">
        <f>O343*H343</f>
        <v>0</v>
      </c>
      <c r="Q343" s="228">
        <v>0.17599999999999999</v>
      </c>
      <c r="R343" s="228">
        <f>Q343*H343</f>
        <v>2.0847199999999999</v>
      </c>
      <c r="S343" s="228">
        <v>0</v>
      </c>
      <c r="T343" s="229">
        <f>S343*H343</f>
        <v>0</v>
      </c>
      <c r="U343" s="39"/>
      <c r="V343" s="39"/>
      <c r="W343" s="39"/>
      <c r="X343" s="39"/>
      <c r="Y343" s="39"/>
      <c r="Z343" s="39"/>
      <c r="AA343" s="39"/>
      <c r="AB343" s="39"/>
      <c r="AC343" s="39"/>
      <c r="AD343" s="39"/>
      <c r="AE343" s="39"/>
      <c r="AR343" s="230" t="s">
        <v>184</v>
      </c>
      <c r="AT343" s="230" t="s">
        <v>274</v>
      </c>
      <c r="AU343" s="230" t="s">
        <v>88</v>
      </c>
      <c r="AY343" s="18" t="s">
        <v>132</v>
      </c>
      <c r="BE343" s="231">
        <f>IF(N343="základní",J343,0)</f>
        <v>0</v>
      </c>
      <c r="BF343" s="231">
        <f>IF(N343="snížená",J343,0)</f>
        <v>0</v>
      </c>
      <c r="BG343" s="231">
        <f>IF(N343="zákl. přenesená",J343,0)</f>
        <v>0</v>
      </c>
      <c r="BH343" s="231">
        <f>IF(N343="sníž. přenesená",J343,0)</f>
        <v>0</v>
      </c>
      <c r="BI343" s="231">
        <f>IF(N343="nulová",J343,0)</f>
        <v>0</v>
      </c>
      <c r="BJ343" s="18" t="s">
        <v>86</v>
      </c>
      <c r="BK343" s="231">
        <f>ROUND(I343*H343,2)</f>
        <v>0</v>
      </c>
      <c r="BL343" s="18" t="s">
        <v>139</v>
      </c>
      <c r="BM343" s="230" t="s">
        <v>473</v>
      </c>
    </row>
    <row r="344" s="2" customFormat="1">
      <c r="A344" s="39"/>
      <c r="B344" s="40"/>
      <c r="C344" s="41"/>
      <c r="D344" s="232" t="s">
        <v>141</v>
      </c>
      <c r="E344" s="41"/>
      <c r="F344" s="233" t="s">
        <v>474</v>
      </c>
      <c r="G344" s="41"/>
      <c r="H344" s="41"/>
      <c r="I344" s="234"/>
      <c r="J344" s="41"/>
      <c r="K344" s="41"/>
      <c r="L344" s="45"/>
      <c r="M344" s="235"/>
      <c r="N344" s="236"/>
      <c r="O344" s="92"/>
      <c r="P344" s="92"/>
      <c r="Q344" s="92"/>
      <c r="R344" s="92"/>
      <c r="S344" s="92"/>
      <c r="T344" s="93"/>
      <c r="U344" s="39"/>
      <c r="V344" s="39"/>
      <c r="W344" s="39"/>
      <c r="X344" s="39"/>
      <c r="Y344" s="39"/>
      <c r="Z344" s="39"/>
      <c r="AA344" s="39"/>
      <c r="AB344" s="39"/>
      <c r="AC344" s="39"/>
      <c r="AD344" s="39"/>
      <c r="AE344" s="39"/>
      <c r="AT344" s="18" t="s">
        <v>141</v>
      </c>
      <c r="AU344" s="18" t="s">
        <v>88</v>
      </c>
    </row>
    <row r="345" s="13" customFormat="1">
      <c r="A345" s="13"/>
      <c r="B345" s="237"/>
      <c r="C345" s="238"/>
      <c r="D345" s="232" t="s">
        <v>143</v>
      </c>
      <c r="E345" s="239" t="s">
        <v>1</v>
      </c>
      <c r="F345" s="240" t="s">
        <v>475</v>
      </c>
      <c r="G345" s="238"/>
      <c r="H345" s="241">
        <v>11.5</v>
      </c>
      <c r="I345" s="242"/>
      <c r="J345" s="238"/>
      <c r="K345" s="238"/>
      <c r="L345" s="243"/>
      <c r="M345" s="244"/>
      <c r="N345" s="245"/>
      <c r="O345" s="245"/>
      <c r="P345" s="245"/>
      <c r="Q345" s="245"/>
      <c r="R345" s="245"/>
      <c r="S345" s="245"/>
      <c r="T345" s="246"/>
      <c r="U345" s="13"/>
      <c r="V345" s="13"/>
      <c r="W345" s="13"/>
      <c r="X345" s="13"/>
      <c r="Y345" s="13"/>
      <c r="Z345" s="13"/>
      <c r="AA345" s="13"/>
      <c r="AB345" s="13"/>
      <c r="AC345" s="13"/>
      <c r="AD345" s="13"/>
      <c r="AE345" s="13"/>
      <c r="AT345" s="247" t="s">
        <v>143</v>
      </c>
      <c r="AU345" s="247" t="s">
        <v>88</v>
      </c>
      <c r="AV345" s="13" t="s">
        <v>88</v>
      </c>
      <c r="AW345" s="13" t="s">
        <v>34</v>
      </c>
      <c r="AX345" s="13" t="s">
        <v>86</v>
      </c>
      <c r="AY345" s="247" t="s">
        <v>132</v>
      </c>
    </row>
    <row r="346" s="13" customFormat="1">
      <c r="A346" s="13"/>
      <c r="B346" s="237"/>
      <c r="C346" s="238"/>
      <c r="D346" s="232" t="s">
        <v>143</v>
      </c>
      <c r="E346" s="238"/>
      <c r="F346" s="240" t="s">
        <v>476</v>
      </c>
      <c r="G346" s="238"/>
      <c r="H346" s="241">
        <v>11.845000000000001</v>
      </c>
      <c r="I346" s="242"/>
      <c r="J346" s="238"/>
      <c r="K346" s="238"/>
      <c r="L346" s="243"/>
      <c r="M346" s="244"/>
      <c r="N346" s="245"/>
      <c r="O346" s="245"/>
      <c r="P346" s="245"/>
      <c r="Q346" s="245"/>
      <c r="R346" s="245"/>
      <c r="S346" s="245"/>
      <c r="T346" s="246"/>
      <c r="U346" s="13"/>
      <c r="V346" s="13"/>
      <c r="W346" s="13"/>
      <c r="X346" s="13"/>
      <c r="Y346" s="13"/>
      <c r="Z346" s="13"/>
      <c r="AA346" s="13"/>
      <c r="AB346" s="13"/>
      <c r="AC346" s="13"/>
      <c r="AD346" s="13"/>
      <c r="AE346" s="13"/>
      <c r="AT346" s="247" t="s">
        <v>143</v>
      </c>
      <c r="AU346" s="247" t="s">
        <v>88</v>
      </c>
      <c r="AV346" s="13" t="s">
        <v>88</v>
      </c>
      <c r="AW346" s="13" t="s">
        <v>4</v>
      </c>
      <c r="AX346" s="13" t="s">
        <v>86</v>
      </c>
      <c r="AY346" s="247" t="s">
        <v>132</v>
      </c>
    </row>
    <row r="347" s="2" customFormat="1">
      <c r="A347" s="39"/>
      <c r="B347" s="40"/>
      <c r="C347" s="219" t="s">
        <v>477</v>
      </c>
      <c r="D347" s="219" t="s">
        <v>134</v>
      </c>
      <c r="E347" s="220" t="s">
        <v>478</v>
      </c>
      <c r="F347" s="221" t="s">
        <v>479</v>
      </c>
      <c r="G347" s="222" t="s">
        <v>137</v>
      </c>
      <c r="H347" s="223">
        <v>161</v>
      </c>
      <c r="I347" s="224"/>
      <c r="J347" s="225">
        <f>ROUND(I347*H347,2)</f>
        <v>0</v>
      </c>
      <c r="K347" s="221" t="s">
        <v>138</v>
      </c>
      <c r="L347" s="45"/>
      <c r="M347" s="226" t="s">
        <v>1</v>
      </c>
      <c r="N347" s="227" t="s">
        <v>43</v>
      </c>
      <c r="O347" s="92"/>
      <c r="P347" s="228">
        <f>O347*H347</f>
        <v>0</v>
      </c>
      <c r="Q347" s="228">
        <v>0.098000000000000004</v>
      </c>
      <c r="R347" s="228">
        <f>Q347*H347</f>
        <v>15.778000000000001</v>
      </c>
      <c r="S347" s="228">
        <v>0</v>
      </c>
      <c r="T347" s="229">
        <f>S347*H347</f>
        <v>0</v>
      </c>
      <c r="U347" s="39"/>
      <c r="V347" s="39"/>
      <c r="W347" s="39"/>
      <c r="X347" s="39"/>
      <c r="Y347" s="39"/>
      <c r="Z347" s="39"/>
      <c r="AA347" s="39"/>
      <c r="AB347" s="39"/>
      <c r="AC347" s="39"/>
      <c r="AD347" s="39"/>
      <c r="AE347" s="39"/>
      <c r="AR347" s="230" t="s">
        <v>139</v>
      </c>
      <c r="AT347" s="230" t="s">
        <v>134</v>
      </c>
      <c r="AU347" s="230" t="s">
        <v>88</v>
      </c>
      <c r="AY347" s="18" t="s">
        <v>132</v>
      </c>
      <c r="BE347" s="231">
        <f>IF(N347="základní",J347,0)</f>
        <v>0</v>
      </c>
      <c r="BF347" s="231">
        <f>IF(N347="snížená",J347,0)</f>
        <v>0</v>
      </c>
      <c r="BG347" s="231">
        <f>IF(N347="zákl. přenesená",J347,0)</f>
        <v>0</v>
      </c>
      <c r="BH347" s="231">
        <f>IF(N347="sníž. přenesená",J347,0)</f>
        <v>0</v>
      </c>
      <c r="BI347" s="231">
        <f>IF(N347="nulová",J347,0)</f>
        <v>0</v>
      </c>
      <c r="BJ347" s="18" t="s">
        <v>86</v>
      </c>
      <c r="BK347" s="231">
        <f>ROUND(I347*H347,2)</f>
        <v>0</v>
      </c>
      <c r="BL347" s="18" t="s">
        <v>139</v>
      </c>
      <c r="BM347" s="230" t="s">
        <v>480</v>
      </c>
    </row>
    <row r="348" s="2" customFormat="1">
      <c r="A348" s="39"/>
      <c r="B348" s="40"/>
      <c r="C348" s="41"/>
      <c r="D348" s="232" t="s">
        <v>141</v>
      </c>
      <c r="E348" s="41"/>
      <c r="F348" s="233" t="s">
        <v>481</v>
      </c>
      <c r="G348" s="41"/>
      <c r="H348" s="41"/>
      <c r="I348" s="234"/>
      <c r="J348" s="41"/>
      <c r="K348" s="41"/>
      <c r="L348" s="45"/>
      <c r="M348" s="235"/>
      <c r="N348" s="236"/>
      <c r="O348" s="92"/>
      <c r="P348" s="92"/>
      <c r="Q348" s="92"/>
      <c r="R348" s="92"/>
      <c r="S348" s="92"/>
      <c r="T348" s="93"/>
      <c r="U348" s="39"/>
      <c r="V348" s="39"/>
      <c r="W348" s="39"/>
      <c r="X348" s="39"/>
      <c r="Y348" s="39"/>
      <c r="Z348" s="39"/>
      <c r="AA348" s="39"/>
      <c r="AB348" s="39"/>
      <c r="AC348" s="39"/>
      <c r="AD348" s="39"/>
      <c r="AE348" s="39"/>
      <c r="AT348" s="18" t="s">
        <v>141</v>
      </c>
      <c r="AU348" s="18" t="s">
        <v>88</v>
      </c>
    </row>
    <row r="349" s="13" customFormat="1">
      <c r="A349" s="13"/>
      <c r="B349" s="237"/>
      <c r="C349" s="238"/>
      <c r="D349" s="232" t="s">
        <v>143</v>
      </c>
      <c r="E349" s="239" t="s">
        <v>1</v>
      </c>
      <c r="F349" s="240" t="s">
        <v>482</v>
      </c>
      <c r="G349" s="238"/>
      <c r="H349" s="241">
        <v>161</v>
      </c>
      <c r="I349" s="242"/>
      <c r="J349" s="238"/>
      <c r="K349" s="238"/>
      <c r="L349" s="243"/>
      <c r="M349" s="244"/>
      <c r="N349" s="245"/>
      <c r="O349" s="245"/>
      <c r="P349" s="245"/>
      <c r="Q349" s="245"/>
      <c r="R349" s="245"/>
      <c r="S349" s="245"/>
      <c r="T349" s="246"/>
      <c r="U349" s="13"/>
      <c r="V349" s="13"/>
      <c r="W349" s="13"/>
      <c r="X349" s="13"/>
      <c r="Y349" s="13"/>
      <c r="Z349" s="13"/>
      <c r="AA349" s="13"/>
      <c r="AB349" s="13"/>
      <c r="AC349" s="13"/>
      <c r="AD349" s="13"/>
      <c r="AE349" s="13"/>
      <c r="AT349" s="247" t="s">
        <v>143</v>
      </c>
      <c r="AU349" s="247" t="s">
        <v>88</v>
      </c>
      <c r="AV349" s="13" t="s">
        <v>88</v>
      </c>
      <c r="AW349" s="13" t="s">
        <v>34</v>
      </c>
      <c r="AX349" s="13" t="s">
        <v>86</v>
      </c>
      <c r="AY349" s="247" t="s">
        <v>132</v>
      </c>
    </row>
    <row r="350" s="2" customFormat="1">
      <c r="A350" s="39"/>
      <c r="B350" s="40"/>
      <c r="C350" s="270" t="s">
        <v>483</v>
      </c>
      <c r="D350" s="270" t="s">
        <v>274</v>
      </c>
      <c r="E350" s="271" t="s">
        <v>484</v>
      </c>
      <c r="F350" s="272" t="s">
        <v>485</v>
      </c>
      <c r="G350" s="273" t="s">
        <v>137</v>
      </c>
      <c r="H350" s="274">
        <v>164.22</v>
      </c>
      <c r="I350" s="275"/>
      <c r="J350" s="276">
        <f>ROUND(I350*H350,2)</f>
        <v>0</v>
      </c>
      <c r="K350" s="272" t="s">
        <v>1</v>
      </c>
      <c r="L350" s="277"/>
      <c r="M350" s="278" t="s">
        <v>1</v>
      </c>
      <c r="N350" s="279" t="s">
        <v>43</v>
      </c>
      <c r="O350" s="92"/>
      <c r="P350" s="228">
        <f>O350*H350</f>
        <v>0</v>
      </c>
      <c r="Q350" s="228">
        <v>0.151</v>
      </c>
      <c r="R350" s="228">
        <f>Q350*H350</f>
        <v>24.797219999999999</v>
      </c>
      <c r="S350" s="228">
        <v>0</v>
      </c>
      <c r="T350" s="229">
        <f>S350*H350</f>
        <v>0</v>
      </c>
      <c r="U350" s="39"/>
      <c r="V350" s="39"/>
      <c r="W350" s="39"/>
      <c r="X350" s="39"/>
      <c r="Y350" s="39"/>
      <c r="Z350" s="39"/>
      <c r="AA350" s="39"/>
      <c r="AB350" s="39"/>
      <c r="AC350" s="39"/>
      <c r="AD350" s="39"/>
      <c r="AE350" s="39"/>
      <c r="AR350" s="230" t="s">
        <v>184</v>
      </c>
      <c r="AT350" s="230" t="s">
        <v>274</v>
      </c>
      <c r="AU350" s="230" t="s">
        <v>88</v>
      </c>
      <c r="AY350" s="18" t="s">
        <v>132</v>
      </c>
      <c r="BE350" s="231">
        <f>IF(N350="základní",J350,0)</f>
        <v>0</v>
      </c>
      <c r="BF350" s="231">
        <f>IF(N350="snížená",J350,0)</f>
        <v>0</v>
      </c>
      <c r="BG350" s="231">
        <f>IF(N350="zákl. přenesená",J350,0)</f>
        <v>0</v>
      </c>
      <c r="BH350" s="231">
        <f>IF(N350="sníž. přenesená",J350,0)</f>
        <v>0</v>
      </c>
      <c r="BI350" s="231">
        <f>IF(N350="nulová",J350,0)</f>
        <v>0</v>
      </c>
      <c r="BJ350" s="18" t="s">
        <v>86</v>
      </c>
      <c r="BK350" s="231">
        <f>ROUND(I350*H350,2)</f>
        <v>0</v>
      </c>
      <c r="BL350" s="18" t="s">
        <v>139</v>
      </c>
      <c r="BM350" s="230" t="s">
        <v>486</v>
      </c>
    </row>
    <row r="351" s="2" customFormat="1">
      <c r="A351" s="39"/>
      <c r="B351" s="40"/>
      <c r="C351" s="41"/>
      <c r="D351" s="232" t="s">
        <v>141</v>
      </c>
      <c r="E351" s="41"/>
      <c r="F351" s="233" t="s">
        <v>487</v>
      </c>
      <c r="G351" s="41"/>
      <c r="H351" s="41"/>
      <c r="I351" s="234"/>
      <c r="J351" s="41"/>
      <c r="K351" s="41"/>
      <c r="L351" s="45"/>
      <c r="M351" s="235"/>
      <c r="N351" s="236"/>
      <c r="O351" s="92"/>
      <c r="P351" s="92"/>
      <c r="Q351" s="92"/>
      <c r="R351" s="92"/>
      <c r="S351" s="92"/>
      <c r="T351" s="93"/>
      <c r="U351" s="39"/>
      <c r="V351" s="39"/>
      <c r="W351" s="39"/>
      <c r="X351" s="39"/>
      <c r="Y351" s="39"/>
      <c r="Z351" s="39"/>
      <c r="AA351" s="39"/>
      <c r="AB351" s="39"/>
      <c r="AC351" s="39"/>
      <c r="AD351" s="39"/>
      <c r="AE351" s="39"/>
      <c r="AT351" s="18" t="s">
        <v>141</v>
      </c>
      <c r="AU351" s="18" t="s">
        <v>88</v>
      </c>
    </row>
    <row r="352" s="13" customFormat="1">
      <c r="A352" s="13"/>
      <c r="B352" s="237"/>
      <c r="C352" s="238"/>
      <c r="D352" s="232" t="s">
        <v>143</v>
      </c>
      <c r="E352" s="239" t="s">
        <v>1</v>
      </c>
      <c r="F352" s="240" t="s">
        <v>482</v>
      </c>
      <c r="G352" s="238"/>
      <c r="H352" s="241">
        <v>161</v>
      </c>
      <c r="I352" s="242"/>
      <c r="J352" s="238"/>
      <c r="K352" s="238"/>
      <c r="L352" s="243"/>
      <c r="M352" s="244"/>
      <c r="N352" s="245"/>
      <c r="O352" s="245"/>
      <c r="P352" s="245"/>
      <c r="Q352" s="245"/>
      <c r="R352" s="245"/>
      <c r="S352" s="245"/>
      <c r="T352" s="246"/>
      <c r="U352" s="13"/>
      <c r="V352" s="13"/>
      <c r="W352" s="13"/>
      <c r="X352" s="13"/>
      <c r="Y352" s="13"/>
      <c r="Z352" s="13"/>
      <c r="AA352" s="13"/>
      <c r="AB352" s="13"/>
      <c r="AC352" s="13"/>
      <c r="AD352" s="13"/>
      <c r="AE352" s="13"/>
      <c r="AT352" s="247" t="s">
        <v>143</v>
      </c>
      <c r="AU352" s="247" t="s">
        <v>88</v>
      </c>
      <c r="AV352" s="13" t="s">
        <v>88</v>
      </c>
      <c r="AW352" s="13" t="s">
        <v>34</v>
      </c>
      <c r="AX352" s="13" t="s">
        <v>78</v>
      </c>
      <c r="AY352" s="247" t="s">
        <v>132</v>
      </c>
    </row>
    <row r="353" s="15" customFormat="1">
      <c r="A353" s="15"/>
      <c r="B353" s="258"/>
      <c r="C353" s="259"/>
      <c r="D353" s="232" t="s">
        <v>143</v>
      </c>
      <c r="E353" s="260" t="s">
        <v>1</v>
      </c>
      <c r="F353" s="261" t="s">
        <v>176</v>
      </c>
      <c r="G353" s="259"/>
      <c r="H353" s="262">
        <v>161</v>
      </c>
      <c r="I353" s="263"/>
      <c r="J353" s="259"/>
      <c r="K353" s="259"/>
      <c r="L353" s="264"/>
      <c r="M353" s="265"/>
      <c r="N353" s="266"/>
      <c r="O353" s="266"/>
      <c r="P353" s="266"/>
      <c r="Q353" s="266"/>
      <c r="R353" s="266"/>
      <c r="S353" s="266"/>
      <c r="T353" s="267"/>
      <c r="U353" s="15"/>
      <c r="V353" s="15"/>
      <c r="W353" s="15"/>
      <c r="X353" s="15"/>
      <c r="Y353" s="15"/>
      <c r="Z353" s="15"/>
      <c r="AA353" s="15"/>
      <c r="AB353" s="15"/>
      <c r="AC353" s="15"/>
      <c r="AD353" s="15"/>
      <c r="AE353" s="15"/>
      <c r="AT353" s="268" t="s">
        <v>143</v>
      </c>
      <c r="AU353" s="268" t="s">
        <v>88</v>
      </c>
      <c r="AV353" s="15" t="s">
        <v>139</v>
      </c>
      <c r="AW353" s="15" t="s">
        <v>34</v>
      </c>
      <c r="AX353" s="15" t="s">
        <v>86</v>
      </c>
      <c r="AY353" s="268" t="s">
        <v>132</v>
      </c>
    </row>
    <row r="354" s="13" customFormat="1">
      <c r="A354" s="13"/>
      <c r="B354" s="237"/>
      <c r="C354" s="238"/>
      <c r="D354" s="232" t="s">
        <v>143</v>
      </c>
      <c r="E354" s="238"/>
      <c r="F354" s="240" t="s">
        <v>488</v>
      </c>
      <c r="G354" s="238"/>
      <c r="H354" s="241">
        <v>164.22</v>
      </c>
      <c r="I354" s="242"/>
      <c r="J354" s="238"/>
      <c r="K354" s="238"/>
      <c r="L354" s="243"/>
      <c r="M354" s="244"/>
      <c r="N354" s="245"/>
      <c r="O354" s="245"/>
      <c r="P354" s="245"/>
      <c r="Q354" s="245"/>
      <c r="R354" s="245"/>
      <c r="S354" s="245"/>
      <c r="T354" s="246"/>
      <c r="U354" s="13"/>
      <c r="V354" s="13"/>
      <c r="W354" s="13"/>
      <c r="X354" s="13"/>
      <c r="Y354" s="13"/>
      <c r="Z354" s="13"/>
      <c r="AA354" s="13"/>
      <c r="AB354" s="13"/>
      <c r="AC354" s="13"/>
      <c r="AD354" s="13"/>
      <c r="AE354" s="13"/>
      <c r="AT354" s="247" t="s">
        <v>143</v>
      </c>
      <c r="AU354" s="247" t="s">
        <v>88</v>
      </c>
      <c r="AV354" s="13" t="s">
        <v>88</v>
      </c>
      <c r="AW354" s="13" t="s">
        <v>4</v>
      </c>
      <c r="AX354" s="13" t="s">
        <v>86</v>
      </c>
      <c r="AY354" s="247" t="s">
        <v>132</v>
      </c>
    </row>
    <row r="355" s="12" customFormat="1" ht="22.8" customHeight="1">
      <c r="A355" s="12"/>
      <c r="B355" s="203"/>
      <c r="C355" s="204"/>
      <c r="D355" s="205" t="s">
        <v>77</v>
      </c>
      <c r="E355" s="217" t="s">
        <v>184</v>
      </c>
      <c r="F355" s="217" t="s">
        <v>489</v>
      </c>
      <c r="G355" s="204"/>
      <c r="H355" s="204"/>
      <c r="I355" s="207"/>
      <c r="J355" s="218">
        <f>BK355</f>
        <v>0</v>
      </c>
      <c r="K355" s="204"/>
      <c r="L355" s="209"/>
      <c r="M355" s="210"/>
      <c r="N355" s="211"/>
      <c r="O355" s="211"/>
      <c r="P355" s="212">
        <f>SUM(P356:P423)</f>
        <v>0</v>
      </c>
      <c r="Q355" s="211"/>
      <c r="R355" s="212">
        <f>SUM(R356:R423)</f>
        <v>8.7633600000000023</v>
      </c>
      <c r="S355" s="211"/>
      <c r="T355" s="213">
        <f>SUM(T356:T423)</f>
        <v>4.1926399999999999</v>
      </c>
      <c r="U355" s="12"/>
      <c r="V355" s="12"/>
      <c r="W355" s="12"/>
      <c r="X355" s="12"/>
      <c r="Y355" s="12"/>
      <c r="Z355" s="12"/>
      <c r="AA355" s="12"/>
      <c r="AB355" s="12"/>
      <c r="AC355" s="12"/>
      <c r="AD355" s="12"/>
      <c r="AE355" s="12"/>
      <c r="AR355" s="214" t="s">
        <v>86</v>
      </c>
      <c r="AT355" s="215" t="s">
        <v>77</v>
      </c>
      <c r="AU355" s="215" t="s">
        <v>86</v>
      </c>
      <c r="AY355" s="214" t="s">
        <v>132</v>
      </c>
      <c r="BK355" s="216">
        <f>SUM(BK356:BK423)</f>
        <v>0</v>
      </c>
    </row>
    <row r="356" s="2" customFormat="1">
      <c r="A356" s="39"/>
      <c r="B356" s="40"/>
      <c r="C356" s="219" t="s">
        <v>490</v>
      </c>
      <c r="D356" s="219" t="s">
        <v>134</v>
      </c>
      <c r="E356" s="220" t="s">
        <v>491</v>
      </c>
      <c r="F356" s="221" t="s">
        <v>492</v>
      </c>
      <c r="G356" s="222" t="s">
        <v>493</v>
      </c>
      <c r="H356" s="223">
        <v>30</v>
      </c>
      <c r="I356" s="224"/>
      <c r="J356" s="225">
        <f>ROUND(I356*H356,2)</f>
        <v>0</v>
      </c>
      <c r="K356" s="221" t="s">
        <v>138</v>
      </c>
      <c r="L356" s="45"/>
      <c r="M356" s="226" t="s">
        <v>1</v>
      </c>
      <c r="N356" s="227" t="s">
        <v>43</v>
      </c>
      <c r="O356" s="92"/>
      <c r="P356" s="228">
        <f>O356*H356</f>
        <v>0</v>
      </c>
      <c r="Q356" s="228">
        <v>0.0014400000000000001</v>
      </c>
      <c r="R356" s="228">
        <f>Q356*H356</f>
        <v>0.043200000000000002</v>
      </c>
      <c r="S356" s="228">
        <v>0</v>
      </c>
      <c r="T356" s="229">
        <f>S356*H356</f>
        <v>0</v>
      </c>
      <c r="U356" s="39"/>
      <c r="V356" s="39"/>
      <c r="W356" s="39"/>
      <c r="X356" s="39"/>
      <c r="Y356" s="39"/>
      <c r="Z356" s="39"/>
      <c r="AA356" s="39"/>
      <c r="AB356" s="39"/>
      <c r="AC356" s="39"/>
      <c r="AD356" s="39"/>
      <c r="AE356" s="39"/>
      <c r="AR356" s="230" t="s">
        <v>139</v>
      </c>
      <c r="AT356" s="230" t="s">
        <v>134</v>
      </c>
      <c r="AU356" s="230" t="s">
        <v>88</v>
      </c>
      <c r="AY356" s="18" t="s">
        <v>132</v>
      </c>
      <c r="BE356" s="231">
        <f>IF(N356="základní",J356,0)</f>
        <v>0</v>
      </c>
      <c r="BF356" s="231">
        <f>IF(N356="snížená",J356,0)</f>
        <v>0</v>
      </c>
      <c r="BG356" s="231">
        <f>IF(N356="zákl. přenesená",J356,0)</f>
        <v>0</v>
      </c>
      <c r="BH356" s="231">
        <f>IF(N356="sníž. přenesená",J356,0)</f>
        <v>0</v>
      </c>
      <c r="BI356" s="231">
        <f>IF(N356="nulová",J356,0)</f>
        <v>0</v>
      </c>
      <c r="BJ356" s="18" t="s">
        <v>86</v>
      </c>
      <c r="BK356" s="231">
        <f>ROUND(I356*H356,2)</f>
        <v>0</v>
      </c>
      <c r="BL356" s="18" t="s">
        <v>139</v>
      </c>
      <c r="BM356" s="230" t="s">
        <v>494</v>
      </c>
    </row>
    <row r="357" s="2" customFormat="1">
      <c r="A357" s="39"/>
      <c r="B357" s="40"/>
      <c r="C357" s="41"/>
      <c r="D357" s="232" t="s">
        <v>141</v>
      </c>
      <c r="E357" s="41"/>
      <c r="F357" s="233" t="s">
        <v>495</v>
      </c>
      <c r="G357" s="41"/>
      <c r="H357" s="41"/>
      <c r="I357" s="234"/>
      <c r="J357" s="41"/>
      <c r="K357" s="41"/>
      <c r="L357" s="45"/>
      <c r="M357" s="235"/>
      <c r="N357" s="236"/>
      <c r="O357" s="92"/>
      <c r="P357" s="92"/>
      <c r="Q357" s="92"/>
      <c r="R357" s="92"/>
      <c r="S357" s="92"/>
      <c r="T357" s="93"/>
      <c r="U357" s="39"/>
      <c r="V357" s="39"/>
      <c r="W357" s="39"/>
      <c r="X357" s="39"/>
      <c r="Y357" s="39"/>
      <c r="Z357" s="39"/>
      <c r="AA357" s="39"/>
      <c r="AB357" s="39"/>
      <c r="AC357" s="39"/>
      <c r="AD357" s="39"/>
      <c r="AE357" s="39"/>
      <c r="AT357" s="18" t="s">
        <v>141</v>
      </c>
      <c r="AU357" s="18" t="s">
        <v>88</v>
      </c>
    </row>
    <row r="358" s="13" customFormat="1">
      <c r="A358" s="13"/>
      <c r="B358" s="237"/>
      <c r="C358" s="238"/>
      <c r="D358" s="232" t="s">
        <v>143</v>
      </c>
      <c r="E358" s="239" t="s">
        <v>1</v>
      </c>
      <c r="F358" s="240" t="s">
        <v>316</v>
      </c>
      <c r="G358" s="238"/>
      <c r="H358" s="241">
        <v>30</v>
      </c>
      <c r="I358" s="242"/>
      <c r="J358" s="238"/>
      <c r="K358" s="238"/>
      <c r="L358" s="243"/>
      <c r="M358" s="244"/>
      <c r="N358" s="245"/>
      <c r="O358" s="245"/>
      <c r="P358" s="245"/>
      <c r="Q358" s="245"/>
      <c r="R358" s="245"/>
      <c r="S358" s="245"/>
      <c r="T358" s="246"/>
      <c r="U358" s="13"/>
      <c r="V358" s="13"/>
      <c r="W358" s="13"/>
      <c r="X358" s="13"/>
      <c r="Y358" s="13"/>
      <c r="Z358" s="13"/>
      <c r="AA358" s="13"/>
      <c r="AB358" s="13"/>
      <c r="AC358" s="13"/>
      <c r="AD358" s="13"/>
      <c r="AE358" s="13"/>
      <c r="AT358" s="247" t="s">
        <v>143</v>
      </c>
      <c r="AU358" s="247" t="s">
        <v>88</v>
      </c>
      <c r="AV358" s="13" t="s">
        <v>88</v>
      </c>
      <c r="AW358" s="13" t="s">
        <v>34</v>
      </c>
      <c r="AX358" s="13" t="s">
        <v>86</v>
      </c>
      <c r="AY358" s="247" t="s">
        <v>132</v>
      </c>
    </row>
    <row r="359" s="2" customFormat="1">
      <c r="A359" s="39"/>
      <c r="B359" s="40"/>
      <c r="C359" s="219" t="s">
        <v>496</v>
      </c>
      <c r="D359" s="219" t="s">
        <v>134</v>
      </c>
      <c r="E359" s="220" t="s">
        <v>497</v>
      </c>
      <c r="F359" s="221" t="s">
        <v>498</v>
      </c>
      <c r="G359" s="222" t="s">
        <v>493</v>
      </c>
      <c r="H359" s="223">
        <v>10</v>
      </c>
      <c r="I359" s="224"/>
      <c r="J359" s="225">
        <f>ROUND(I359*H359,2)</f>
        <v>0</v>
      </c>
      <c r="K359" s="221" t="s">
        <v>138</v>
      </c>
      <c r="L359" s="45"/>
      <c r="M359" s="226" t="s">
        <v>1</v>
      </c>
      <c r="N359" s="227" t="s">
        <v>43</v>
      </c>
      <c r="O359" s="92"/>
      <c r="P359" s="228">
        <f>O359*H359</f>
        <v>0</v>
      </c>
      <c r="Q359" s="228">
        <v>0.00248</v>
      </c>
      <c r="R359" s="228">
        <f>Q359*H359</f>
        <v>0.024799999999999999</v>
      </c>
      <c r="S359" s="228">
        <v>0</v>
      </c>
      <c r="T359" s="229">
        <f>S359*H359</f>
        <v>0</v>
      </c>
      <c r="U359" s="39"/>
      <c r="V359" s="39"/>
      <c r="W359" s="39"/>
      <c r="X359" s="39"/>
      <c r="Y359" s="39"/>
      <c r="Z359" s="39"/>
      <c r="AA359" s="39"/>
      <c r="AB359" s="39"/>
      <c r="AC359" s="39"/>
      <c r="AD359" s="39"/>
      <c r="AE359" s="39"/>
      <c r="AR359" s="230" t="s">
        <v>139</v>
      </c>
      <c r="AT359" s="230" t="s">
        <v>134</v>
      </c>
      <c r="AU359" s="230" t="s">
        <v>88</v>
      </c>
      <c r="AY359" s="18" t="s">
        <v>132</v>
      </c>
      <c r="BE359" s="231">
        <f>IF(N359="základní",J359,0)</f>
        <v>0</v>
      </c>
      <c r="BF359" s="231">
        <f>IF(N359="snížená",J359,0)</f>
        <v>0</v>
      </c>
      <c r="BG359" s="231">
        <f>IF(N359="zákl. přenesená",J359,0)</f>
        <v>0</v>
      </c>
      <c r="BH359" s="231">
        <f>IF(N359="sníž. přenesená",J359,0)</f>
        <v>0</v>
      </c>
      <c r="BI359" s="231">
        <f>IF(N359="nulová",J359,0)</f>
        <v>0</v>
      </c>
      <c r="BJ359" s="18" t="s">
        <v>86</v>
      </c>
      <c r="BK359" s="231">
        <f>ROUND(I359*H359,2)</f>
        <v>0</v>
      </c>
      <c r="BL359" s="18" t="s">
        <v>139</v>
      </c>
      <c r="BM359" s="230" t="s">
        <v>499</v>
      </c>
    </row>
    <row r="360" s="2" customFormat="1">
      <c r="A360" s="39"/>
      <c r="B360" s="40"/>
      <c r="C360" s="41"/>
      <c r="D360" s="232" t="s">
        <v>141</v>
      </c>
      <c r="E360" s="41"/>
      <c r="F360" s="233" t="s">
        <v>500</v>
      </c>
      <c r="G360" s="41"/>
      <c r="H360" s="41"/>
      <c r="I360" s="234"/>
      <c r="J360" s="41"/>
      <c r="K360" s="41"/>
      <c r="L360" s="45"/>
      <c r="M360" s="235"/>
      <c r="N360" s="236"/>
      <c r="O360" s="92"/>
      <c r="P360" s="92"/>
      <c r="Q360" s="92"/>
      <c r="R360" s="92"/>
      <c r="S360" s="92"/>
      <c r="T360" s="93"/>
      <c r="U360" s="39"/>
      <c r="V360" s="39"/>
      <c r="W360" s="39"/>
      <c r="X360" s="39"/>
      <c r="Y360" s="39"/>
      <c r="Z360" s="39"/>
      <c r="AA360" s="39"/>
      <c r="AB360" s="39"/>
      <c r="AC360" s="39"/>
      <c r="AD360" s="39"/>
      <c r="AE360" s="39"/>
      <c r="AT360" s="18" t="s">
        <v>141</v>
      </c>
      <c r="AU360" s="18" t="s">
        <v>88</v>
      </c>
    </row>
    <row r="361" s="13" customFormat="1">
      <c r="A361" s="13"/>
      <c r="B361" s="237"/>
      <c r="C361" s="238"/>
      <c r="D361" s="232" t="s">
        <v>143</v>
      </c>
      <c r="E361" s="239" t="s">
        <v>1</v>
      </c>
      <c r="F361" s="240" t="s">
        <v>144</v>
      </c>
      <c r="G361" s="238"/>
      <c r="H361" s="241">
        <v>10</v>
      </c>
      <c r="I361" s="242"/>
      <c r="J361" s="238"/>
      <c r="K361" s="238"/>
      <c r="L361" s="243"/>
      <c r="M361" s="244"/>
      <c r="N361" s="245"/>
      <c r="O361" s="245"/>
      <c r="P361" s="245"/>
      <c r="Q361" s="245"/>
      <c r="R361" s="245"/>
      <c r="S361" s="245"/>
      <c r="T361" s="246"/>
      <c r="U361" s="13"/>
      <c r="V361" s="13"/>
      <c r="W361" s="13"/>
      <c r="X361" s="13"/>
      <c r="Y361" s="13"/>
      <c r="Z361" s="13"/>
      <c r="AA361" s="13"/>
      <c r="AB361" s="13"/>
      <c r="AC361" s="13"/>
      <c r="AD361" s="13"/>
      <c r="AE361" s="13"/>
      <c r="AT361" s="247" t="s">
        <v>143</v>
      </c>
      <c r="AU361" s="247" t="s">
        <v>88</v>
      </c>
      <c r="AV361" s="13" t="s">
        <v>88</v>
      </c>
      <c r="AW361" s="13" t="s">
        <v>34</v>
      </c>
      <c r="AX361" s="13" t="s">
        <v>86</v>
      </c>
      <c r="AY361" s="247" t="s">
        <v>132</v>
      </c>
    </row>
    <row r="362" s="2" customFormat="1" ht="33" customHeight="1">
      <c r="A362" s="39"/>
      <c r="B362" s="40"/>
      <c r="C362" s="219" t="s">
        <v>501</v>
      </c>
      <c r="D362" s="219" t="s">
        <v>134</v>
      </c>
      <c r="E362" s="220" t="s">
        <v>502</v>
      </c>
      <c r="F362" s="221" t="s">
        <v>503</v>
      </c>
      <c r="G362" s="222" t="s">
        <v>147</v>
      </c>
      <c r="H362" s="223">
        <v>12</v>
      </c>
      <c r="I362" s="224"/>
      <c r="J362" s="225">
        <f>ROUND(I362*H362,2)</f>
        <v>0</v>
      </c>
      <c r="K362" s="221" t="s">
        <v>138</v>
      </c>
      <c r="L362" s="45"/>
      <c r="M362" s="226" t="s">
        <v>1</v>
      </c>
      <c r="N362" s="227" t="s">
        <v>43</v>
      </c>
      <c r="O362" s="92"/>
      <c r="P362" s="228">
        <f>O362*H362</f>
        <v>0</v>
      </c>
      <c r="Q362" s="228">
        <v>0</v>
      </c>
      <c r="R362" s="228">
        <f>Q362*H362</f>
        <v>0</v>
      </c>
      <c r="S362" s="228">
        <v>0</v>
      </c>
      <c r="T362" s="229">
        <f>S362*H362</f>
        <v>0</v>
      </c>
      <c r="U362" s="39"/>
      <c r="V362" s="39"/>
      <c r="W362" s="39"/>
      <c r="X362" s="39"/>
      <c r="Y362" s="39"/>
      <c r="Z362" s="39"/>
      <c r="AA362" s="39"/>
      <c r="AB362" s="39"/>
      <c r="AC362" s="39"/>
      <c r="AD362" s="39"/>
      <c r="AE362" s="39"/>
      <c r="AR362" s="230" t="s">
        <v>139</v>
      </c>
      <c r="AT362" s="230" t="s">
        <v>134</v>
      </c>
      <c r="AU362" s="230" t="s">
        <v>88</v>
      </c>
      <c r="AY362" s="18" t="s">
        <v>132</v>
      </c>
      <c r="BE362" s="231">
        <f>IF(N362="základní",J362,0)</f>
        <v>0</v>
      </c>
      <c r="BF362" s="231">
        <f>IF(N362="snížená",J362,0)</f>
        <v>0</v>
      </c>
      <c r="BG362" s="231">
        <f>IF(N362="zákl. přenesená",J362,0)</f>
        <v>0</v>
      </c>
      <c r="BH362" s="231">
        <f>IF(N362="sníž. přenesená",J362,0)</f>
        <v>0</v>
      </c>
      <c r="BI362" s="231">
        <f>IF(N362="nulová",J362,0)</f>
        <v>0</v>
      </c>
      <c r="BJ362" s="18" t="s">
        <v>86</v>
      </c>
      <c r="BK362" s="231">
        <f>ROUND(I362*H362,2)</f>
        <v>0</v>
      </c>
      <c r="BL362" s="18" t="s">
        <v>139</v>
      </c>
      <c r="BM362" s="230" t="s">
        <v>504</v>
      </c>
    </row>
    <row r="363" s="2" customFormat="1">
      <c r="A363" s="39"/>
      <c r="B363" s="40"/>
      <c r="C363" s="41"/>
      <c r="D363" s="232" t="s">
        <v>141</v>
      </c>
      <c r="E363" s="41"/>
      <c r="F363" s="233" t="s">
        <v>505</v>
      </c>
      <c r="G363" s="41"/>
      <c r="H363" s="41"/>
      <c r="I363" s="234"/>
      <c r="J363" s="41"/>
      <c r="K363" s="41"/>
      <c r="L363" s="45"/>
      <c r="M363" s="235"/>
      <c r="N363" s="236"/>
      <c r="O363" s="92"/>
      <c r="P363" s="92"/>
      <c r="Q363" s="92"/>
      <c r="R363" s="92"/>
      <c r="S363" s="92"/>
      <c r="T363" s="93"/>
      <c r="U363" s="39"/>
      <c r="V363" s="39"/>
      <c r="W363" s="39"/>
      <c r="X363" s="39"/>
      <c r="Y363" s="39"/>
      <c r="Z363" s="39"/>
      <c r="AA363" s="39"/>
      <c r="AB363" s="39"/>
      <c r="AC363" s="39"/>
      <c r="AD363" s="39"/>
      <c r="AE363" s="39"/>
      <c r="AT363" s="18" t="s">
        <v>141</v>
      </c>
      <c r="AU363" s="18" t="s">
        <v>88</v>
      </c>
    </row>
    <row r="364" s="13" customFormat="1">
      <c r="A364" s="13"/>
      <c r="B364" s="237"/>
      <c r="C364" s="238"/>
      <c r="D364" s="232" t="s">
        <v>143</v>
      </c>
      <c r="E364" s="239" t="s">
        <v>1</v>
      </c>
      <c r="F364" s="240" t="s">
        <v>506</v>
      </c>
      <c r="G364" s="238"/>
      <c r="H364" s="241">
        <v>12</v>
      </c>
      <c r="I364" s="242"/>
      <c r="J364" s="238"/>
      <c r="K364" s="238"/>
      <c r="L364" s="243"/>
      <c r="M364" s="244"/>
      <c r="N364" s="245"/>
      <c r="O364" s="245"/>
      <c r="P364" s="245"/>
      <c r="Q364" s="245"/>
      <c r="R364" s="245"/>
      <c r="S364" s="245"/>
      <c r="T364" s="246"/>
      <c r="U364" s="13"/>
      <c r="V364" s="13"/>
      <c r="W364" s="13"/>
      <c r="X364" s="13"/>
      <c r="Y364" s="13"/>
      <c r="Z364" s="13"/>
      <c r="AA364" s="13"/>
      <c r="AB364" s="13"/>
      <c r="AC364" s="13"/>
      <c r="AD364" s="13"/>
      <c r="AE364" s="13"/>
      <c r="AT364" s="247" t="s">
        <v>143</v>
      </c>
      <c r="AU364" s="247" t="s">
        <v>88</v>
      </c>
      <c r="AV364" s="13" t="s">
        <v>88</v>
      </c>
      <c r="AW364" s="13" t="s">
        <v>34</v>
      </c>
      <c r="AX364" s="13" t="s">
        <v>86</v>
      </c>
      <c r="AY364" s="247" t="s">
        <v>132</v>
      </c>
    </row>
    <row r="365" s="2" customFormat="1" ht="16.5" customHeight="1">
      <c r="A365" s="39"/>
      <c r="B365" s="40"/>
      <c r="C365" s="270" t="s">
        <v>507</v>
      </c>
      <c r="D365" s="270" t="s">
        <v>274</v>
      </c>
      <c r="E365" s="271" t="s">
        <v>508</v>
      </c>
      <c r="F365" s="272" t="s">
        <v>509</v>
      </c>
      <c r="G365" s="273" t="s">
        <v>147</v>
      </c>
      <c r="H365" s="274">
        <v>6</v>
      </c>
      <c r="I365" s="275"/>
      <c r="J365" s="276">
        <f>ROUND(I365*H365,2)</f>
        <v>0</v>
      </c>
      <c r="K365" s="272" t="s">
        <v>138</v>
      </c>
      <c r="L365" s="277"/>
      <c r="M365" s="278" t="s">
        <v>1</v>
      </c>
      <c r="N365" s="279" t="s">
        <v>43</v>
      </c>
      <c r="O365" s="92"/>
      <c r="P365" s="228">
        <f>O365*H365</f>
        <v>0</v>
      </c>
      <c r="Q365" s="228">
        <v>0.00025999999999999998</v>
      </c>
      <c r="R365" s="228">
        <f>Q365*H365</f>
        <v>0.0015599999999999998</v>
      </c>
      <c r="S365" s="228">
        <v>0</v>
      </c>
      <c r="T365" s="229">
        <f>S365*H365</f>
        <v>0</v>
      </c>
      <c r="U365" s="39"/>
      <c r="V365" s="39"/>
      <c r="W365" s="39"/>
      <c r="X365" s="39"/>
      <c r="Y365" s="39"/>
      <c r="Z365" s="39"/>
      <c r="AA365" s="39"/>
      <c r="AB365" s="39"/>
      <c r="AC365" s="39"/>
      <c r="AD365" s="39"/>
      <c r="AE365" s="39"/>
      <c r="AR365" s="230" t="s">
        <v>184</v>
      </c>
      <c r="AT365" s="230" t="s">
        <v>274</v>
      </c>
      <c r="AU365" s="230" t="s">
        <v>88</v>
      </c>
      <c r="AY365" s="18" t="s">
        <v>132</v>
      </c>
      <c r="BE365" s="231">
        <f>IF(N365="základní",J365,0)</f>
        <v>0</v>
      </c>
      <c r="BF365" s="231">
        <f>IF(N365="snížená",J365,0)</f>
        <v>0</v>
      </c>
      <c r="BG365" s="231">
        <f>IF(N365="zákl. přenesená",J365,0)</f>
        <v>0</v>
      </c>
      <c r="BH365" s="231">
        <f>IF(N365="sníž. přenesená",J365,0)</f>
        <v>0</v>
      </c>
      <c r="BI365" s="231">
        <f>IF(N365="nulová",J365,0)</f>
        <v>0</v>
      </c>
      <c r="BJ365" s="18" t="s">
        <v>86</v>
      </c>
      <c r="BK365" s="231">
        <f>ROUND(I365*H365,2)</f>
        <v>0</v>
      </c>
      <c r="BL365" s="18" t="s">
        <v>139</v>
      </c>
      <c r="BM365" s="230" t="s">
        <v>510</v>
      </c>
    </row>
    <row r="366" s="2" customFormat="1">
      <c r="A366" s="39"/>
      <c r="B366" s="40"/>
      <c r="C366" s="41"/>
      <c r="D366" s="232" t="s">
        <v>141</v>
      </c>
      <c r="E366" s="41"/>
      <c r="F366" s="233" t="s">
        <v>509</v>
      </c>
      <c r="G366" s="41"/>
      <c r="H366" s="41"/>
      <c r="I366" s="234"/>
      <c r="J366" s="41"/>
      <c r="K366" s="41"/>
      <c r="L366" s="45"/>
      <c r="M366" s="235"/>
      <c r="N366" s="236"/>
      <c r="O366" s="92"/>
      <c r="P366" s="92"/>
      <c r="Q366" s="92"/>
      <c r="R366" s="92"/>
      <c r="S366" s="92"/>
      <c r="T366" s="93"/>
      <c r="U366" s="39"/>
      <c r="V366" s="39"/>
      <c r="W366" s="39"/>
      <c r="X366" s="39"/>
      <c r="Y366" s="39"/>
      <c r="Z366" s="39"/>
      <c r="AA366" s="39"/>
      <c r="AB366" s="39"/>
      <c r="AC366" s="39"/>
      <c r="AD366" s="39"/>
      <c r="AE366" s="39"/>
      <c r="AT366" s="18" t="s">
        <v>141</v>
      </c>
      <c r="AU366" s="18" t="s">
        <v>88</v>
      </c>
    </row>
    <row r="367" s="13" customFormat="1">
      <c r="A367" s="13"/>
      <c r="B367" s="237"/>
      <c r="C367" s="238"/>
      <c r="D367" s="232" t="s">
        <v>143</v>
      </c>
      <c r="E367" s="239" t="s">
        <v>1</v>
      </c>
      <c r="F367" s="240" t="s">
        <v>168</v>
      </c>
      <c r="G367" s="238"/>
      <c r="H367" s="241">
        <v>6</v>
      </c>
      <c r="I367" s="242"/>
      <c r="J367" s="238"/>
      <c r="K367" s="238"/>
      <c r="L367" s="243"/>
      <c r="M367" s="244"/>
      <c r="N367" s="245"/>
      <c r="O367" s="245"/>
      <c r="P367" s="245"/>
      <c r="Q367" s="245"/>
      <c r="R367" s="245"/>
      <c r="S367" s="245"/>
      <c r="T367" s="246"/>
      <c r="U367" s="13"/>
      <c r="V367" s="13"/>
      <c r="W367" s="13"/>
      <c r="X367" s="13"/>
      <c r="Y367" s="13"/>
      <c r="Z367" s="13"/>
      <c r="AA367" s="13"/>
      <c r="AB367" s="13"/>
      <c r="AC367" s="13"/>
      <c r="AD367" s="13"/>
      <c r="AE367" s="13"/>
      <c r="AT367" s="247" t="s">
        <v>143</v>
      </c>
      <c r="AU367" s="247" t="s">
        <v>88</v>
      </c>
      <c r="AV367" s="13" t="s">
        <v>88</v>
      </c>
      <c r="AW367" s="13" t="s">
        <v>34</v>
      </c>
      <c r="AX367" s="13" t="s">
        <v>86</v>
      </c>
      <c r="AY367" s="247" t="s">
        <v>132</v>
      </c>
    </row>
    <row r="368" s="2" customFormat="1" ht="16.5" customHeight="1">
      <c r="A368" s="39"/>
      <c r="B368" s="40"/>
      <c r="C368" s="270" t="s">
        <v>511</v>
      </c>
      <c r="D368" s="270" t="s">
        <v>274</v>
      </c>
      <c r="E368" s="271" t="s">
        <v>512</v>
      </c>
      <c r="F368" s="272" t="s">
        <v>513</v>
      </c>
      <c r="G368" s="273" t="s">
        <v>147</v>
      </c>
      <c r="H368" s="274">
        <v>6</v>
      </c>
      <c r="I368" s="275"/>
      <c r="J368" s="276">
        <f>ROUND(I368*H368,2)</f>
        <v>0</v>
      </c>
      <c r="K368" s="272" t="s">
        <v>138</v>
      </c>
      <c r="L368" s="277"/>
      <c r="M368" s="278" t="s">
        <v>1</v>
      </c>
      <c r="N368" s="279" t="s">
        <v>43</v>
      </c>
      <c r="O368" s="92"/>
      <c r="P368" s="228">
        <f>O368*H368</f>
        <v>0</v>
      </c>
      <c r="Q368" s="228">
        <v>0.00027999999999999998</v>
      </c>
      <c r="R368" s="228">
        <f>Q368*H368</f>
        <v>0.0016799999999999999</v>
      </c>
      <c r="S368" s="228">
        <v>0</v>
      </c>
      <c r="T368" s="229">
        <f>S368*H368</f>
        <v>0</v>
      </c>
      <c r="U368" s="39"/>
      <c r="V368" s="39"/>
      <c r="W368" s="39"/>
      <c r="X368" s="39"/>
      <c r="Y368" s="39"/>
      <c r="Z368" s="39"/>
      <c r="AA368" s="39"/>
      <c r="AB368" s="39"/>
      <c r="AC368" s="39"/>
      <c r="AD368" s="39"/>
      <c r="AE368" s="39"/>
      <c r="AR368" s="230" t="s">
        <v>184</v>
      </c>
      <c r="AT368" s="230" t="s">
        <v>274</v>
      </c>
      <c r="AU368" s="230" t="s">
        <v>88</v>
      </c>
      <c r="AY368" s="18" t="s">
        <v>132</v>
      </c>
      <c r="BE368" s="231">
        <f>IF(N368="základní",J368,0)</f>
        <v>0</v>
      </c>
      <c r="BF368" s="231">
        <f>IF(N368="snížená",J368,0)</f>
        <v>0</v>
      </c>
      <c r="BG368" s="231">
        <f>IF(N368="zákl. přenesená",J368,0)</f>
        <v>0</v>
      </c>
      <c r="BH368" s="231">
        <f>IF(N368="sníž. přenesená",J368,0)</f>
        <v>0</v>
      </c>
      <c r="BI368" s="231">
        <f>IF(N368="nulová",J368,0)</f>
        <v>0</v>
      </c>
      <c r="BJ368" s="18" t="s">
        <v>86</v>
      </c>
      <c r="BK368" s="231">
        <f>ROUND(I368*H368,2)</f>
        <v>0</v>
      </c>
      <c r="BL368" s="18" t="s">
        <v>139</v>
      </c>
      <c r="BM368" s="230" t="s">
        <v>514</v>
      </c>
    </row>
    <row r="369" s="2" customFormat="1">
      <c r="A369" s="39"/>
      <c r="B369" s="40"/>
      <c r="C369" s="41"/>
      <c r="D369" s="232" t="s">
        <v>141</v>
      </c>
      <c r="E369" s="41"/>
      <c r="F369" s="233" t="s">
        <v>513</v>
      </c>
      <c r="G369" s="41"/>
      <c r="H369" s="41"/>
      <c r="I369" s="234"/>
      <c r="J369" s="41"/>
      <c r="K369" s="41"/>
      <c r="L369" s="45"/>
      <c r="M369" s="235"/>
      <c r="N369" s="236"/>
      <c r="O369" s="92"/>
      <c r="P369" s="92"/>
      <c r="Q369" s="92"/>
      <c r="R369" s="92"/>
      <c r="S369" s="92"/>
      <c r="T369" s="93"/>
      <c r="U369" s="39"/>
      <c r="V369" s="39"/>
      <c r="W369" s="39"/>
      <c r="X369" s="39"/>
      <c r="Y369" s="39"/>
      <c r="Z369" s="39"/>
      <c r="AA369" s="39"/>
      <c r="AB369" s="39"/>
      <c r="AC369" s="39"/>
      <c r="AD369" s="39"/>
      <c r="AE369" s="39"/>
      <c r="AT369" s="18" t="s">
        <v>141</v>
      </c>
      <c r="AU369" s="18" t="s">
        <v>88</v>
      </c>
    </row>
    <row r="370" s="13" customFormat="1">
      <c r="A370" s="13"/>
      <c r="B370" s="237"/>
      <c r="C370" s="238"/>
      <c r="D370" s="232" t="s">
        <v>143</v>
      </c>
      <c r="E370" s="239" t="s">
        <v>1</v>
      </c>
      <c r="F370" s="240" t="s">
        <v>168</v>
      </c>
      <c r="G370" s="238"/>
      <c r="H370" s="241">
        <v>6</v>
      </c>
      <c r="I370" s="242"/>
      <c r="J370" s="238"/>
      <c r="K370" s="238"/>
      <c r="L370" s="243"/>
      <c r="M370" s="244"/>
      <c r="N370" s="245"/>
      <c r="O370" s="245"/>
      <c r="P370" s="245"/>
      <c r="Q370" s="245"/>
      <c r="R370" s="245"/>
      <c r="S370" s="245"/>
      <c r="T370" s="246"/>
      <c r="U370" s="13"/>
      <c r="V370" s="13"/>
      <c r="W370" s="13"/>
      <c r="X370" s="13"/>
      <c r="Y370" s="13"/>
      <c r="Z370" s="13"/>
      <c r="AA370" s="13"/>
      <c r="AB370" s="13"/>
      <c r="AC370" s="13"/>
      <c r="AD370" s="13"/>
      <c r="AE370" s="13"/>
      <c r="AT370" s="247" t="s">
        <v>143</v>
      </c>
      <c r="AU370" s="247" t="s">
        <v>88</v>
      </c>
      <c r="AV370" s="13" t="s">
        <v>88</v>
      </c>
      <c r="AW370" s="13" t="s">
        <v>34</v>
      </c>
      <c r="AX370" s="13" t="s">
        <v>86</v>
      </c>
      <c r="AY370" s="247" t="s">
        <v>132</v>
      </c>
    </row>
    <row r="371" s="2" customFormat="1">
      <c r="A371" s="39"/>
      <c r="B371" s="40"/>
      <c r="C371" s="219" t="s">
        <v>515</v>
      </c>
      <c r="D371" s="219" t="s">
        <v>134</v>
      </c>
      <c r="E371" s="220" t="s">
        <v>516</v>
      </c>
      <c r="F371" s="221" t="s">
        <v>517</v>
      </c>
      <c r="G371" s="222" t="s">
        <v>158</v>
      </c>
      <c r="H371" s="223">
        <v>1.7669999999999999</v>
      </c>
      <c r="I371" s="224"/>
      <c r="J371" s="225">
        <f>ROUND(I371*H371,2)</f>
        <v>0</v>
      </c>
      <c r="K371" s="221" t="s">
        <v>138</v>
      </c>
      <c r="L371" s="45"/>
      <c r="M371" s="226" t="s">
        <v>1</v>
      </c>
      <c r="N371" s="227" t="s">
        <v>43</v>
      </c>
      <c r="O371" s="92"/>
      <c r="P371" s="228">
        <f>O371*H371</f>
        <v>0</v>
      </c>
      <c r="Q371" s="228">
        <v>0</v>
      </c>
      <c r="R371" s="228">
        <f>Q371*H371</f>
        <v>0</v>
      </c>
      <c r="S371" s="228">
        <v>1.9199999999999999</v>
      </c>
      <c r="T371" s="229">
        <f>S371*H371</f>
        <v>3.3926399999999997</v>
      </c>
      <c r="U371" s="39"/>
      <c r="V371" s="39"/>
      <c r="W371" s="39"/>
      <c r="X371" s="39"/>
      <c r="Y371" s="39"/>
      <c r="Z371" s="39"/>
      <c r="AA371" s="39"/>
      <c r="AB371" s="39"/>
      <c r="AC371" s="39"/>
      <c r="AD371" s="39"/>
      <c r="AE371" s="39"/>
      <c r="AR371" s="230" t="s">
        <v>139</v>
      </c>
      <c r="AT371" s="230" t="s">
        <v>134</v>
      </c>
      <c r="AU371" s="230" t="s">
        <v>88</v>
      </c>
      <c r="AY371" s="18" t="s">
        <v>132</v>
      </c>
      <c r="BE371" s="231">
        <f>IF(N371="základní",J371,0)</f>
        <v>0</v>
      </c>
      <c r="BF371" s="231">
        <f>IF(N371="snížená",J371,0)</f>
        <v>0</v>
      </c>
      <c r="BG371" s="231">
        <f>IF(N371="zákl. přenesená",J371,0)</f>
        <v>0</v>
      </c>
      <c r="BH371" s="231">
        <f>IF(N371="sníž. přenesená",J371,0)</f>
        <v>0</v>
      </c>
      <c r="BI371" s="231">
        <f>IF(N371="nulová",J371,0)</f>
        <v>0</v>
      </c>
      <c r="BJ371" s="18" t="s">
        <v>86</v>
      </c>
      <c r="BK371" s="231">
        <f>ROUND(I371*H371,2)</f>
        <v>0</v>
      </c>
      <c r="BL371" s="18" t="s">
        <v>139</v>
      </c>
      <c r="BM371" s="230" t="s">
        <v>518</v>
      </c>
    </row>
    <row r="372" s="2" customFormat="1">
      <c r="A372" s="39"/>
      <c r="B372" s="40"/>
      <c r="C372" s="41"/>
      <c r="D372" s="232" t="s">
        <v>141</v>
      </c>
      <c r="E372" s="41"/>
      <c r="F372" s="233" t="s">
        <v>519</v>
      </c>
      <c r="G372" s="41"/>
      <c r="H372" s="41"/>
      <c r="I372" s="234"/>
      <c r="J372" s="41"/>
      <c r="K372" s="41"/>
      <c r="L372" s="45"/>
      <c r="M372" s="235"/>
      <c r="N372" s="236"/>
      <c r="O372" s="92"/>
      <c r="P372" s="92"/>
      <c r="Q372" s="92"/>
      <c r="R372" s="92"/>
      <c r="S372" s="92"/>
      <c r="T372" s="93"/>
      <c r="U372" s="39"/>
      <c r="V372" s="39"/>
      <c r="W372" s="39"/>
      <c r="X372" s="39"/>
      <c r="Y372" s="39"/>
      <c r="Z372" s="39"/>
      <c r="AA372" s="39"/>
      <c r="AB372" s="39"/>
      <c r="AC372" s="39"/>
      <c r="AD372" s="39"/>
      <c r="AE372" s="39"/>
      <c r="AT372" s="18" t="s">
        <v>141</v>
      </c>
      <c r="AU372" s="18" t="s">
        <v>88</v>
      </c>
    </row>
    <row r="373" s="13" customFormat="1">
      <c r="A373" s="13"/>
      <c r="B373" s="237"/>
      <c r="C373" s="238"/>
      <c r="D373" s="232" t="s">
        <v>143</v>
      </c>
      <c r="E373" s="239" t="s">
        <v>1</v>
      </c>
      <c r="F373" s="240" t="s">
        <v>520</v>
      </c>
      <c r="G373" s="238"/>
      <c r="H373" s="241">
        <v>1.7669999999999999</v>
      </c>
      <c r="I373" s="242"/>
      <c r="J373" s="238"/>
      <c r="K373" s="238"/>
      <c r="L373" s="243"/>
      <c r="M373" s="244"/>
      <c r="N373" s="245"/>
      <c r="O373" s="245"/>
      <c r="P373" s="245"/>
      <c r="Q373" s="245"/>
      <c r="R373" s="245"/>
      <c r="S373" s="245"/>
      <c r="T373" s="246"/>
      <c r="U373" s="13"/>
      <c r="V373" s="13"/>
      <c r="W373" s="13"/>
      <c r="X373" s="13"/>
      <c r="Y373" s="13"/>
      <c r="Z373" s="13"/>
      <c r="AA373" s="13"/>
      <c r="AB373" s="13"/>
      <c r="AC373" s="13"/>
      <c r="AD373" s="13"/>
      <c r="AE373" s="13"/>
      <c r="AT373" s="247" t="s">
        <v>143</v>
      </c>
      <c r="AU373" s="247" t="s">
        <v>88</v>
      </c>
      <c r="AV373" s="13" t="s">
        <v>88</v>
      </c>
      <c r="AW373" s="13" t="s">
        <v>34</v>
      </c>
      <c r="AX373" s="13" t="s">
        <v>86</v>
      </c>
      <c r="AY373" s="247" t="s">
        <v>132</v>
      </c>
    </row>
    <row r="374" s="2" customFormat="1">
      <c r="A374" s="39"/>
      <c r="B374" s="40"/>
      <c r="C374" s="219" t="s">
        <v>303</v>
      </c>
      <c r="D374" s="219" t="s">
        <v>134</v>
      </c>
      <c r="E374" s="220" t="s">
        <v>521</v>
      </c>
      <c r="F374" s="221" t="s">
        <v>522</v>
      </c>
      <c r="G374" s="222" t="s">
        <v>147</v>
      </c>
      <c r="H374" s="223">
        <v>2</v>
      </c>
      <c r="I374" s="224"/>
      <c r="J374" s="225">
        <f>ROUND(I374*H374,2)</f>
        <v>0</v>
      </c>
      <c r="K374" s="221" t="s">
        <v>138</v>
      </c>
      <c r="L374" s="45"/>
      <c r="M374" s="226" t="s">
        <v>1</v>
      </c>
      <c r="N374" s="227" t="s">
        <v>43</v>
      </c>
      <c r="O374" s="92"/>
      <c r="P374" s="228">
        <f>O374*H374</f>
        <v>0</v>
      </c>
      <c r="Q374" s="228">
        <v>0.34089999999999998</v>
      </c>
      <c r="R374" s="228">
        <f>Q374*H374</f>
        <v>0.68179999999999996</v>
      </c>
      <c r="S374" s="228">
        <v>0</v>
      </c>
      <c r="T374" s="229">
        <f>S374*H374</f>
        <v>0</v>
      </c>
      <c r="U374" s="39"/>
      <c r="V374" s="39"/>
      <c r="W374" s="39"/>
      <c r="X374" s="39"/>
      <c r="Y374" s="39"/>
      <c r="Z374" s="39"/>
      <c r="AA374" s="39"/>
      <c r="AB374" s="39"/>
      <c r="AC374" s="39"/>
      <c r="AD374" s="39"/>
      <c r="AE374" s="39"/>
      <c r="AR374" s="230" t="s">
        <v>139</v>
      </c>
      <c r="AT374" s="230" t="s">
        <v>134</v>
      </c>
      <c r="AU374" s="230" t="s">
        <v>88</v>
      </c>
      <c r="AY374" s="18" t="s">
        <v>132</v>
      </c>
      <c r="BE374" s="231">
        <f>IF(N374="základní",J374,0)</f>
        <v>0</v>
      </c>
      <c r="BF374" s="231">
        <f>IF(N374="snížená",J374,0)</f>
        <v>0</v>
      </c>
      <c r="BG374" s="231">
        <f>IF(N374="zákl. přenesená",J374,0)</f>
        <v>0</v>
      </c>
      <c r="BH374" s="231">
        <f>IF(N374="sníž. přenesená",J374,0)</f>
        <v>0</v>
      </c>
      <c r="BI374" s="231">
        <f>IF(N374="nulová",J374,0)</f>
        <v>0</v>
      </c>
      <c r="BJ374" s="18" t="s">
        <v>86</v>
      </c>
      <c r="BK374" s="231">
        <f>ROUND(I374*H374,2)</f>
        <v>0</v>
      </c>
      <c r="BL374" s="18" t="s">
        <v>139</v>
      </c>
      <c r="BM374" s="230" t="s">
        <v>523</v>
      </c>
    </row>
    <row r="375" s="2" customFormat="1">
      <c r="A375" s="39"/>
      <c r="B375" s="40"/>
      <c r="C375" s="41"/>
      <c r="D375" s="232" t="s">
        <v>141</v>
      </c>
      <c r="E375" s="41"/>
      <c r="F375" s="233" t="s">
        <v>524</v>
      </c>
      <c r="G375" s="41"/>
      <c r="H375" s="41"/>
      <c r="I375" s="234"/>
      <c r="J375" s="41"/>
      <c r="K375" s="41"/>
      <c r="L375" s="45"/>
      <c r="M375" s="235"/>
      <c r="N375" s="236"/>
      <c r="O375" s="92"/>
      <c r="P375" s="92"/>
      <c r="Q375" s="92"/>
      <c r="R375" s="92"/>
      <c r="S375" s="92"/>
      <c r="T375" s="93"/>
      <c r="U375" s="39"/>
      <c r="V375" s="39"/>
      <c r="W375" s="39"/>
      <c r="X375" s="39"/>
      <c r="Y375" s="39"/>
      <c r="Z375" s="39"/>
      <c r="AA375" s="39"/>
      <c r="AB375" s="39"/>
      <c r="AC375" s="39"/>
      <c r="AD375" s="39"/>
      <c r="AE375" s="39"/>
      <c r="AT375" s="18" t="s">
        <v>141</v>
      </c>
      <c r="AU375" s="18" t="s">
        <v>88</v>
      </c>
    </row>
    <row r="376" s="2" customFormat="1">
      <c r="A376" s="39"/>
      <c r="B376" s="40"/>
      <c r="C376" s="41"/>
      <c r="D376" s="232" t="s">
        <v>195</v>
      </c>
      <c r="E376" s="41"/>
      <c r="F376" s="269" t="s">
        <v>525</v>
      </c>
      <c r="G376" s="41"/>
      <c r="H376" s="41"/>
      <c r="I376" s="234"/>
      <c r="J376" s="41"/>
      <c r="K376" s="41"/>
      <c r="L376" s="45"/>
      <c r="M376" s="235"/>
      <c r="N376" s="236"/>
      <c r="O376" s="92"/>
      <c r="P376" s="92"/>
      <c r="Q376" s="92"/>
      <c r="R376" s="92"/>
      <c r="S376" s="92"/>
      <c r="T376" s="93"/>
      <c r="U376" s="39"/>
      <c r="V376" s="39"/>
      <c r="W376" s="39"/>
      <c r="X376" s="39"/>
      <c r="Y376" s="39"/>
      <c r="Z376" s="39"/>
      <c r="AA376" s="39"/>
      <c r="AB376" s="39"/>
      <c r="AC376" s="39"/>
      <c r="AD376" s="39"/>
      <c r="AE376" s="39"/>
      <c r="AT376" s="18" t="s">
        <v>195</v>
      </c>
      <c r="AU376" s="18" t="s">
        <v>88</v>
      </c>
    </row>
    <row r="377" s="13" customFormat="1">
      <c r="A377" s="13"/>
      <c r="B377" s="237"/>
      <c r="C377" s="238"/>
      <c r="D377" s="232" t="s">
        <v>143</v>
      </c>
      <c r="E377" s="239" t="s">
        <v>1</v>
      </c>
      <c r="F377" s="240" t="s">
        <v>88</v>
      </c>
      <c r="G377" s="238"/>
      <c r="H377" s="241">
        <v>2</v>
      </c>
      <c r="I377" s="242"/>
      <c r="J377" s="238"/>
      <c r="K377" s="238"/>
      <c r="L377" s="243"/>
      <c r="M377" s="244"/>
      <c r="N377" s="245"/>
      <c r="O377" s="245"/>
      <c r="P377" s="245"/>
      <c r="Q377" s="245"/>
      <c r="R377" s="245"/>
      <c r="S377" s="245"/>
      <c r="T377" s="246"/>
      <c r="U377" s="13"/>
      <c r="V377" s="13"/>
      <c r="W377" s="13"/>
      <c r="X377" s="13"/>
      <c r="Y377" s="13"/>
      <c r="Z377" s="13"/>
      <c r="AA377" s="13"/>
      <c r="AB377" s="13"/>
      <c r="AC377" s="13"/>
      <c r="AD377" s="13"/>
      <c r="AE377" s="13"/>
      <c r="AT377" s="247" t="s">
        <v>143</v>
      </c>
      <c r="AU377" s="247" t="s">
        <v>88</v>
      </c>
      <c r="AV377" s="13" t="s">
        <v>88</v>
      </c>
      <c r="AW377" s="13" t="s">
        <v>34</v>
      </c>
      <c r="AX377" s="13" t="s">
        <v>86</v>
      </c>
      <c r="AY377" s="247" t="s">
        <v>132</v>
      </c>
    </row>
    <row r="378" s="2" customFormat="1">
      <c r="A378" s="39"/>
      <c r="B378" s="40"/>
      <c r="C378" s="270" t="s">
        <v>526</v>
      </c>
      <c r="D378" s="270" t="s">
        <v>274</v>
      </c>
      <c r="E378" s="271" t="s">
        <v>527</v>
      </c>
      <c r="F378" s="272" t="s">
        <v>528</v>
      </c>
      <c r="G378" s="273" t="s">
        <v>147</v>
      </c>
      <c r="H378" s="274">
        <v>2</v>
      </c>
      <c r="I378" s="275"/>
      <c r="J378" s="276">
        <f>ROUND(I378*H378,2)</f>
        <v>0</v>
      </c>
      <c r="K378" s="272" t="s">
        <v>138</v>
      </c>
      <c r="L378" s="277"/>
      <c r="M378" s="278" t="s">
        <v>1</v>
      </c>
      <c r="N378" s="279" t="s">
        <v>43</v>
      </c>
      <c r="O378" s="92"/>
      <c r="P378" s="228">
        <f>O378*H378</f>
        <v>0</v>
      </c>
      <c r="Q378" s="228">
        <v>0.027</v>
      </c>
      <c r="R378" s="228">
        <f>Q378*H378</f>
        <v>0.053999999999999999</v>
      </c>
      <c r="S378" s="228">
        <v>0</v>
      </c>
      <c r="T378" s="229">
        <f>S378*H378</f>
        <v>0</v>
      </c>
      <c r="U378" s="39"/>
      <c r="V378" s="39"/>
      <c r="W378" s="39"/>
      <c r="X378" s="39"/>
      <c r="Y378" s="39"/>
      <c r="Z378" s="39"/>
      <c r="AA378" s="39"/>
      <c r="AB378" s="39"/>
      <c r="AC378" s="39"/>
      <c r="AD378" s="39"/>
      <c r="AE378" s="39"/>
      <c r="AR378" s="230" t="s">
        <v>184</v>
      </c>
      <c r="AT378" s="230" t="s">
        <v>274</v>
      </c>
      <c r="AU378" s="230" t="s">
        <v>88</v>
      </c>
      <c r="AY378" s="18" t="s">
        <v>132</v>
      </c>
      <c r="BE378" s="231">
        <f>IF(N378="základní",J378,0)</f>
        <v>0</v>
      </c>
      <c r="BF378" s="231">
        <f>IF(N378="snížená",J378,0)</f>
        <v>0</v>
      </c>
      <c r="BG378" s="231">
        <f>IF(N378="zákl. přenesená",J378,0)</f>
        <v>0</v>
      </c>
      <c r="BH378" s="231">
        <f>IF(N378="sníž. přenesená",J378,0)</f>
        <v>0</v>
      </c>
      <c r="BI378" s="231">
        <f>IF(N378="nulová",J378,0)</f>
        <v>0</v>
      </c>
      <c r="BJ378" s="18" t="s">
        <v>86</v>
      </c>
      <c r="BK378" s="231">
        <f>ROUND(I378*H378,2)</f>
        <v>0</v>
      </c>
      <c r="BL378" s="18" t="s">
        <v>139</v>
      </c>
      <c r="BM378" s="230" t="s">
        <v>529</v>
      </c>
    </row>
    <row r="379" s="2" customFormat="1">
      <c r="A379" s="39"/>
      <c r="B379" s="40"/>
      <c r="C379" s="41"/>
      <c r="D379" s="232" t="s">
        <v>141</v>
      </c>
      <c r="E379" s="41"/>
      <c r="F379" s="233" t="s">
        <v>528</v>
      </c>
      <c r="G379" s="41"/>
      <c r="H379" s="41"/>
      <c r="I379" s="234"/>
      <c r="J379" s="41"/>
      <c r="K379" s="41"/>
      <c r="L379" s="45"/>
      <c r="M379" s="235"/>
      <c r="N379" s="236"/>
      <c r="O379" s="92"/>
      <c r="P379" s="92"/>
      <c r="Q379" s="92"/>
      <c r="R379" s="92"/>
      <c r="S379" s="92"/>
      <c r="T379" s="93"/>
      <c r="U379" s="39"/>
      <c r="V379" s="39"/>
      <c r="W379" s="39"/>
      <c r="X379" s="39"/>
      <c r="Y379" s="39"/>
      <c r="Z379" s="39"/>
      <c r="AA379" s="39"/>
      <c r="AB379" s="39"/>
      <c r="AC379" s="39"/>
      <c r="AD379" s="39"/>
      <c r="AE379" s="39"/>
      <c r="AT379" s="18" t="s">
        <v>141</v>
      </c>
      <c r="AU379" s="18" t="s">
        <v>88</v>
      </c>
    </row>
    <row r="380" s="2" customFormat="1">
      <c r="A380" s="39"/>
      <c r="B380" s="40"/>
      <c r="C380" s="41"/>
      <c r="D380" s="232" t="s">
        <v>195</v>
      </c>
      <c r="E380" s="41"/>
      <c r="F380" s="269" t="s">
        <v>530</v>
      </c>
      <c r="G380" s="41"/>
      <c r="H380" s="41"/>
      <c r="I380" s="234"/>
      <c r="J380" s="41"/>
      <c r="K380" s="41"/>
      <c r="L380" s="45"/>
      <c r="M380" s="235"/>
      <c r="N380" s="236"/>
      <c r="O380" s="92"/>
      <c r="P380" s="92"/>
      <c r="Q380" s="92"/>
      <c r="R380" s="92"/>
      <c r="S380" s="92"/>
      <c r="T380" s="93"/>
      <c r="U380" s="39"/>
      <c r="V380" s="39"/>
      <c r="W380" s="39"/>
      <c r="X380" s="39"/>
      <c r="Y380" s="39"/>
      <c r="Z380" s="39"/>
      <c r="AA380" s="39"/>
      <c r="AB380" s="39"/>
      <c r="AC380" s="39"/>
      <c r="AD380" s="39"/>
      <c r="AE380" s="39"/>
      <c r="AT380" s="18" t="s">
        <v>195</v>
      </c>
      <c r="AU380" s="18" t="s">
        <v>88</v>
      </c>
    </row>
    <row r="381" s="13" customFormat="1">
      <c r="A381" s="13"/>
      <c r="B381" s="237"/>
      <c r="C381" s="238"/>
      <c r="D381" s="232" t="s">
        <v>143</v>
      </c>
      <c r="E381" s="239" t="s">
        <v>1</v>
      </c>
      <c r="F381" s="240" t="s">
        <v>88</v>
      </c>
      <c r="G381" s="238"/>
      <c r="H381" s="241">
        <v>2</v>
      </c>
      <c r="I381" s="242"/>
      <c r="J381" s="238"/>
      <c r="K381" s="238"/>
      <c r="L381" s="243"/>
      <c r="M381" s="244"/>
      <c r="N381" s="245"/>
      <c r="O381" s="245"/>
      <c r="P381" s="245"/>
      <c r="Q381" s="245"/>
      <c r="R381" s="245"/>
      <c r="S381" s="245"/>
      <c r="T381" s="246"/>
      <c r="U381" s="13"/>
      <c r="V381" s="13"/>
      <c r="W381" s="13"/>
      <c r="X381" s="13"/>
      <c r="Y381" s="13"/>
      <c r="Z381" s="13"/>
      <c r="AA381" s="13"/>
      <c r="AB381" s="13"/>
      <c r="AC381" s="13"/>
      <c r="AD381" s="13"/>
      <c r="AE381" s="13"/>
      <c r="AT381" s="247" t="s">
        <v>143</v>
      </c>
      <c r="AU381" s="247" t="s">
        <v>88</v>
      </c>
      <c r="AV381" s="13" t="s">
        <v>88</v>
      </c>
      <c r="AW381" s="13" t="s">
        <v>34</v>
      </c>
      <c r="AX381" s="13" t="s">
        <v>86</v>
      </c>
      <c r="AY381" s="247" t="s">
        <v>132</v>
      </c>
    </row>
    <row r="382" s="2" customFormat="1" ht="21.75" customHeight="1">
      <c r="A382" s="39"/>
      <c r="B382" s="40"/>
      <c r="C382" s="270" t="s">
        <v>531</v>
      </c>
      <c r="D382" s="270" t="s">
        <v>274</v>
      </c>
      <c r="E382" s="271" t="s">
        <v>532</v>
      </c>
      <c r="F382" s="272" t="s">
        <v>533</v>
      </c>
      <c r="G382" s="273" t="s">
        <v>147</v>
      </c>
      <c r="H382" s="274">
        <v>2</v>
      </c>
      <c r="I382" s="275"/>
      <c r="J382" s="276">
        <f>ROUND(I382*H382,2)</f>
        <v>0</v>
      </c>
      <c r="K382" s="272" t="s">
        <v>138</v>
      </c>
      <c r="L382" s="277"/>
      <c r="M382" s="278" t="s">
        <v>1</v>
      </c>
      <c r="N382" s="279" t="s">
        <v>43</v>
      </c>
      <c r="O382" s="92"/>
      <c r="P382" s="228">
        <f>O382*H382</f>
        <v>0</v>
      </c>
      <c r="Q382" s="228">
        <v>0.058000000000000003</v>
      </c>
      <c r="R382" s="228">
        <f>Q382*H382</f>
        <v>0.11600000000000001</v>
      </c>
      <c r="S382" s="228">
        <v>0</v>
      </c>
      <c r="T382" s="229">
        <f>S382*H382</f>
        <v>0</v>
      </c>
      <c r="U382" s="39"/>
      <c r="V382" s="39"/>
      <c r="W382" s="39"/>
      <c r="X382" s="39"/>
      <c r="Y382" s="39"/>
      <c r="Z382" s="39"/>
      <c r="AA382" s="39"/>
      <c r="AB382" s="39"/>
      <c r="AC382" s="39"/>
      <c r="AD382" s="39"/>
      <c r="AE382" s="39"/>
      <c r="AR382" s="230" t="s">
        <v>184</v>
      </c>
      <c r="AT382" s="230" t="s">
        <v>274</v>
      </c>
      <c r="AU382" s="230" t="s">
        <v>88</v>
      </c>
      <c r="AY382" s="18" t="s">
        <v>132</v>
      </c>
      <c r="BE382" s="231">
        <f>IF(N382="základní",J382,0)</f>
        <v>0</v>
      </c>
      <c r="BF382" s="231">
        <f>IF(N382="snížená",J382,0)</f>
        <v>0</v>
      </c>
      <c r="BG382" s="231">
        <f>IF(N382="zákl. přenesená",J382,0)</f>
        <v>0</v>
      </c>
      <c r="BH382" s="231">
        <f>IF(N382="sníž. přenesená",J382,0)</f>
        <v>0</v>
      </c>
      <c r="BI382" s="231">
        <f>IF(N382="nulová",J382,0)</f>
        <v>0</v>
      </c>
      <c r="BJ382" s="18" t="s">
        <v>86</v>
      </c>
      <c r="BK382" s="231">
        <f>ROUND(I382*H382,2)</f>
        <v>0</v>
      </c>
      <c r="BL382" s="18" t="s">
        <v>139</v>
      </c>
      <c r="BM382" s="230" t="s">
        <v>534</v>
      </c>
    </row>
    <row r="383" s="2" customFormat="1">
      <c r="A383" s="39"/>
      <c r="B383" s="40"/>
      <c r="C383" s="41"/>
      <c r="D383" s="232" t="s">
        <v>141</v>
      </c>
      <c r="E383" s="41"/>
      <c r="F383" s="233" t="s">
        <v>533</v>
      </c>
      <c r="G383" s="41"/>
      <c r="H383" s="41"/>
      <c r="I383" s="234"/>
      <c r="J383" s="41"/>
      <c r="K383" s="41"/>
      <c r="L383" s="45"/>
      <c r="M383" s="235"/>
      <c r="N383" s="236"/>
      <c r="O383" s="92"/>
      <c r="P383" s="92"/>
      <c r="Q383" s="92"/>
      <c r="R383" s="92"/>
      <c r="S383" s="92"/>
      <c r="T383" s="93"/>
      <c r="U383" s="39"/>
      <c r="V383" s="39"/>
      <c r="W383" s="39"/>
      <c r="X383" s="39"/>
      <c r="Y383" s="39"/>
      <c r="Z383" s="39"/>
      <c r="AA383" s="39"/>
      <c r="AB383" s="39"/>
      <c r="AC383" s="39"/>
      <c r="AD383" s="39"/>
      <c r="AE383" s="39"/>
      <c r="AT383" s="18" t="s">
        <v>141</v>
      </c>
      <c r="AU383" s="18" t="s">
        <v>88</v>
      </c>
    </row>
    <row r="384" s="13" customFormat="1">
      <c r="A384" s="13"/>
      <c r="B384" s="237"/>
      <c r="C384" s="238"/>
      <c r="D384" s="232" t="s">
        <v>143</v>
      </c>
      <c r="E384" s="239" t="s">
        <v>1</v>
      </c>
      <c r="F384" s="240" t="s">
        <v>88</v>
      </c>
      <c r="G384" s="238"/>
      <c r="H384" s="241">
        <v>2</v>
      </c>
      <c r="I384" s="242"/>
      <c r="J384" s="238"/>
      <c r="K384" s="238"/>
      <c r="L384" s="243"/>
      <c r="M384" s="244"/>
      <c r="N384" s="245"/>
      <c r="O384" s="245"/>
      <c r="P384" s="245"/>
      <c r="Q384" s="245"/>
      <c r="R384" s="245"/>
      <c r="S384" s="245"/>
      <c r="T384" s="246"/>
      <c r="U384" s="13"/>
      <c r="V384" s="13"/>
      <c r="W384" s="13"/>
      <c r="X384" s="13"/>
      <c r="Y384" s="13"/>
      <c r="Z384" s="13"/>
      <c r="AA384" s="13"/>
      <c r="AB384" s="13"/>
      <c r="AC384" s="13"/>
      <c r="AD384" s="13"/>
      <c r="AE384" s="13"/>
      <c r="AT384" s="247" t="s">
        <v>143</v>
      </c>
      <c r="AU384" s="247" t="s">
        <v>88</v>
      </c>
      <c r="AV384" s="13" t="s">
        <v>88</v>
      </c>
      <c r="AW384" s="13" t="s">
        <v>34</v>
      </c>
      <c r="AX384" s="13" t="s">
        <v>86</v>
      </c>
      <c r="AY384" s="247" t="s">
        <v>132</v>
      </c>
    </row>
    <row r="385" s="2" customFormat="1">
      <c r="A385" s="39"/>
      <c r="B385" s="40"/>
      <c r="C385" s="270" t="s">
        <v>535</v>
      </c>
      <c r="D385" s="270" t="s">
        <v>274</v>
      </c>
      <c r="E385" s="271" t="s">
        <v>536</v>
      </c>
      <c r="F385" s="272" t="s">
        <v>537</v>
      </c>
      <c r="G385" s="273" t="s">
        <v>147</v>
      </c>
      <c r="H385" s="274">
        <v>2</v>
      </c>
      <c r="I385" s="275"/>
      <c r="J385" s="276">
        <f>ROUND(I385*H385,2)</f>
        <v>0</v>
      </c>
      <c r="K385" s="272" t="s">
        <v>138</v>
      </c>
      <c r="L385" s="277"/>
      <c r="M385" s="278" t="s">
        <v>1</v>
      </c>
      <c r="N385" s="279" t="s">
        <v>43</v>
      </c>
      <c r="O385" s="92"/>
      <c r="P385" s="228">
        <f>O385*H385</f>
        <v>0</v>
      </c>
      <c r="Q385" s="228">
        <v>0.0040000000000000001</v>
      </c>
      <c r="R385" s="228">
        <f>Q385*H385</f>
        <v>0.0080000000000000002</v>
      </c>
      <c r="S385" s="228">
        <v>0</v>
      </c>
      <c r="T385" s="229">
        <f>S385*H385</f>
        <v>0</v>
      </c>
      <c r="U385" s="39"/>
      <c r="V385" s="39"/>
      <c r="W385" s="39"/>
      <c r="X385" s="39"/>
      <c r="Y385" s="39"/>
      <c r="Z385" s="39"/>
      <c r="AA385" s="39"/>
      <c r="AB385" s="39"/>
      <c r="AC385" s="39"/>
      <c r="AD385" s="39"/>
      <c r="AE385" s="39"/>
      <c r="AR385" s="230" t="s">
        <v>184</v>
      </c>
      <c r="AT385" s="230" t="s">
        <v>274</v>
      </c>
      <c r="AU385" s="230" t="s">
        <v>88</v>
      </c>
      <c r="AY385" s="18" t="s">
        <v>132</v>
      </c>
      <c r="BE385" s="231">
        <f>IF(N385="základní",J385,0)</f>
        <v>0</v>
      </c>
      <c r="BF385" s="231">
        <f>IF(N385="snížená",J385,0)</f>
        <v>0</v>
      </c>
      <c r="BG385" s="231">
        <f>IF(N385="zákl. přenesená",J385,0)</f>
        <v>0</v>
      </c>
      <c r="BH385" s="231">
        <f>IF(N385="sníž. přenesená",J385,0)</f>
        <v>0</v>
      </c>
      <c r="BI385" s="231">
        <f>IF(N385="nulová",J385,0)</f>
        <v>0</v>
      </c>
      <c r="BJ385" s="18" t="s">
        <v>86</v>
      </c>
      <c r="BK385" s="231">
        <f>ROUND(I385*H385,2)</f>
        <v>0</v>
      </c>
      <c r="BL385" s="18" t="s">
        <v>139</v>
      </c>
      <c r="BM385" s="230" t="s">
        <v>538</v>
      </c>
    </row>
    <row r="386" s="2" customFormat="1">
      <c r="A386" s="39"/>
      <c r="B386" s="40"/>
      <c r="C386" s="41"/>
      <c r="D386" s="232" t="s">
        <v>141</v>
      </c>
      <c r="E386" s="41"/>
      <c r="F386" s="233" t="s">
        <v>537</v>
      </c>
      <c r="G386" s="41"/>
      <c r="H386" s="41"/>
      <c r="I386" s="234"/>
      <c r="J386" s="41"/>
      <c r="K386" s="41"/>
      <c r="L386" s="45"/>
      <c r="M386" s="235"/>
      <c r="N386" s="236"/>
      <c r="O386" s="92"/>
      <c r="P386" s="92"/>
      <c r="Q386" s="92"/>
      <c r="R386" s="92"/>
      <c r="S386" s="92"/>
      <c r="T386" s="93"/>
      <c r="U386" s="39"/>
      <c r="V386" s="39"/>
      <c r="W386" s="39"/>
      <c r="X386" s="39"/>
      <c r="Y386" s="39"/>
      <c r="Z386" s="39"/>
      <c r="AA386" s="39"/>
      <c r="AB386" s="39"/>
      <c r="AC386" s="39"/>
      <c r="AD386" s="39"/>
      <c r="AE386" s="39"/>
      <c r="AT386" s="18" t="s">
        <v>141</v>
      </c>
      <c r="AU386" s="18" t="s">
        <v>88</v>
      </c>
    </row>
    <row r="387" s="13" customFormat="1">
      <c r="A387" s="13"/>
      <c r="B387" s="237"/>
      <c r="C387" s="238"/>
      <c r="D387" s="232" t="s">
        <v>143</v>
      </c>
      <c r="E387" s="239" t="s">
        <v>1</v>
      </c>
      <c r="F387" s="240" t="s">
        <v>88</v>
      </c>
      <c r="G387" s="238"/>
      <c r="H387" s="241">
        <v>2</v>
      </c>
      <c r="I387" s="242"/>
      <c r="J387" s="238"/>
      <c r="K387" s="238"/>
      <c r="L387" s="243"/>
      <c r="M387" s="244"/>
      <c r="N387" s="245"/>
      <c r="O387" s="245"/>
      <c r="P387" s="245"/>
      <c r="Q387" s="245"/>
      <c r="R387" s="245"/>
      <c r="S387" s="245"/>
      <c r="T387" s="246"/>
      <c r="U387" s="13"/>
      <c r="V387" s="13"/>
      <c r="W387" s="13"/>
      <c r="X387" s="13"/>
      <c r="Y387" s="13"/>
      <c r="Z387" s="13"/>
      <c r="AA387" s="13"/>
      <c r="AB387" s="13"/>
      <c r="AC387" s="13"/>
      <c r="AD387" s="13"/>
      <c r="AE387" s="13"/>
      <c r="AT387" s="247" t="s">
        <v>143</v>
      </c>
      <c r="AU387" s="247" t="s">
        <v>88</v>
      </c>
      <c r="AV387" s="13" t="s">
        <v>88</v>
      </c>
      <c r="AW387" s="13" t="s">
        <v>34</v>
      </c>
      <c r="AX387" s="13" t="s">
        <v>86</v>
      </c>
      <c r="AY387" s="247" t="s">
        <v>132</v>
      </c>
    </row>
    <row r="388" s="2" customFormat="1">
      <c r="A388" s="39"/>
      <c r="B388" s="40"/>
      <c r="C388" s="270" t="s">
        <v>539</v>
      </c>
      <c r="D388" s="270" t="s">
        <v>274</v>
      </c>
      <c r="E388" s="271" t="s">
        <v>540</v>
      </c>
      <c r="F388" s="272" t="s">
        <v>541</v>
      </c>
      <c r="G388" s="273" t="s">
        <v>147</v>
      </c>
      <c r="H388" s="274">
        <v>2</v>
      </c>
      <c r="I388" s="275"/>
      <c r="J388" s="276">
        <f>ROUND(I388*H388,2)</f>
        <v>0</v>
      </c>
      <c r="K388" s="272" t="s">
        <v>138</v>
      </c>
      <c r="L388" s="277"/>
      <c r="M388" s="278" t="s">
        <v>1</v>
      </c>
      <c r="N388" s="279" t="s">
        <v>43</v>
      </c>
      <c r="O388" s="92"/>
      <c r="P388" s="228">
        <f>O388*H388</f>
        <v>0</v>
      </c>
      <c r="Q388" s="228">
        <v>0.071999999999999995</v>
      </c>
      <c r="R388" s="228">
        <f>Q388*H388</f>
        <v>0.14399999999999999</v>
      </c>
      <c r="S388" s="228">
        <v>0</v>
      </c>
      <c r="T388" s="229">
        <f>S388*H388</f>
        <v>0</v>
      </c>
      <c r="U388" s="39"/>
      <c r="V388" s="39"/>
      <c r="W388" s="39"/>
      <c r="X388" s="39"/>
      <c r="Y388" s="39"/>
      <c r="Z388" s="39"/>
      <c r="AA388" s="39"/>
      <c r="AB388" s="39"/>
      <c r="AC388" s="39"/>
      <c r="AD388" s="39"/>
      <c r="AE388" s="39"/>
      <c r="AR388" s="230" t="s">
        <v>184</v>
      </c>
      <c r="AT388" s="230" t="s">
        <v>274</v>
      </c>
      <c r="AU388" s="230" t="s">
        <v>88</v>
      </c>
      <c r="AY388" s="18" t="s">
        <v>132</v>
      </c>
      <c r="BE388" s="231">
        <f>IF(N388="základní",J388,0)</f>
        <v>0</v>
      </c>
      <c r="BF388" s="231">
        <f>IF(N388="snížená",J388,0)</f>
        <v>0</v>
      </c>
      <c r="BG388" s="231">
        <f>IF(N388="zákl. přenesená",J388,0)</f>
        <v>0</v>
      </c>
      <c r="BH388" s="231">
        <f>IF(N388="sníž. přenesená",J388,0)</f>
        <v>0</v>
      </c>
      <c r="BI388" s="231">
        <f>IF(N388="nulová",J388,0)</f>
        <v>0</v>
      </c>
      <c r="BJ388" s="18" t="s">
        <v>86</v>
      </c>
      <c r="BK388" s="231">
        <f>ROUND(I388*H388,2)</f>
        <v>0</v>
      </c>
      <c r="BL388" s="18" t="s">
        <v>139</v>
      </c>
      <c r="BM388" s="230" t="s">
        <v>542</v>
      </c>
    </row>
    <row r="389" s="2" customFormat="1">
      <c r="A389" s="39"/>
      <c r="B389" s="40"/>
      <c r="C389" s="41"/>
      <c r="D389" s="232" t="s">
        <v>141</v>
      </c>
      <c r="E389" s="41"/>
      <c r="F389" s="233" t="s">
        <v>541</v>
      </c>
      <c r="G389" s="41"/>
      <c r="H389" s="41"/>
      <c r="I389" s="234"/>
      <c r="J389" s="41"/>
      <c r="K389" s="41"/>
      <c r="L389" s="45"/>
      <c r="M389" s="235"/>
      <c r="N389" s="236"/>
      <c r="O389" s="92"/>
      <c r="P389" s="92"/>
      <c r="Q389" s="92"/>
      <c r="R389" s="92"/>
      <c r="S389" s="92"/>
      <c r="T389" s="93"/>
      <c r="U389" s="39"/>
      <c r="V389" s="39"/>
      <c r="W389" s="39"/>
      <c r="X389" s="39"/>
      <c r="Y389" s="39"/>
      <c r="Z389" s="39"/>
      <c r="AA389" s="39"/>
      <c r="AB389" s="39"/>
      <c r="AC389" s="39"/>
      <c r="AD389" s="39"/>
      <c r="AE389" s="39"/>
      <c r="AT389" s="18" t="s">
        <v>141</v>
      </c>
      <c r="AU389" s="18" t="s">
        <v>88</v>
      </c>
    </row>
    <row r="390" s="13" customFormat="1">
      <c r="A390" s="13"/>
      <c r="B390" s="237"/>
      <c r="C390" s="238"/>
      <c r="D390" s="232" t="s">
        <v>143</v>
      </c>
      <c r="E390" s="239" t="s">
        <v>1</v>
      </c>
      <c r="F390" s="240" t="s">
        <v>88</v>
      </c>
      <c r="G390" s="238"/>
      <c r="H390" s="241">
        <v>2</v>
      </c>
      <c r="I390" s="242"/>
      <c r="J390" s="238"/>
      <c r="K390" s="238"/>
      <c r="L390" s="243"/>
      <c r="M390" s="244"/>
      <c r="N390" s="245"/>
      <c r="O390" s="245"/>
      <c r="P390" s="245"/>
      <c r="Q390" s="245"/>
      <c r="R390" s="245"/>
      <c r="S390" s="245"/>
      <c r="T390" s="246"/>
      <c r="U390" s="13"/>
      <c r="V390" s="13"/>
      <c r="W390" s="13"/>
      <c r="X390" s="13"/>
      <c r="Y390" s="13"/>
      <c r="Z390" s="13"/>
      <c r="AA390" s="13"/>
      <c r="AB390" s="13"/>
      <c r="AC390" s="13"/>
      <c r="AD390" s="13"/>
      <c r="AE390" s="13"/>
      <c r="AT390" s="247" t="s">
        <v>143</v>
      </c>
      <c r="AU390" s="247" t="s">
        <v>88</v>
      </c>
      <c r="AV390" s="13" t="s">
        <v>88</v>
      </c>
      <c r="AW390" s="13" t="s">
        <v>34</v>
      </c>
      <c r="AX390" s="13" t="s">
        <v>86</v>
      </c>
      <c r="AY390" s="247" t="s">
        <v>132</v>
      </c>
    </row>
    <row r="391" s="2" customFormat="1">
      <c r="A391" s="39"/>
      <c r="B391" s="40"/>
      <c r="C391" s="270" t="s">
        <v>543</v>
      </c>
      <c r="D391" s="270" t="s">
        <v>274</v>
      </c>
      <c r="E391" s="271" t="s">
        <v>544</v>
      </c>
      <c r="F391" s="272" t="s">
        <v>545</v>
      </c>
      <c r="G391" s="273" t="s">
        <v>147</v>
      </c>
      <c r="H391" s="274">
        <v>2</v>
      </c>
      <c r="I391" s="275"/>
      <c r="J391" s="276">
        <f>ROUND(I391*H391,2)</f>
        <v>0</v>
      </c>
      <c r="K391" s="272" t="s">
        <v>138</v>
      </c>
      <c r="L391" s="277"/>
      <c r="M391" s="278" t="s">
        <v>1</v>
      </c>
      <c r="N391" s="279" t="s">
        <v>43</v>
      </c>
      <c r="O391" s="92"/>
      <c r="P391" s="228">
        <f>O391*H391</f>
        <v>0</v>
      </c>
      <c r="Q391" s="228">
        <v>0.080000000000000002</v>
      </c>
      <c r="R391" s="228">
        <f>Q391*H391</f>
        <v>0.16</v>
      </c>
      <c r="S391" s="228">
        <v>0</v>
      </c>
      <c r="T391" s="229">
        <f>S391*H391</f>
        <v>0</v>
      </c>
      <c r="U391" s="39"/>
      <c r="V391" s="39"/>
      <c r="W391" s="39"/>
      <c r="X391" s="39"/>
      <c r="Y391" s="39"/>
      <c r="Z391" s="39"/>
      <c r="AA391" s="39"/>
      <c r="AB391" s="39"/>
      <c r="AC391" s="39"/>
      <c r="AD391" s="39"/>
      <c r="AE391" s="39"/>
      <c r="AR391" s="230" t="s">
        <v>184</v>
      </c>
      <c r="AT391" s="230" t="s">
        <v>274</v>
      </c>
      <c r="AU391" s="230" t="s">
        <v>88</v>
      </c>
      <c r="AY391" s="18" t="s">
        <v>132</v>
      </c>
      <c r="BE391" s="231">
        <f>IF(N391="základní",J391,0)</f>
        <v>0</v>
      </c>
      <c r="BF391" s="231">
        <f>IF(N391="snížená",J391,0)</f>
        <v>0</v>
      </c>
      <c r="BG391" s="231">
        <f>IF(N391="zákl. přenesená",J391,0)</f>
        <v>0</v>
      </c>
      <c r="BH391" s="231">
        <f>IF(N391="sníž. přenesená",J391,0)</f>
        <v>0</v>
      </c>
      <c r="BI391" s="231">
        <f>IF(N391="nulová",J391,0)</f>
        <v>0</v>
      </c>
      <c r="BJ391" s="18" t="s">
        <v>86</v>
      </c>
      <c r="BK391" s="231">
        <f>ROUND(I391*H391,2)</f>
        <v>0</v>
      </c>
      <c r="BL391" s="18" t="s">
        <v>139</v>
      </c>
      <c r="BM391" s="230" t="s">
        <v>546</v>
      </c>
    </row>
    <row r="392" s="2" customFormat="1">
      <c r="A392" s="39"/>
      <c r="B392" s="40"/>
      <c r="C392" s="41"/>
      <c r="D392" s="232" t="s">
        <v>141</v>
      </c>
      <c r="E392" s="41"/>
      <c r="F392" s="233" t="s">
        <v>545</v>
      </c>
      <c r="G392" s="41"/>
      <c r="H392" s="41"/>
      <c r="I392" s="234"/>
      <c r="J392" s="41"/>
      <c r="K392" s="41"/>
      <c r="L392" s="45"/>
      <c r="M392" s="235"/>
      <c r="N392" s="236"/>
      <c r="O392" s="92"/>
      <c r="P392" s="92"/>
      <c r="Q392" s="92"/>
      <c r="R392" s="92"/>
      <c r="S392" s="92"/>
      <c r="T392" s="93"/>
      <c r="U392" s="39"/>
      <c r="V392" s="39"/>
      <c r="W392" s="39"/>
      <c r="X392" s="39"/>
      <c r="Y392" s="39"/>
      <c r="Z392" s="39"/>
      <c r="AA392" s="39"/>
      <c r="AB392" s="39"/>
      <c r="AC392" s="39"/>
      <c r="AD392" s="39"/>
      <c r="AE392" s="39"/>
      <c r="AT392" s="18" t="s">
        <v>141</v>
      </c>
      <c r="AU392" s="18" t="s">
        <v>88</v>
      </c>
    </row>
    <row r="393" s="13" customFormat="1">
      <c r="A393" s="13"/>
      <c r="B393" s="237"/>
      <c r="C393" s="238"/>
      <c r="D393" s="232" t="s">
        <v>143</v>
      </c>
      <c r="E393" s="239" t="s">
        <v>1</v>
      </c>
      <c r="F393" s="240" t="s">
        <v>88</v>
      </c>
      <c r="G393" s="238"/>
      <c r="H393" s="241">
        <v>2</v>
      </c>
      <c r="I393" s="242"/>
      <c r="J393" s="238"/>
      <c r="K393" s="238"/>
      <c r="L393" s="243"/>
      <c r="M393" s="244"/>
      <c r="N393" s="245"/>
      <c r="O393" s="245"/>
      <c r="P393" s="245"/>
      <c r="Q393" s="245"/>
      <c r="R393" s="245"/>
      <c r="S393" s="245"/>
      <c r="T393" s="246"/>
      <c r="U393" s="13"/>
      <c r="V393" s="13"/>
      <c r="W393" s="13"/>
      <c r="X393" s="13"/>
      <c r="Y393" s="13"/>
      <c r="Z393" s="13"/>
      <c r="AA393" s="13"/>
      <c r="AB393" s="13"/>
      <c r="AC393" s="13"/>
      <c r="AD393" s="13"/>
      <c r="AE393" s="13"/>
      <c r="AT393" s="247" t="s">
        <v>143</v>
      </c>
      <c r="AU393" s="247" t="s">
        <v>88</v>
      </c>
      <c r="AV393" s="13" t="s">
        <v>88</v>
      </c>
      <c r="AW393" s="13" t="s">
        <v>34</v>
      </c>
      <c r="AX393" s="13" t="s">
        <v>86</v>
      </c>
      <c r="AY393" s="247" t="s">
        <v>132</v>
      </c>
    </row>
    <row r="394" s="2" customFormat="1">
      <c r="A394" s="39"/>
      <c r="B394" s="40"/>
      <c r="C394" s="219" t="s">
        <v>547</v>
      </c>
      <c r="D394" s="219" t="s">
        <v>134</v>
      </c>
      <c r="E394" s="220" t="s">
        <v>548</v>
      </c>
      <c r="F394" s="221" t="s">
        <v>549</v>
      </c>
      <c r="G394" s="222" t="s">
        <v>147</v>
      </c>
      <c r="H394" s="223">
        <v>2</v>
      </c>
      <c r="I394" s="224"/>
      <c r="J394" s="225">
        <f>ROUND(I394*H394,2)</f>
        <v>0</v>
      </c>
      <c r="K394" s="221" t="s">
        <v>138</v>
      </c>
      <c r="L394" s="45"/>
      <c r="M394" s="226" t="s">
        <v>1</v>
      </c>
      <c r="N394" s="227" t="s">
        <v>43</v>
      </c>
      <c r="O394" s="92"/>
      <c r="P394" s="228">
        <f>O394*H394</f>
        <v>0</v>
      </c>
      <c r="Q394" s="228">
        <v>0</v>
      </c>
      <c r="R394" s="228">
        <f>Q394*H394</f>
        <v>0</v>
      </c>
      <c r="S394" s="228">
        <v>0.10000000000000001</v>
      </c>
      <c r="T394" s="229">
        <f>S394*H394</f>
        <v>0.20000000000000001</v>
      </c>
      <c r="U394" s="39"/>
      <c r="V394" s="39"/>
      <c r="W394" s="39"/>
      <c r="X394" s="39"/>
      <c r="Y394" s="39"/>
      <c r="Z394" s="39"/>
      <c r="AA394" s="39"/>
      <c r="AB394" s="39"/>
      <c r="AC394" s="39"/>
      <c r="AD394" s="39"/>
      <c r="AE394" s="39"/>
      <c r="AR394" s="230" t="s">
        <v>139</v>
      </c>
      <c r="AT394" s="230" t="s">
        <v>134</v>
      </c>
      <c r="AU394" s="230" t="s">
        <v>88</v>
      </c>
      <c r="AY394" s="18" t="s">
        <v>132</v>
      </c>
      <c r="BE394" s="231">
        <f>IF(N394="základní",J394,0)</f>
        <v>0</v>
      </c>
      <c r="BF394" s="231">
        <f>IF(N394="snížená",J394,0)</f>
        <v>0</v>
      </c>
      <c r="BG394" s="231">
        <f>IF(N394="zákl. přenesená",J394,0)</f>
        <v>0</v>
      </c>
      <c r="BH394" s="231">
        <f>IF(N394="sníž. přenesená",J394,0)</f>
        <v>0</v>
      </c>
      <c r="BI394" s="231">
        <f>IF(N394="nulová",J394,0)</f>
        <v>0</v>
      </c>
      <c r="BJ394" s="18" t="s">
        <v>86</v>
      </c>
      <c r="BK394" s="231">
        <f>ROUND(I394*H394,2)</f>
        <v>0</v>
      </c>
      <c r="BL394" s="18" t="s">
        <v>139</v>
      </c>
      <c r="BM394" s="230" t="s">
        <v>550</v>
      </c>
    </row>
    <row r="395" s="2" customFormat="1">
      <c r="A395" s="39"/>
      <c r="B395" s="40"/>
      <c r="C395" s="41"/>
      <c r="D395" s="232" t="s">
        <v>141</v>
      </c>
      <c r="E395" s="41"/>
      <c r="F395" s="233" t="s">
        <v>551</v>
      </c>
      <c r="G395" s="41"/>
      <c r="H395" s="41"/>
      <c r="I395" s="234"/>
      <c r="J395" s="41"/>
      <c r="K395" s="41"/>
      <c r="L395" s="45"/>
      <c r="M395" s="235"/>
      <c r="N395" s="236"/>
      <c r="O395" s="92"/>
      <c r="P395" s="92"/>
      <c r="Q395" s="92"/>
      <c r="R395" s="92"/>
      <c r="S395" s="92"/>
      <c r="T395" s="93"/>
      <c r="U395" s="39"/>
      <c r="V395" s="39"/>
      <c r="W395" s="39"/>
      <c r="X395" s="39"/>
      <c r="Y395" s="39"/>
      <c r="Z395" s="39"/>
      <c r="AA395" s="39"/>
      <c r="AB395" s="39"/>
      <c r="AC395" s="39"/>
      <c r="AD395" s="39"/>
      <c r="AE395" s="39"/>
      <c r="AT395" s="18" t="s">
        <v>141</v>
      </c>
      <c r="AU395" s="18" t="s">
        <v>88</v>
      </c>
    </row>
    <row r="396" s="13" customFormat="1">
      <c r="A396" s="13"/>
      <c r="B396" s="237"/>
      <c r="C396" s="238"/>
      <c r="D396" s="232" t="s">
        <v>143</v>
      </c>
      <c r="E396" s="239" t="s">
        <v>1</v>
      </c>
      <c r="F396" s="240" t="s">
        <v>88</v>
      </c>
      <c r="G396" s="238"/>
      <c r="H396" s="241">
        <v>2</v>
      </c>
      <c r="I396" s="242"/>
      <c r="J396" s="238"/>
      <c r="K396" s="238"/>
      <c r="L396" s="243"/>
      <c r="M396" s="244"/>
      <c r="N396" s="245"/>
      <c r="O396" s="245"/>
      <c r="P396" s="245"/>
      <c r="Q396" s="245"/>
      <c r="R396" s="245"/>
      <c r="S396" s="245"/>
      <c r="T396" s="246"/>
      <c r="U396" s="13"/>
      <c r="V396" s="13"/>
      <c r="W396" s="13"/>
      <c r="X396" s="13"/>
      <c r="Y396" s="13"/>
      <c r="Z396" s="13"/>
      <c r="AA396" s="13"/>
      <c r="AB396" s="13"/>
      <c r="AC396" s="13"/>
      <c r="AD396" s="13"/>
      <c r="AE396" s="13"/>
      <c r="AT396" s="247" t="s">
        <v>143</v>
      </c>
      <c r="AU396" s="247" t="s">
        <v>88</v>
      </c>
      <c r="AV396" s="13" t="s">
        <v>88</v>
      </c>
      <c r="AW396" s="13" t="s">
        <v>34</v>
      </c>
      <c r="AX396" s="13" t="s">
        <v>86</v>
      </c>
      <c r="AY396" s="247" t="s">
        <v>132</v>
      </c>
    </row>
    <row r="397" s="2" customFormat="1">
      <c r="A397" s="39"/>
      <c r="B397" s="40"/>
      <c r="C397" s="219" t="s">
        <v>552</v>
      </c>
      <c r="D397" s="219" t="s">
        <v>134</v>
      </c>
      <c r="E397" s="220" t="s">
        <v>553</v>
      </c>
      <c r="F397" s="221" t="s">
        <v>554</v>
      </c>
      <c r="G397" s="222" t="s">
        <v>147</v>
      </c>
      <c r="H397" s="223">
        <v>2</v>
      </c>
      <c r="I397" s="224"/>
      <c r="J397" s="225">
        <f>ROUND(I397*H397,2)</f>
        <v>0</v>
      </c>
      <c r="K397" s="221" t="s">
        <v>138</v>
      </c>
      <c r="L397" s="45"/>
      <c r="M397" s="226" t="s">
        <v>1</v>
      </c>
      <c r="N397" s="227" t="s">
        <v>43</v>
      </c>
      <c r="O397" s="92"/>
      <c r="P397" s="228">
        <f>O397*H397</f>
        <v>0</v>
      </c>
      <c r="Q397" s="228">
        <v>0.21734000000000001</v>
      </c>
      <c r="R397" s="228">
        <f>Q397*H397</f>
        <v>0.43468000000000001</v>
      </c>
      <c r="S397" s="228">
        <v>0</v>
      </c>
      <c r="T397" s="229">
        <f>S397*H397</f>
        <v>0</v>
      </c>
      <c r="U397" s="39"/>
      <c r="V397" s="39"/>
      <c r="W397" s="39"/>
      <c r="X397" s="39"/>
      <c r="Y397" s="39"/>
      <c r="Z397" s="39"/>
      <c r="AA397" s="39"/>
      <c r="AB397" s="39"/>
      <c r="AC397" s="39"/>
      <c r="AD397" s="39"/>
      <c r="AE397" s="39"/>
      <c r="AR397" s="230" t="s">
        <v>139</v>
      </c>
      <c r="AT397" s="230" t="s">
        <v>134</v>
      </c>
      <c r="AU397" s="230" t="s">
        <v>88</v>
      </c>
      <c r="AY397" s="18" t="s">
        <v>132</v>
      </c>
      <c r="BE397" s="231">
        <f>IF(N397="základní",J397,0)</f>
        <v>0</v>
      </c>
      <c r="BF397" s="231">
        <f>IF(N397="snížená",J397,0)</f>
        <v>0</v>
      </c>
      <c r="BG397" s="231">
        <f>IF(N397="zákl. přenesená",J397,0)</f>
        <v>0</v>
      </c>
      <c r="BH397" s="231">
        <f>IF(N397="sníž. přenesená",J397,0)</f>
        <v>0</v>
      </c>
      <c r="BI397" s="231">
        <f>IF(N397="nulová",J397,0)</f>
        <v>0</v>
      </c>
      <c r="BJ397" s="18" t="s">
        <v>86</v>
      </c>
      <c r="BK397" s="231">
        <f>ROUND(I397*H397,2)</f>
        <v>0</v>
      </c>
      <c r="BL397" s="18" t="s">
        <v>139</v>
      </c>
      <c r="BM397" s="230" t="s">
        <v>555</v>
      </c>
    </row>
    <row r="398" s="2" customFormat="1">
      <c r="A398" s="39"/>
      <c r="B398" s="40"/>
      <c r="C398" s="41"/>
      <c r="D398" s="232" t="s">
        <v>141</v>
      </c>
      <c r="E398" s="41"/>
      <c r="F398" s="233" t="s">
        <v>556</v>
      </c>
      <c r="G398" s="41"/>
      <c r="H398" s="41"/>
      <c r="I398" s="234"/>
      <c r="J398" s="41"/>
      <c r="K398" s="41"/>
      <c r="L398" s="45"/>
      <c r="M398" s="235"/>
      <c r="N398" s="236"/>
      <c r="O398" s="92"/>
      <c r="P398" s="92"/>
      <c r="Q398" s="92"/>
      <c r="R398" s="92"/>
      <c r="S398" s="92"/>
      <c r="T398" s="93"/>
      <c r="U398" s="39"/>
      <c r="V398" s="39"/>
      <c r="W398" s="39"/>
      <c r="X398" s="39"/>
      <c r="Y398" s="39"/>
      <c r="Z398" s="39"/>
      <c r="AA398" s="39"/>
      <c r="AB398" s="39"/>
      <c r="AC398" s="39"/>
      <c r="AD398" s="39"/>
      <c r="AE398" s="39"/>
      <c r="AT398" s="18" t="s">
        <v>141</v>
      </c>
      <c r="AU398" s="18" t="s">
        <v>88</v>
      </c>
    </row>
    <row r="399" s="13" customFormat="1">
      <c r="A399" s="13"/>
      <c r="B399" s="237"/>
      <c r="C399" s="238"/>
      <c r="D399" s="232" t="s">
        <v>143</v>
      </c>
      <c r="E399" s="239" t="s">
        <v>1</v>
      </c>
      <c r="F399" s="240" t="s">
        <v>88</v>
      </c>
      <c r="G399" s="238"/>
      <c r="H399" s="241">
        <v>2</v>
      </c>
      <c r="I399" s="242"/>
      <c r="J399" s="238"/>
      <c r="K399" s="238"/>
      <c r="L399" s="243"/>
      <c r="M399" s="244"/>
      <c r="N399" s="245"/>
      <c r="O399" s="245"/>
      <c r="P399" s="245"/>
      <c r="Q399" s="245"/>
      <c r="R399" s="245"/>
      <c r="S399" s="245"/>
      <c r="T399" s="246"/>
      <c r="U399" s="13"/>
      <c r="V399" s="13"/>
      <c r="W399" s="13"/>
      <c r="X399" s="13"/>
      <c r="Y399" s="13"/>
      <c r="Z399" s="13"/>
      <c r="AA399" s="13"/>
      <c r="AB399" s="13"/>
      <c r="AC399" s="13"/>
      <c r="AD399" s="13"/>
      <c r="AE399" s="13"/>
      <c r="AT399" s="247" t="s">
        <v>143</v>
      </c>
      <c r="AU399" s="247" t="s">
        <v>88</v>
      </c>
      <c r="AV399" s="13" t="s">
        <v>88</v>
      </c>
      <c r="AW399" s="13" t="s">
        <v>34</v>
      </c>
      <c r="AX399" s="13" t="s">
        <v>86</v>
      </c>
      <c r="AY399" s="247" t="s">
        <v>132</v>
      </c>
    </row>
    <row r="400" s="2" customFormat="1">
      <c r="A400" s="39"/>
      <c r="B400" s="40"/>
      <c r="C400" s="270" t="s">
        <v>557</v>
      </c>
      <c r="D400" s="270" t="s">
        <v>274</v>
      </c>
      <c r="E400" s="271" t="s">
        <v>558</v>
      </c>
      <c r="F400" s="272" t="s">
        <v>559</v>
      </c>
      <c r="G400" s="273" t="s">
        <v>147</v>
      </c>
      <c r="H400" s="274">
        <v>2</v>
      </c>
      <c r="I400" s="275"/>
      <c r="J400" s="276">
        <f>ROUND(I400*H400,2)</f>
        <v>0</v>
      </c>
      <c r="K400" s="272" t="s">
        <v>138</v>
      </c>
      <c r="L400" s="277"/>
      <c r="M400" s="278" t="s">
        <v>1</v>
      </c>
      <c r="N400" s="279" t="s">
        <v>43</v>
      </c>
      <c r="O400" s="92"/>
      <c r="P400" s="228">
        <f>O400*H400</f>
        <v>0</v>
      </c>
      <c r="Q400" s="228">
        <v>0.16200000000000001</v>
      </c>
      <c r="R400" s="228">
        <f>Q400*H400</f>
        <v>0.32400000000000001</v>
      </c>
      <c r="S400" s="228">
        <v>0</v>
      </c>
      <c r="T400" s="229">
        <f>S400*H400</f>
        <v>0</v>
      </c>
      <c r="U400" s="39"/>
      <c r="V400" s="39"/>
      <c r="W400" s="39"/>
      <c r="X400" s="39"/>
      <c r="Y400" s="39"/>
      <c r="Z400" s="39"/>
      <c r="AA400" s="39"/>
      <c r="AB400" s="39"/>
      <c r="AC400" s="39"/>
      <c r="AD400" s="39"/>
      <c r="AE400" s="39"/>
      <c r="AR400" s="230" t="s">
        <v>184</v>
      </c>
      <c r="AT400" s="230" t="s">
        <v>274</v>
      </c>
      <c r="AU400" s="230" t="s">
        <v>88</v>
      </c>
      <c r="AY400" s="18" t="s">
        <v>132</v>
      </c>
      <c r="BE400" s="231">
        <f>IF(N400="základní",J400,0)</f>
        <v>0</v>
      </c>
      <c r="BF400" s="231">
        <f>IF(N400="snížená",J400,0)</f>
        <v>0</v>
      </c>
      <c r="BG400" s="231">
        <f>IF(N400="zákl. přenesená",J400,0)</f>
        <v>0</v>
      </c>
      <c r="BH400" s="231">
        <f>IF(N400="sníž. přenesená",J400,0)</f>
        <v>0</v>
      </c>
      <c r="BI400" s="231">
        <f>IF(N400="nulová",J400,0)</f>
        <v>0</v>
      </c>
      <c r="BJ400" s="18" t="s">
        <v>86</v>
      </c>
      <c r="BK400" s="231">
        <f>ROUND(I400*H400,2)</f>
        <v>0</v>
      </c>
      <c r="BL400" s="18" t="s">
        <v>139</v>
      </c>
      <c r="BM400" s="230" t="s">
        <v>560</v>
      </c>
    </row>
    <row r="401" s="2" customFormat="1">
      <c r="A401" s="39"/>
      <c r="B401" s="40"/>
      <c r="C401" s="41"/>
      <c r="D401" s="232" t="s">
        <v>141</v>
      </c>
      <c r="E401" s="41"/>
      <c r="F401" s="233" t="s">
        <v>559</v>
      </c>
      <c r="G401" s="41"/>
      <c r="H401" s="41"/>
      <c r="I401" s="234"/>
      <c r="J401" s="41"/>
      <c r="K401" s="41"/>
      <c r="L401" s="45"/>
      <c r="M401" s="235"/>
      <c r="N401" s="236"/>
      <c r="O401" s="92"/>
      <c r="P401" s="92"/>
      <c r="Q401" s="92"/>
      <c r="R401" s="92"/>
      <c r="S401" s="92"/>
      <c r="T401" s="93"/>
      <c r="U401" s="39"/>
      <c r="V401" s="39"/>
      <c r="W401" s="39"/>
      <c r="X401" s="39"/>
      <c r="Y401" s="39"/>
      <c r="Z401" s="39"/>
      <c r="AA401" s="39"/>
      <c r="AB401" s="39"/>
      <c r="AC401" s="39"/>
      <c r="AD401" s="39"/>
      <c r="AE401" s="39"/>
      <c r="AT401" s="18" t="s">
        <v>141</v>
      </c>
      <c r="AU401" s="18" t="s">
        <v>88</v>
      </c>
    </row>
    <row r="402" s="13" customFormat="1">
      <c r="A402" s="13"/>
      <c r="B402" s="237"/>
      <c r="C402" s="238"/>
      <c r="D402" s="232" t="s">
        <v>143</v>
      </c>
      <c r="E402" s="239" t="s">
        <v>1</v>
      </c>
      <c r="F402" s="240" t="s">
        <v>88</v>
      </c>
      <c r="G402" s="238"/>
      <c r="H402" s="241">
        <v>2</v>
      </c>
      <c r="I402" s="242"/>
      <c r="J402" s="238"/>
      <c r="K402" s="238"/>
      <c r="L402" s="243"/>
      <c r="M402" s="244"/>
      <c r="N402" s="245"/>
      <c r="O402" s="245"/>
      <c r="P402" s="245"/>
      <c r="Q402" s="245"/>
      <c r="R402" s="245"/>
      <c r="S402" s="245"/>
      <c r="T402" s="246"/>
      <c r="U402" s="13"/>
      <c r="V402" s="13"/>
      <c r="W402" s="13"/>
      <c r="X402" s="13"/>
      <c r="Y402" s="13"/>
      <c r="Z402" s="13"/>
      <c r="AA402" s="13"/>
      <c r="AB402" s="13"/>
      <c r="AC402" s="13"/>
      <c r="AD402" s="13"/>
      <c r="AE402" s="13"/>
      <c r="AT402" s="247" t="s">
        <v>143</v>
      </c>
      <c r="AU402" s="247" t="s">
        <v>88</v>
      </c>
      <c r="AV402" s="13" t="s">
        <v>88</v>
      </c>
      <c r="AW402" s="13" t="s">
        <v>34</v>
      </c>
      <c r="AX402" s="13" t="s">
        <v>86</v>
      </c>
      <c r="AY402" s="247" t="s">
        <v>132</v>
      </c>
    </row>
    <row r="403" s="2" customFormat="1">
      <c r="A403" s="39"/>
      <c r="B403" s="40"/>
      <c r="C403" s="219" t="s">
        <v>561</v>
      </c>
      <c r="D403" s="219" t="s">
        <v>134</v>
      </c>
      <c r="E403" s="220" t="s">
        <v>562</v>
      </c>
      <c r="F403" s="221" t="s">
        <v>563</v>
      </c>
      <c r="G403" s="222" t="s">
        <v>147</v>
      </c>
      <c r="H403" s="223">
        <v>6</v>
      </c>
      <c r="I403" s="224"/>
      <c r="J403" s="225">
        <f>ROUND(I403*H403,2)</f>
        <v>0</v>
      </c>
      <c r="K403" s="221" t="s">
        <v>138</v>
      </c>
      <c r="L403" s="45"/>
      <c r="M403" s="226" t="s">
        <v>1</v>
      </c>
      <c r="N403" s="227" t="s">
        <v>43</v>
      </c>
      <c r="O403" s="92"/>
      <c r="P403" s="228">
        <f>O403*H403</f>
        <v>0</v>
      </c>
      <c r="Q403" s="228">
        <v>0</v>
      </c>
      <c r="R403" s="228">
        <f>Q403*H403</f>
        <v>0</v>
      </c>
      <c r="S403" s="228">
        <v>0.10000000000000001</v>
      </c>
      <c r="T403" s="229">
        <f>S403*H403</f>
        <v>0.60000000000000009</v>
      </c>
      <c r="U403" s="39"/>
      <c r="V403" s="39"/>
      <c r="W403" s="39"/>
      <c r="X403" s="39"/>
      <c r="Y403" s="39"/>
      <c r="Z403" s="39"/>
      <c r="AA403" s="39"/>
      <c r="AB403" s="39"/>
      <c r="AC403" s="39"/>
      <c r="AD403" s="39"/>
      <c r="AE403" s="39"/>
      <c r="AR403" s="230" t="s">
        <v>139</v>
      </c>
      <c r="AT403" s="230" t="s">
        <v>134</v>
      </c>
      <c r="AU403" s="230" t="s">
        <v>88</v>
      </c>
      <c r="AY403" s="18" t="s">
        <v>132</v>
      </c>
      <c r="BE403" s="231">
        <f>IF(N403="základní",J403,0)</f>
        <v>0</v>
      </c>
      <c r="BF403" s="231">
        <f>IF(N403="snížená",J403,0)</f>
        <v>0</v>
      </c>
      <c r="BG403" s="231">
        <f>IF(N403="zákl. přenesená",J403,0)</f>
        <v>0</v>
      </c>
      <c r="BH403" s="231">
        <f>IF(N403="sníž. přenesená",J403,0)</f>
        <v>0</v>
      </c>
      <c r="BI403" s="231">
        <f>IF(N403="nulová",J403,0)</f>
        <v>0</v>
      </c>
      <c r="BJ403" s="18" t="s">
        <v>86</v>
      </c>
      <c r="BK403" s="231">
        <f>ROUND(I403*H403,2)</f>
        <v>0</v>
      </c>
      <c r="BL403" s="18" t="s">
        <v>139</v>
      </c>
      <c r="BM403" s="230" t="s">
        <v>564</v>
      </c>
    </row>
    <row r="404" s="2" customFormat="1">
      <c r="A404" s="39"/>
      <c r="B404" s="40"/>
      <c r="C404" s="41"/>
      <c r="D404" s="232" t="s">
        <v>141</v>
      </c>
      <c r="E404" s="41"/>
      <c r="F404" s="233" t="s">
        <v>565</v>
      </c>
      <c r="G404" s="41"/>
      <c r="H404" s="41"/>
      <c r="I404" s="234"/>
      <c r="J404" s="41"/>
      <c r="K404" s="41"/>
      <c r="L404" s="45"/>
      <c r="M404" s="235"/>
      <c r="N404" s="236"/>
      <c r="O404" s="92"/>
      <c r="P404" s="92"/>
      <c r="Q404" s="92"/>
      <c r="R404" s="92"/>
      <c r="S404" s="92"/>
      <c r="T404" s="93"/>
      <c r="U404" s="39"/>
      <c r="V404" s="39"/>
      <c r="W404" s="39"/>
      <c r="X404" s="39"/>
      <c r="Y404" s="39"/>
      <c r="Z404" s="39"/>
      <c r="AA404" s="39"/>
      <c r="AB404" s="39"/>
      <c r="AC404" s="39"/>
      <c r="AD404" s="39"/>
      <c r="AE404" s="39"/>
      <c r="AT404" s="18" t="s">
        <v>141</v>
      </c>
      <c r="AU404" s="18" t="s">
        <v>88</v>
      </c>
    </row>
    <row r="405" s="13" customFormat="1">
      <c r="A405" s="13"/>
      <c r="B405" s="237"/>
      <c r="C405" s="238"/>
      <c r="D405" s="232" t="s">
        <v>143</v>
      </c>
      <c r="E405" s="239" t="s">
        <v>1</v>
      </c>
      <c r="F405" s="240" t="s">
        <v>168</v>
      </c>
      <c r="G405" s="238"/>
      <c r="H405" s="241">
        <v>6</v>
      </c>
      <c r="I405" s="242"/>
      <c r="J405" s="238"/>
      <c r="K405" s="238"/>
      <c r="L405" s="243"/>
      <c r="M405" s="244"/>
      <c r="N405" s="245"/>
      <c r="O405" s="245"/>
      <c r="P405" s="245"/>
      <c r="Q405" s="245"/>
      <c r="R405" s="245"/>
      <c r="S405" s="245"/>
      <c r="T405" s="246"/>
      <c r="U405" s="13"/>
      <c r="V405" s="13"/>
      <c r="W405" s="13"/>
      <c r="X405" s="13"/>
      <c r="Y405" s="13"/>
      <c r="Z405" s="13"/>
      <c r="AA405" s="13"/>
      <c r="AB405" s="13"/>
      <c r="AC405" s="13"/>
      <c r="AD405" s="13"/>
      <c r="AE405" s="13"/>
      <c r="AT405" s="247" t="s">
        <v>143</v>
      </c>
      <c r="AU405" s="247" t="s">
        <v>88</v>
      </c>
      <c r="AV405" s="13" t="s">
        <v>88</v>
      </c>
      <c r="AW405" s="13" t="s">
        <v>34</v>
      </c>
      <c r="AX405" s="13" t="s">
        <v>86</v>
      </c>
      <c r="AY405" s="247" t="s">
        <v>132</v>
      </c>
    </row>
    <row r="406" s="2" customFormat="1">
      <c r="A406" s="39"/>
      <c r="B406" s="40"/>
      <c r="C406" s="219" t="s">
        <v>566</v>
      </c>
      <c r="D406" s="219" t="s">
        <v>134</v>
      </c>
      <c r="E406" s="220" t="s">
        <v>567</v>
      </c>
      <c r="F406" s="221" t="s">
        <v>568</v>
      </c>
      <c r="G406" s="222" t="s">
        <v>147</v>
      </c>
      <c r="H406" s="223">
        <v>2</v>
      </c>
      <c r="I406" s="224"/>
      <c r="J406" s="225">
        <f>ROUND(I406*H406,2)</f>
        <v>0</v>
      </c>
      <c r="K406" s="221" t="s">
        <v>138</v>
      </c>
      <c r="L406" s="45"/>
      <c r="M406" s="226" t="s">
        <v>1</v>
      </c>
      <c r="N406" s="227" t="s">
        <v>43</v>
      </c>
      <c r="O406" s="92"/>
      <c r="P406" s="228">
        <f>O406*H406</f>
        <v>0</v>
      </c>
      <c r="Q406" s="228">
        <v>0.21734000000000001</v>
      </c>
      <c r="R406" s="228">
        <f>Q406*H406</f>
        <v>0.43468000000000001</v>
      </c>
      <c r="S406" s="228">
        <v>0</v>
      </c>
      <c r="T406" s="229">
        <f>S406*H406</f>
        <v>0</v>
      </c>
      <c r="U406" s="39"/>
      <c r="V406" s="39"/>
      <c r="W406" s="39"/>
      <c r="X406" s="39"/>
      <c r="Y406" s="39"/>
      <c r="Z406" s="39"/>
      <c r="AA406" s="39"/>
      <c r="AB406" s="39"/>
      <c r="AC406" s="39"/>
      <c r="AD406" s="39"/>
      <c r="AE406" s="39"/>
      <c r="AR406" s="230" t="s">
        <v>139</v>
      </c>
      <c r="AT406" s="230" t="s">
        <v>134</v>
      </c>
      <c r="AU406" s="230" t="s">
        <v>88</v>
      </c>
      <c r="AY406" s="18" t="s">
        <v>132</v>
      </c>
      <c r="BE406" s="231">
        <f>IF(N406="základní",J406,0)</f>
        <v>0</v>
      </c>
      <c r="BF406" s="231">
        <f>IF(N406="snížená",J406,0)</f>
        <v>0</v>
      </c>
      <c r="BG406" s="231">
        <f>IF(N406="zákl. přenesená",J406,0)</f>
        <v>0</v>
      </c>
      <c r="BH406" s="231">
        <f>IF(N406="sníž. přenesená",J406,0)</f>
        <v>0</v>
      </c>
      <c r="BI406" s="231">
        <f>IF(N406="nulová",J406,0)</f>
        <v>0</v>
      </c>
      <c r="BJ406" s="18" t="s">
        <v>86</v>
      </c>
      <c r="BK406" s="231">
        <f>ROUND(I406*H406,2)</f>
        <v>0</v>
      </c>
      <c r="BL406" s="18" t="s">
        <v>139</v>
      </c>
      <c r="BM406" s="230" t="s">
        <v>569</v>
      </c>
    </row>
    <row r="407" s="2" customFormat="1">
      <c r="A407" s="39"/>
      <c r="B407" s="40"/>
      <c r="C407" s="41"/>
      <c r="D407" s="232" t="s">
        <v>141</v>
      </c>
      <c r="E407" s="41"/>
      <c r="F407" s="233" t="s">
        <v>568</v>
      </c>
      <c r="G407" s="41"/>
      <c r="H407" s="41"/>
      <c r="I407" s="234"/>
      <c r="J407" s="41"/>
      <c r="K407" s="41"/>
      <c r="L407" s="45"/>
      <c r="M407" s="235"/>
      <c r="N407" s="236"/>
      <c r="O407" s="92"/>
      <c r="P407" s="92"/>
      <c r="Q407" s="92"/>
      <c r="R407" s="92"/>
      <c r="S407" s="92"/>
      <c r="T407" s="93"/>
      <c r="U407" s="39"/>
      <c r="V407" s="39"/>
      <c r="W407" s="39"/>
      <c r="X407" s="39"/>
      <c r="Y407" s="39"/>
      <c r="Z407" s="39"/>
      <c r="AA407" s="39"/>
      <c r="AB407" s="39"/>
      <c r="AC407" s="39"/>
      <c r="AD407" s="39"/>
      <c r="AE407" s="39"/>
      <c r="AT407" s="18" t="s">
        <v>141</v>
      </c>
      <c r="AU407" s="18" t="s">
        <v>88</v>
      </c>
    </row>
    <row r="408" s="13" customFormat="1">
      <c r="A408" s="13"/>
      <c r="B408" s="237"/>
      <c r="C408" s="238"/>
      <c r="D408" s="232" t="s">
        <v>143</v>
      </c>
      <c r="E408" s="239" t="s">
        <v>1</v>
      </c>
      <c r="F408" s="240" t="s">
        <v>88</v>
      </c>
      <c r="G408" s="238"/>
      <c r="H408" s="241">
        <v>2</v>
      </c>
      <c r="I408" s="242"/>
      <c r="J408" s="238"/>
      <c r="K408" s="238"/>
      <c r="L408" s="243"/>
      <c r="M408" s="244"/>
      <c r="N408" s="245"/>
      <c r="O408" s="245"/>
      <c r="P408" s="245"/>
      <c r="Q408" s="245"/>
      <c r="R408" s="245"/>
      <c r="S408" s="245"/>
      <c r="T408" s="246"/>
      <c r="U408" s="13"/>
      <c r="V408" s="13"/>
      <c r="W408" s="13"/>
      <c r="X408" s="13"/>
      <c r="Y408" s="13"/>
      <c r="Z408" s="13"/>
      <c r="AA408" s="13"/>
      <c r="AB408" s="13"/>
      <c r="AC408" s="13"/>
      <c r="AD408" s="13"/>
      <c r="AE408" s="13"/>
      <c r="AT408" s="247" t="s">
        <v>143</v>
      </c>
      <c r="AU408" s="247" t="s">
        <v>88</v>
      </c>
      <c r="AV408" s="13" t="s">
        <v>88</v>
      </c>
      <c r="AW408" s="13" t="s">
        <v>34</v>
      </c>
      <c r="AX408" s="13" t="s">
        <v>86</v>
      </c>
      <c r="AY408" s="247" t="s">
        <v>132</v>
      </c>
    </row>
    <row r="409" s="2" customFormat="1" ht="16.5" customHeight="1">
      <c r="A409" s="39"/>
      <c r="B409" s="40"/>
      <c r="C409" s="270" t="s">
        <v>570</v>
      </c>
      <c r="D409" s="270" t="s">
        <v>274</v>
      </c>
      <c r="E409" s="271" t="s">
        <v>571</v>
      </c>
      <c r="F409" s="272" t="s">
        <v>572</v>
      </c>
      <c r="G409" s="273" t="s">
        <v>147</v>
      </c>
      <c r="H409" s="274">
        <v>2</v>
      </c>
      <c r="I409" s="275"/>
      <c r="J409" s="276">
        <f>ROUND(I409*H409,2)</f>
        <v>0</v>
      </c>
      <c r="K409" s="272" t="s">
        <v>138</v>
      </c>
      <c r="L409" s="277"/>
      <c r="M409" s="278" t="s">
        <v>1</v>
      </c>
      <c r="N409" s="279" t="s">
        <v>43</v>
      </c>
      <c r="O409" s="92"/>
      <c r="P409" s="228">
        <f>O409*H409</f>
        <v>0</v>
      </c>
      <c r="Q409" s="228">
        <v>0.038600000000000002</v>
      </c>
      <c r="R409" s="228">
        <f>Q409*H409</f>
        <v>0.077200000000000005</v>
      </c>
      <c r="S409" s="228">
        <v>0</v>
      </c>
      <c r="T409" s="229">
        <f>S409*H409</f>
        <v>0</v>
      </c>
      <c r="U409" s="39"/>
      <c r="V409" s="39"/>
      <c r="W409" s="39"/>
      <c r="X409" s="39"/>
      <c r="Y409" s="39"/>
      <c r="Z409" s="39"/>
      <c r="AA409" s="39"/>
      <c r="AB409" s="39"/>
      <c r="AC409" s="39"/>
      <c r="AD409" s="39"/>
      <c r="AE409" s="39"/>
      <c r="AR409" s="230" t="s">
        <v>184</v>
      </c>
      <c r="AT409" s="230" t="s">
        <v>274</v>
      </c>
      <c r="AU409" s="230" t="s">
        <v>88</v>
      </c>
      <c r="AY409" s="18" t="s">
        <v>132</v>
      </c>
      <c r="BE409" s="231">
        <f>IF(N409="základní",J409,0)</f>
        <v>0</v>
      </c>
      <c r="BF409" s="231">
        <f>IF(N409="snížená",J409,0)</f>
        <v>0</v>
      </c>
      <c r="BG409" s="231">
        <f>IF(N409="zákl. přenesená",J409,0)</f>
        <v>0</v>
      </c>
      <c r="BH409" s="231">
        <f>IF(N409="sníž. přenesená",J409,0)</f>
        <v>0</v>
      </c>
      <c r="BI409" s="231">
        <f>IF(N409="nulová",J409,0)</f>
        <v>0</v>
      </c>
      <c r="BJ409" s="18" t="s">
        <v>86</v>
      </c>
      <c r="BK409" s="231">
        <f>ROUND(I409*H409,2)</f>
        <v>0</v>
      </c>
      <c r="BL409" s="18" t="s">
        <v>139</v>
      </c>
      <c r="BM409" s="230" t="s">
        <v>573</v>
      </c>
    </row>
    <row r="410" s="2" customFormat="1">
      <c r="A410" s="39"/>
      <c r="B410" s="40"/>
      <c r="C410" s="41"/>
      <c r="D410" s="232" t="s">
        <v>141</v>
      </c>
      <c r="E410" s="41"/>
      <c r="F410" s="233" t="s">
        <v>572</v>
      </c>
      <c r="G410" s="41"/>
      <c r="H410" s="41"/>
      <c r="I410" s="234"/>
      <c r="J410" s="41"/>
      <c r="K410" s="41"/>
      <c r="L410" s="45"/>
      <c r="M410" s="235"/>
      <c r="N410" s="236"/>
      <c r="O410" s="92"/>
      <c r="P410" s="92"/>
      <c r="Q410" s="92"/>
      <c r="R410" s="92"/>
      <c r="S410" s="92"/>
      <c r="T410" s="93"/>
      <c r="U410" s="39"/>
      <c r="V410" s="39"/>
      <c r="W410" s="39"/>
      <c r="X410" s="39"/>
      <c r="Y410" s="39"/>
      <c r="Z410" s="39"/>
      <c r="AA410" s="39"/>
      <c r="AB410" s="39"/>
      <c r="AC410" s="39"/>
      <c r="AD410" s="39"/>
      <c r="AE410" s="39"/>
      <c r="AT410" s="18" t="s">
        <v>141</v>
      </c>
      <c r="AU410" s="18" t="s">
        <v>88</v>
      </c>
    </row>
    <row r="411" s="13" customFormat="1">
      <c r="A411" s="13"/>
      <c r="B411" s="237"/>
      <c r="C411" s="238"/>
      <c r="D411" s="232" t="s">
        <v>143</v>
      </c>
      <c r="E411" s="239" t="s">
        <v>1</v>
      </c>
      <c r="F411" s="240" t="s">
        <v>88</v>
      </c>
      <c r="G411" s="238"/>
      <c r="H411" s="241">
        <v>2</v>
      </c>
      <c r="I411" s="242"/>
      <c r="J411" s="238"/>
      <c r="K411" s="238"/>
      <c r="L411" s="243"/>
      <c r="M411" s="244"/>
      <c r="N411" s="245"/>
      <c r="O411" s="245"/>
      <c r="P411" s="245"/>
      <c r="Q411" s="245"/>
      <c r="R411" s="245"/>
      <c r="S411" s="245"/>
      <c r="T411" s="246"/>
      <c r="U411" s="13"/>
      <c r="V411" s="13"/>
      <c r="W411" s="13"/>
      <c r="X411" s="13"/>
      <c r="Y411" s="13"/>
      <c r="Z411" s="13"/>
      <c r="AA411" s="13"/>
      <c r="AB411" s="13"/>
      <c r="AC411" s="13"/>
      <c r="AD411" s="13"/>
      <c r="AE411" s="13"/>
      <c r="AT411" s="247" t="s">
        <v>143</v>
      </c>
      <c r="AU411" s="247" t="s">
        <v>88</v>
      </c>
      <c r="AV411" s="13" t="s">
        <v>88</v>
      </c>
      <c r="AW411" s="13" t="s">
        <v>34</v>
      </c>
      <c r="AX411" s="13" t="s">
        <v>86</v>
      </c>
      <c r="AY411" s="247" t="s">
        <v>132</v>
      </c>
    </row>
    <row r="412" s="2" customFormat="1">
      <c r="A412" s="39"/>
      <c r="B412" s="40"/>
      <c r="C412" s="219" t="s">
        <v>574</v>
      </c>
      <c r="D412" s="219" t="s">
        <v>134</v>
      </c>
      <c r="E412" s="220" t="s">
        <v>575</v>
      </c>
      <c r="F412" s="221" t="s">
        <v>576</v>
      </c>
      <c r="G412" s="222" t="s">
        <v>147</v>
      </c>
      <c r="H412" s="223">
        <v>6</v>
      </c>
      <c r="I412" s="224"/>
      <c r="J412" s="225">
        <f>ROUND(I412*H412,2)</f>
        <v>0</v>
      </c>
      <c r="K412" s="221" t="s">
        <v>138</v>
      </c>
      <c r="L412" s="45"/>
      <c r="M412" s="226" t="s">
        <v>1</v>
      </c>
      <c r="N412" s="227" t="s">
        <v>43</v>
      </c>
      <c r="O412" s="92"/>
      <c r="P412" s="228">
        <f>O412*H412</f>
        <v>0</v>
      </c>
      <c r="Q412" s="228">
        <v>0.42080000000000001</v>
      </c>
      <c r="R412" s="228">
        <f>Q412*H412</f>
        <v>2.5247999999999999</v>
      </c>
      <c r="S412" s="228">
        <v>0</v>
      </c>
      <c r="T412" s="229">
        <f>S412*H412</f>
        <v>0</v>
      </c>
      <c r="U412" s="39"/>
      <c r="V412" s="39"/>
      <c r="W412" s="39"/>
      <c r="X412" s="39"/>
      <c r="Y412" s="39"/>
      <c r="Z412" s="39"/>
      <c r="AA412" s="39"/>
      <c r="AB412" s="39"/>
      <c r="AC412" s="39"/>
      <c r="AD412" s="39"/>
      <c r="AE412" s="39"/>
      <c r="AR412" s="230" t="s">
        <v>139</v>
      </c>
      <c r="AT412" s="230" t="s">
        <v>134</v>
      </c>
      <c r="AU412" s="230" t="s">
        <v>88</v>
      </c>
      <c r="AY412" s="18" t="s">
        <v>132</v>
      </c>
      <c r="BE412" s="231">
        <f>IF(N412="základní",J412,0)</f>
        <v>0</v>
      </c>
      <c r="BF412" s="231">
        <f>IF(N412="snížená",J412,0)</f>
        <v>0</v>
      </c>
      <c r="BG412" s="231">
        <f>IF(N412="zákl. přenesená",J412,0)</f>
        <v>0</v>
      </c>
      <c r="BH412" s="231">
        <f>IF(N412="sníž. přenesená",J412,0)</f>
        <v>0</v>
      </c>
      <c r="BI412" s="231">
        <f>IF(N412="nulová",J412,0)</f>
        <v>0</v>
      </c>
      <c r="BJ412" s="18" t="s">
        <v>86</v>
      </c>
      <c r="BK412" s="231">
        <f>ROUND(I412*H412,2)</f>
        <v>0</v>
      </c>
      <c r="BL412" s="18" t="s">
        <v>139</v>
      </c>
      <c r="BM412" s="230" t="s">
        <v>577</v>
      </c>
    </row>
    <row r="413" s="2" customFormat="1">
      <c r="A413" s="39"/>
      <c r="B413" s="40"/>
      <c r="C413" s="41"/>
      <c r="D413" s="232" t="s">
        <v>141</v>
      </c>
      <c r="E413" s="41"/>
      <c r="F413" s="233" t="s">
        <v>578</v>
      </c>
      <c r="G413" s="41"/>
      <c r="H413" s="41"/>
      <c r="I413" s="234"/>
      <c r="J413" s="41"/>
      <c r="K413" s="41"/>
      <c r="L413" s="45"/>
      <c r="M413" s="235"/>
      <c r="N413" s="236"/>
      <c r="O413" s="92"/>
      <c r="P413" s="92"/>
      <c r="Q413" s="92"/>
      <c r="R413" s="92"/>
      <c r="S413" s="92"/>
      <c r="T413" s="93"/>
      <c r="U413" s="39"/>
      <c r="V413" s="39"/>
      <c r="W413" s="39"/>
      <c r="X413" s="39"/>
      <c r="Y413" s="39"/>
      <c r="Z413" s="39"/>
      <c r="AA413" s="39"/>
      <c r="AB413" s="39"/>
      <c r="AC413" s="39"/>
      <c r="AD413" s="39"/>
      <c r="AE413" s="39"/>
      <c r="AT413" s="18" t="s">
        <v>141</v>
      </c>
      <c r="AU413" s="18" t="s">
        <v>88</v>
      </c>
    </row>
    <row r="414" s="13" customFormat="1">
      <c r="A414" s="13"/>
      <c r="B414" s="237"/>
      <c r="C414" s="238"/>
      <c r="D414" s="232" t="s">
        <v>143</v>
      </c>
      <c r="E414" s="239" t="s">
        <v>1</v>
      </c>
      <c r="F414" s="240" t="s">
        <v>168</v>
      </c>
      <c r="G414" s="238"/>
      <c r="H414" s="241">
        <v>6</v>
      </c>
      <c r="I414" s="242"/>
      <c r="J414" s="238"/>
      <c r="K414" s="238"/>
      <c r="L414" s="243"/>
      <c r="M414" s="244"/>
      <c r="N414" s="245"/>
      <c r="O414" s="245"/>
      <c r="P414" s="245"/>
      <c r="Q414" s="245"/>
      <c r="R414" s="245"/>
      <c r="S414" s="245"/>
      <c r="T414" s="246"/>
      <c r="U414" s="13"/>
      <c r="V414" s="13"/>
      <c r="W414" s="13"/>
      <c r="X414" s="13"/>
      <c r="Y414" s="13"/>
      <c r="Z414" s="13"/>
      <c r="AA414" s="13"/>
      <c r="AB414" s="13"/>
      <c r="AC414" s="13"/>
      <c r="AD414" s="13"/>
      <c r="AE414" s="13"/>
      <c r="AT414" s="247" t="s">
        <v>143</v>
      </c>
      <c r="AU414" s="247" t="s">
        <v>88</v>
      </c>
      <c r="AV414" s="13" t="s">
        <v>88</v>
      </c>
      <c r="AW414" s="13" t="s">
        <v>34</v>
      </c>
      <c r="AX414" s="13" t="s">
        <v>86</v>
      </c>
      <c r="AY414" s="247" t="s">
        <v>132</v>
      </c>
    </row>
    <row r="415" s="2" customFormat="1" ht="33" customHeight="1">
      <c r="A415" s="39"/>
      <c r="B415" s="40"/>
      <c r="C415" s="219" t="s">
        <v>579</v>
      </c>
      <c r="D415" s="219" t="s">
        <v>134</v>
      </c>
      <c r="E415" s="220" t="s">
        <v>580</v>
      </c>
      <c r="F415" s="221" t="s">
        <v>581</v>
      </c>
      <c r="G415" s="222" t="s">
        <v>147</v>
      </c>
      <c r="H415" s="223">
        <v>12</v>
      </c>
      <c r="I415" s="224"/>
      <c r="J415" s="225">
        <f>ROUND(I415*H415,2)</f>
        <v>0</v>
      </c>
      <c r="K415" s="221" t="s">
        <v>138</v>
      </c>
      <c r="L415" s="45"/>
      <c r="M415" s="226" t="s">
        <v>1</v>
      </c>
      <c r="N415" s="227" t="s">
        <v>43</v>
      </c>
      <c r="O415" s="92"/>
      <c r="P415" s="228">
        <f>O415*H415</f>
        <v>0</v>
      </c>
      <c r="Q415" s="228">
        <v>0.31108000000000002</v>
      </c>
      <c r="R415" s="228">
        <f>Q415*H415</f>
        <v>3.7329600000000003</v>
      </c>
      <c r="S415" s="228">
        <v>0</v>
      </c>
      <c r="T415" s="229">
        <f>S415*H415</f>
        <v>0</v>
      </c>
      <c r="U415" s="39"/>
      <c r="V415" s="39"/>
      <c r="W415" s="39"/>
      <c r="X415" s="39"/>
      <c r="Y415" s="39"/>
      <c r="Z415" s="39"/>
      <c r="AA415" s="39"/>
      <c r="AB415" s="39"/>
      <c r="AC415" s="39"/>
      <c r="AD415" s="39"/>
      <c r="AE415" s="39"/>
      <c r="AR415" s="230" t="s">
        <v>139</v>
      </c>
      <c r="AT415" s="230" t="s">
        <v>134</v>
      </c>
      <c r="AU415" s="230" t="s">
        <v>88</v>
      </c>
      <c r="AY415" s="18" t="s">
        <v>132</v>
      </c>
      <c r="BE415" s="231">
        <f>IF(N415="základní",J415,0)</f>
        <v>0</v>
      </c>
      <c r="BF415" s="231">
        <f>IF(N415="snížená",J415,0)</f>
        <v>0</v>
      </c>
      <c r="BG415" s="231">
        <f>IF(N415="zákl. přenesená",J415,0)</f>
        <v>0</v>
      </c>
      <c r="BH415" s="231">
        <f>IF(N415="sníž. přenesená",J415,0)</f>
        <v>0</v>
      </c>
      <c r="BI415" s="231">
        <f>IF(N415="nulová",J415,0)</f>
        <v>0</v>
      </c>
      <c r="BJ415" s="18" t="s">
        <v>86</v>
      </c>
      <c r="BK415" s="231">
        <f>ROUND(I415*H415,2)</f>
        <v>0</v>
      </c>
      <c r="BL415" s="18" t="s">
        <v>139</v>
      </c>
      <c r="BM415" s="230" t="s">
        <v>582</v>
      </c>
    </row>
    <row r="416" s="2" customFormat="1">
      <c r="A416" s="39"/>
      <c r="B416" s="40"/>
      <c r="C416" s="41"/>
      <c r="D416" s="232" t="s">
        <v>141</v>
      </c>
      <c r="E416" s="41"/>
      <c r="F416" s="233" t="s">
        <v>583</v>
      </c>
      <c r="G416" s="41"/>
      <c r="H416" s="41"/>
      <c r="I416" s="234"/>
      <c r="J416" s="41"/>
      <c r="K416" s="41"/>
      <c r="L416" s="45"/>
      <c r="M416" s="235"/>
      <c r="N416" s="236"/>
      <c r="O416" s="92"/>
      <c r="P416" s="92"/>
      <c r="Q416" s="92"/>
      <c r="R416" s="92"/>
      <c r="S416" s="92"/>
      <c r="T416" s="93"/>
      <c r="U416" s="39"/>
      <c r="V416" s="39"/>
      <c r="W416" s="39"/>
      <c r="X416" s="39"/>
      <c r="Y416" s="39"/>
      <c r="Z416" s="39"/>
      <c r="AA416" s="39"/>
      <c r="AB416" s="39"/>
      <c r="AC416" s="39"/>
      <c r="AD416" s="39"/>
      <c r="AE416" s="39"/>
      <c r="AT416" s="18" t="s">
        <v>141</v>
      </c>
      <c r="AU416" s="18" t="s">
        <v>88</v>
      </c>
    </row>
    <row r="417" s="13" customFormat="1">
      <c r="A417" s="13"/>
      <c r="B417" s="237"/>
      <c r="C417" s="238"/>
      <c r="D417" s="232" t="s">
        <v>143</v>
      </c>
      <c r="E417" s="239" t="s">
        <v>1</v>
      </c>
      <c r="F417" s="240" t="s">
        <v>584</v>
      </c>
      <c r="G417" s="238"/>
      <c r="H417" s="241">
        <v>2</v>
      </c>
      <c r="I417" s="242"/>
      <c r="J417" s="238"/>
      <c r="K417" s="238"/>
      <c r="L417" s="243"/>
      <c r="M417" s="244"/>
      <c r="N417" s="245"/>
      <c r="O417" s="245"/>
      <c r="P417" s="245"/>
      <c r="Q417" s="245"/>
      <c r="R417" s="245"/>
      <c r="S417" s="245"/>
      <c r="T417" s="246"/>
      <c r="U417" s="13"/>
      <c r="V417" s="13"/>
      <c r="W417" s="13"/>
      <c r="X417" s="13"/>
      <c r="Y417" s="13"/>
      <c r="Z417" s="13"/>
      <c r="AA417" s="13"/>
      <c r="AB417" s="13"/>
      <c r="AC417" s="13"/>
      <c r="AD417" s="13"/>
      <c r="AE417" s="13"/>
      <c r="AT417" s="247" t="s">
        <v>143</v>
      </c>
      <c r="AU417" s="247" t="s">
        <v>88</v>
      </c>
      <c r="AV417" s="13" t="s">
        <v>88</v>
      </c>
      <c r="AW417" s="13" t="s">
        <v>34</v>
      </c>
      <c r="AX417" s="13" t="s">
        <v>78</v>
      </c>
      <c r="AY417" s="247" t="s">
        <v>132</v>
      </c>
    </row>
    <row r="418" s="13" customFormat="1">
      <c r="A418" s="13"/>
      <c r="B418" s="237"/>
      <c r="C418" s="238"/>
      <c r="D418" s="232" t="s">
        <v>143</v>
      </c>
      <c r="E418" s="239" t="s">
        <v>1</v>
      </c>
      <c r="F418" s="240" t="s">
        <v>585</v>
      </c>
      <c r="G418" s="238"/>
      <c r="H418" s="241">
        <v>10</v>
      </c>
      <c r="I418" s="242"/>
      <c r="J418" s="238"/>
      <c r="K418" s="238"/>
      <c r="L418" s="243"/>
      <c r="M418" s="244"/>
      <c r="N418" s="245"/>
      <c r="O418" s="245"/>
      <c r="P418" s="245"/>
      <c r="Q418" s="245"/>
      <c r="R418" s="245"/>
      <c r="S418" s="245"/>
      <c r="T418" s="246"/>
      <c r="U418" s="13"/>
      <c r="V418" s="13"/>
      <c r="W418" s="13"/>
      <c r="X418" s="13"/>
      <c r="Y418" s="13"/>
      <c r="Z418" s="13"/>
      <c r="AA418" s="13"/>
      <c r="AB418" s="13"/>
      <c r="AC418" s="13"/>
      <c r="AD418" s="13"/>
      <c r="AE418" s="13"/>
      <c r="AT418" s="247" t="s">
        <v>143</v>
      </c>
      <c r="AU418" s="247" t="s">
        <v>88</v>
      </c>
      <c r="AV418" s="13" t="s">
        <v>88</v>
      </c>
      <c r="AW418" s="13" t="s">
        <v>34</v>
      </c>
      <c r="AX418" s="13" t="s">
        <v>78</v>
      </c>
      <c r="AY418" s="247" t="s">
        <v>132</v>
      </c>
    </row>
    <row r="419" s="15" customFormat="1">
      <c r="A419" s="15"/>
      <c r="B419" s="258"/>
      <c r="C419" s="259"/>
      <c r="D419" s="232" t="s">
        <v>143</v>
      </c>
      <c r="E419" s="260" t="s">
        <v>1</v>
      </c>
      <c r="F419" s="261" t="s">
        <v>176</v>
      </c>
      <c r="G419" s="259"/>
      <c r="H419" s="262">
        <v>12</v>
      </c>
      <c r="I419" s="263"/>
      <c r="J419" s="259"/>
      <c r="K419" s="259"/>
      <c r="L419" s="264"/>
      <c r="M419" s="265"/>
      <c r="N419" s="266"/>
      <c r="O419" s="266"/>
      <c r="P419" s="266"/>
      <c r="Q419" s="266"/>
      <c r="R419" s="266"/>
      <c r="S419" s="266"/>
      <c r="T419" s="267"/>
      <c r="U419" s="15"/>
      <c r="V419" s="15"/>
      <c r="W419" s="15"/>
      <c r="X419" s="15"/>
      <c r="Y419" s="15"/>
      <c r="Z419" s="15"/>
      <c r="AA419" s="15"/>
      <c r="AB419" s="15"/>
      <c r="AC419" s="15"/>
      <c r="AD419" s="15"/>
      <c r="AE419" s="15"/>
      <c r="AT419" s="268" t="s">
        <v>143</v>
      </c>
      <c r="AU419" s="268" t="s">
        <v>88</v>
      </c>
      <c r="AV419" s="15" t="s">
        <v>139</v>
      </c>
      <c r="AW419" s="15" t="s">
        <v>34</v>
      </c>
      <c r="AX419" s="15" t="s">
        <v>86</v>
      </c>
      <c r="AY419" s="268" t="s">
        <v>132</v>
      </c>
    </row>
    <row r="420" s="2" customFormat="1">
      <c r="A420" s="39"/>
      <c r="B420" s="40"/>
      <c r="C420" s="219" t="s">
        <v>375</v>
      </c>
      <c r="D420" s="219" t="s">
        <v>134</v>
      </c>
      <c r="E420" s="220" t="s">
        <v>586</v>
      </c>
      <c r="F420" s="221" t="s">
        <v>587</v>
      </c>
      <c r="G420" s="222" t="s">
        <v>147</v>
      </c>
      <c r="H420" s="223">
        <v>8</v>
      </c>
      <c r="I420" s="224"/>
      <c r="J420" s="225">
        <f>ROUND(I420*H420,2)</f>
        <v>0</v>
      </c>
      <c r="K420" s="221" t="s">
        <v>1</v>
      </c>
      <c r="L420" s="45"/>
      <c r="M420" s="226" t="s">
        <v>1</v>
      </c>
      <c r="N420" s="227" t="s">
        <v>43</v>
      </c>
      <c r="O420" s="92"/>
      <c r="P420" s="228">
        <f>O420*H420</f>
        <v>0</v>
      </c>
      <c r="Q420" s="228">
        <v>0</v>
      </c>
      <c r="R420" s="228">
        <f>Q420*H420</f>
        <v>0</v>
      </c>
      <c r="S420" s="228">
        <v>0</v>
      </c>
      <c r="T420" s="229">
        <f>S420*H420</f>
        <v>0</v>
      </c>
      <c r="U420" s="39"/>
      <c r="V420" s="39"/>
      <c r="W420" s="39"/>
      <c r="X420" s="39"/>
      <c r="Y420" s="39"/>
      <c r="Z420" s="39"/>
      <c r="AA420" s="39"/>
      <c r="AB420" s="39"/>
      <c r="AC420" s="39"/>
      <c r="AD420" s="39"/>
      <c r="AE420" s="39"/>
      <c r="AR420" s="230" t="s">
        <v>139</v>
      </c>
      <c r="AT420" s="230" t="s">
        <v>134</v>
      </c>
      <c r="AU420" s="230" t="s">
        <v>88</v>
      </c>
      <c r="AY420" s="18" t="s">
        <v>132</v>
      </c>
      <c r="BE420" s="231">
        <f>IF(N420="základní",J420,0)</f>
        <v>0</v>
      </c>
      <c r="BF420" s="231">
        <f>IF(N420="snížená",J420,0)</f>
        <v>0</v>
      </c>
      <c r="BG420" s="231">
        <f>IF(N420="zákl. přenesená",J420,0)</f>
        <v>0</v>
      </c>
      <c r="BH420" s="231">
        <f>IF(N420="sníž. přenesená",J420,0)</f>
        <v>0</v>
      </c>
      <c r="BI420" s="231">
        <f>IF(N420="nulová",J420,0)</f>
        <v>0</v>
      </c>
      <c r="BJ420" s="18" t="s">
        <v>86</v>
      </c>
      <c r="BK420" s="231">
        <f>ROUND(I420*H420,2)</f>
        <v>0</v>
      </c>
      <c r="BL420" s="18" t="s">
        <v>139</v>
      </c>
      <c r="BM420" s="230" t="s">
        <v>588</v>
      </c>
    </row>
    <row r="421" s="2" customFormat="1">
      <c r="A421" s="39"/>
      <c r="B421" s="40"/>
      <c r="C421" s="41"/>
      <c r="D421" s="232" t="s">
        <v>141</v>
      </c>
      <c r="E421" s="41"/>
      <c r="F421" s="233" t="s">
        <v>589</v>
      </c>
      <c r="G421" s="41"/>
      <c r="H421" s="41"/>
      <c r="I421" s="234"/>
      <c r="J421" s="41"/>
      <c r="K421" s="41"/>
      <c r="L421" s="45"/>
      <c r="M421" s="235"/>
      <c r="N421" s="236"/>
      <c r="O421" s="92"/>
      <c r="P421" s="92"/>
      <c r="Q421" s="92"/>
      <c r="R421" s="92"/>
      <c r="S421" s="92"/>
      <c r="T421" s="93"/>
      <c r="U421" s="39"/>
      <c r="V421" s="39"/>
      <c r="W421" s="39"/>
      <c r="X421" s="39"/>
      <c r="Y421" s="39"/>
      <c r="Z421" s="39"/>
      <c r="AA421" s="39"/>
      <c r="AB421" s="39"/>
      <c r="AC421" s="39"/>
      <c r="AD421" s="39"/>
      <c r="AE421" s="39"/>
      <c r="AT421" s="18" t="s">
        <v>141</v>
      </c>
      <c r="AU421" s="18" t="s">
        <v>88</v>
      </c>
    </row>
    <row r="422" s="2" customFormat="1">
      <c r="A422" s="39"/>
      <c r="B422" s="40"/>
      <c r="C422" s="41"/>
      <c r="D422" s="232" t="s">
        <v>195</v>
      </c>
      <c r="E422" s="41"/>
      <c r="F422" s="269" t="s">
        <v>590</v>
      </c>
      <c r="G422" s="41"/>
      <c r="H422" s="41"/>
      <c r="I422" s="234"/>
      <c r="J422" s="41"/>
      <c r="K422" s="41"/>
      <c r="L422" s="45"/>
      <c r="M422" s="235"/>
      <c r="N422" s="236"/>
      <c r="O422" s="92"/>
      <c r="P422" s="92"/>
      <c r="Q422" s="92"/>
      <c r="R422" s="92"/>
      <c r="S422" s="92"/>
      <c r="T422" s="93"/>
      <c r="U422" s="39"/>
      <c r="V422" s="39"/>
      <c r="W422" s="39"/>
      <c r="X422" s="39"/>
      <c r="Y422" s="39"/>
      <c r="Z422" s="39"/>
      <c r="AA422" s="39"/>
      <c r="AB422" s="39"/>
      <c r="AC422" s="39"/>
      <c r="AD422" s="39"/>
      <c r="AE422" s="39"/>
      <c r="AT422" s="18" t="s">
        <v>195</v>
      </c>
      <c r="AU422" s="18" t="s">
        <v>88</v>
      </c>
    </row>
    <row r="423" s="13" customFormat="1">
      <c r="A423" s="13"/>
      <c r="B423" s="237"/>
      <c r="C423" s="238"/>
      <c r="D423" s="232" t="s">
        <v>143</v>
      </c>
      <c r="E423" s="239" t="s">
        <v>1</v>
      </c>
      <c r="F423" s="240" t="s">
        <v>184</v>
      </c>
      <c r="G423" s="238"/>
      <c r="H423" s="241">
        <v>8</v>
      </c>
      <c r="I423" s="242"/>
      <c r="J423" s="238"/>
      <c r="K423" s="238"/>
      <c r="L423" s="243"/>
      <c r="M423" s="244"/>
      <c r="N423" s="245"/>
      <c r="O423" s="245"/>
      <c r="P423" s="245"/>
      <c r="Q423" s="245"/>
      <c r="R423" s="245"/>
      <c r="S423" s="245"/>
      <c r="T423" s="246"/>
      <c r="U423" s="13"/>
      <c r="V423" s="13"/>
      <c r="W423" s="13"/>
      <c r="X423" s="13"/>
      <c r="Y423" s="13"/>
      <c r="Z423" s="13"/>
      <c r="AA423" s="13"/>
      <c r="AB423" s="13"/>
      <c r="AC423" s="13"/>
      <c r="AD423" s="13"/>
      <c r="AE423" s="13"/>
      <c r="AT423" s="247" t="s">
        <v>143</v>
      </c>
      <c r="AU423" s="247" t="s">
        <v>88</v>
      </c>
      <c r="AV423" s="13" t="s">
        <v>88</v>
      </c>
      <c r="AW423" s="13" t="s">
        <v>34</v>
      </c>
      <c r="AX423" s="13" t="s">
        <v>78</v>
      </c>
      <c r="AY423" s="247" t="s">
        <v>132</v>
      </c>
    </row>
    <row r="424" s="12" customFormat="1" ht="22.8" customHeight="1">
      <c r="A424" s="12"/>
      <c r="B424" s="203"/>
      <c r="C424" s="204"/>
      <c r="D424" s="205" t="s">
        <v>77</v>
      </c>
      <c r="E424" s="217" t="s">
        <v>190</v>
      </c>
      <c r="F424" s="217" t="s">
        <v>591</v>
      </c>
      <c r="G424" s="204"/>
      <c r="H424" s="204"/>
      <c r="I424" s="207"/>
      <c r="J424" s="218">
        <f>BK424</f>
        <v>0</v>
      </c>
      <c r="K424" s="204"/>
      <c r="L424" s="209"/>
      <c r="M424" s="210"/>
      <c r="N424" s="211"/>
      <c r="O424" s="211"/>
      <c r="P424" s="212">
        <f>P425+SUM(P426:P500)</f>
        <v>0</v>
      </c>
      <c r="Q424" s="211"/>
      <c r="R424" s="212">
        <f>R425+SUM(R426:R500)</f>
        <v>97.115602880000026</v>
      </c>
      <c r="S424" s="211"/>
      <c r="T424" s="213">
        <f>T425+SUM(T426:T500)</f>
        <v>1179.7030000000002</v>
      </c>
      <c r="U424" s="12"/>
      <c r="V424" s="12"/>
      <c r="W424" s="12"/>
      <c r="X424" s="12"/>
      <c r="Y424" s="12"/>
      <c r="Z424" s="12"/>
      <c r="AA424" s="12"/>
      <c r="AB424" s="12"/>
      <c r="AC424" s="12"/>
      <c r="AD424" s="12"/>
      <c r="AE424" s="12"/>
      <c r="AR424" s="214" t="s">
        <v>86</v>
      </c>
      <c r="AT424" s="215" t="s">
        <v>77</v>
      </c>
      <c r="AU424" s="215" t="s">
        <v>86</v>
      </c>
      <c r="AY424" s="214" t="s">
        <v>132</v>
      </c>
      <c r="BK424" s="216">
        <f>BK425+SUM(BK426:BK500)</f>
        <v>0</v>
      </c>
    </row>
    <row r="425" s="2" customFormat="1" ht="16.5" customHeight="1">
      <c r="A425" s="39"/>
      <c r="B425" s="40"/>
      <c r="C425" s="219" t="s">
        <v>592</v>
      </c>
      <c r="D425" s="219" t="s">
        <v>134</v>
      </c>
      <c r="E425" s="220" t="s">
        <v>593</v>
      </c>
      <c r="F425" s="221" t="s">
        <v>594</v>
      </c>
      <c r="G425" s="222" t="s">
        <v>493</v>
      </c>
      <c r="H425" s="223">
        <v>9.8000000000000007</v>
      </c>
      <c r="I425" s="224"/>
      <c r="J425" s="225">
        <f>ROUND(I425*H425,2)</f>
        <v>0</v>
      </c>
      <c r="K425" s="221" t="s">
        <v>138</v>
      </c>
      <c r="L425" s="45"/>
      <c r="M425" s="226" t="s">
        <v>1</v>
      </c>
      <c r="N425" s="227" t="s">
        <v>43</v>
      </c>
      <c r="O425" s="92"/>
      <c r="P425" s="228">
        <f>O425*H425</f>
        <v>0</v>
      </c>
      <c r="Q425" s="228">
        <v>0.040079999999999998</v>
      </c>
      <c r="R425" s="228">
        <f>Q425*H425</f>
        <v>0.39278400000000002</v>
      </c>
      <c r="S425" s="228">
        <v>0</v>
      </c>
      <c r="T425" s="229">
        <f>S425*H425</f>
        <v>0</v>
      </c>
      <c r="U425" s="39"/>
      <c r="V425" s="39"/>
      <c r="W425" s="39"/>
      <c r="X425" s="39"/>
      <c r="Y425" s="39"/>
      <c r="Z425" s="39"/>
      <c r="AA425" s="39"/>
      <c r="AB425" s="39"/>
      <c r="AC425" s="39"/>
      <c r="AD425" s="39"/>
      <c r="AE425" s="39"/>
      <c r="AR425" s="230" t="s">
        <v>167</v>
      </c>
      <c r="AT425" s="230" t="s">
        <v>134</v>
      </c>
      <c r="AU425" s="230" t="s">
        <v>88</v>
      </c>
      <c r="AY425" s="18" t="s">
        <v>132</v>
      </c>
      <c r="BE425" s="231">
        <f>IF(N425="základní",J425,0)</f>
        <v>0</v>
      </c>
      <c r="BF425" s="231">
        <f>IF(N425="snížená",J425,0)</f>
        <v>0</v>
      </c>
      <c r="BG425" s="231">
        <f>IF(N425="zákl. přenesená",J425,0)</f>
        <v>0</v>
      </c>
      <c r="BH425" s="231">
        <f>IF(N425="sníž. přenesená",J425,0)</f>
        <v>0</v>
      </c>
      <c r="BI425" s="231">
        <f>IF(N425="nulová",J425,0)</f>
        <v>0</v>
      </c>
      <c r="BJ425" s="18" t="s">
        <v>86</v>
      </c>
      <c r="BK425" s="231">
        <f>ROUND(I425*H425,2)</f>
        <v>0</v>
      </c>
      <c r="BL425" s="18" t="s">
        <v>167</v>
      </c>
      <c r="BM425" s="230" t="s">
        <v>595</v>
      </c>
    </row>
    <row r="426" s="2" customFormat="1">
      <c r="A426" s="39"/>
      <c r="B426" s="40"/>
      <c r="C426" s="41"/>
      <c r="D426" s="232" t="s">
        <v>141</v>
      </c>
      <c r="E426" s="41"/>
      <c r="F426" s="233" t="s">
        <v>596</v>
      </c>
      <c r="G426" s="41"/>
      <c r="H426" s="41"/>
      <c r="I426" s="234"/>
      <c r="J426" s="41"/>
      <c r="K426" s="41"/>
      <c r="L426" s="45"/>
      <c r="M426" s="235"/>
      <c r="N426" s="236"/>
      <c r="O426" s="92"/>
      <c r="P426" s="92"/>
      <c r="Q426" s="92"/>
      <c r="R426" s="92"/>
      <c r="S426" s="92"/>
      <c r="T426" s="93"/>
      <c r="U426" s="39"/>
      <c r="V426" s="39"/>
      <c r="W426" s="39"/>
      <c r="X426" s="39"/>
      <c r="Y426" s="39"/>
      <c r="Z426" s="39"/>
      <c r="AA426" s="39"/>
      <c r="AB426" s="39"/>
      <c r="AC426" s="39"/>
      <c r="AD426" s="39"/>
      <c r="AE426" s="39"/>
      <c r="AT426" s="18" t="s">
        <v>141</v>
      </c>
      <c r="AU426" s="18" t="s">
        <v>88</v>
      </c>
    </row>
    <row r="427" s="2" customFormat="1">
      <c r="A427" s="39"/>
      <c r="B427" s="40"/>
      <c r="C427" s="41"/>
      <c r="D427" s="232" t="s">
        <v>195</v>
      </c>
      <c r="E427" s="41"/>
      <c r="F427" s="269" t="s">
        <v>597</v>
      </c>
      <c r="G427" s="41"/>
      <c r="H427" s="41"/>
      <c r="I427" s="234"/>
      <c r="J427" s="41"/>
      <c r="K427" s="41"/>
      <c r="L427" s="45"/>
      <c r="M427" s="235"/>
      <c r="N427" s="236"/>
      <c r="O427" s="92"/>
      <c r="P427" s="92"/>
      <c r="Q427" s="92"/>
      <c r="R427" s="92"/>
      <c r="S427" s="92"/>
      <c r="T427" s="93"/>
      <c r="U427" s="39"/>
      <c r="V427" s="39"/>
      <c r="W427" s="39"/>
      <c r="X427" s="39"/>
      <c r="Y427" s="39"/>
      <c r="Z427" s="39"/>
      <c r="AA427" s="39"/>
      <c r="AB427" s="39"/>
      <c r="AC427" s="39"/>
      <c r="AD427" s="39"/>
      <c r="AE427" s="39"/>
      <c r="AT427" s="18" t="s">
        <v>195</v>
      </c>
      <c r="AU427" s="18" t="s">
        <v>88</v>
      </c>
    </row>
    <row r="428" s="13" customFormat="1">
      <c r="A428" s="13"/>
      <c r="B428" s="237"/>
      <c r="C428" s="238"/>
      <c r="D428" s="232" t="s">
        <v>143</v>
      </c>
      <c r="E428" s="239" t="s">
        <v>1</v>
      </c>
      <c r="F428" s="240" t="s">
        <v>598</v>
      </c>
      <c r="G428" s="238"/>
      <c r="H428" s="241">
        <v>9.8000000000000007</v>
      </c>
      <c r="I428" s="242"/>
      <c r="J428" s="238"/>
      <c r="K428" s="238"/>
      <c r="L428" s="243"/>
      <c r="M428" s="244"/>
      <c r="N428" s="245"/>
      <c r="O428" s="245"/>
      <c r="P428" s="245"/>
      <c r="Q428" s="245"/>
      <c r="R428" s="245"/>
      <c r="S428" s="245"/>
      <c r="T428" s="246"/>
      <c r="U428" s="13"/>
      <c r="V428" s="13"/>
      <c r="W428" s="13"/>
      <c r="X428" s="13"/>
      <c r="Y428" s="13"/>
      <c r="Z428" s="13"/>
      <c r="AA428" s="13"/>
      <c r="AB428" s="13"/>
      <c r="AC428" s="13"/>
      <c r="AD428" s="13"/>
      <c r="AE428" s="13"/>
      <c r="AT428" s="247" t="s">
        <v>143</v>
      </c>
      <c r="AU428" s="247" t="s">
        <v>88</v>
      </c>
      <c r="AV428" s="13" t="s">
        <v>88</v>
      </c>
      <c r="AW428" s="13" t="s">
        <v>34</v>
      </c>
      <c r="AX428" s="13" t="s">
        <v>86</v>
      </c>
      <c r="AY428" s="247" t="s">
        <v>132</v>
      </c>
    </row>
    <row r="429" s="2" customFormat="1">
      <c r="A429" s="39"/>
      <c r="B429" s="40"/>
      <c r="C429" s="219" t="s">
        <v>599</v>
      </c>
      <c r="D429" s="219" t="s">
        <v>134</v>
      </c>
      <c r="E429" s="220" t="s">
        <v>600</v>
      </c>
      <c r="F429" s="221" t="s">
        <v>601</v>
      </c>
      <c r="G429" s="222" t="s">
        <v>147</v>
      </c>
      <c r="H429" s="223">
        <v>6</v>
      </c>
      <c r="I429" s="224"/>
      <c r="J429" s="225">
        <f>ROUND(I429*H429,2)</f>
        <v>0</v>
      </c>
      <c r="K429" s="221" t="s">
        <v>138</v>
      </c>
      <c r="L429" s="45"/>
      <c r="M429" s="226" t="s">
        <v>1</v>
      </c>
      <c r="N429" s="227" t="s">
        <v>43</v>
      </c>
      <c r="O429" s="92"/>
      <c r="P429" s="228">
        <f>O429*H429</f>
        <v>0</v>
      </c>
      <c r="Q429" s="228">
        <v>1.0000000000000001E-05</v>
      </c>
      <c r="R429" s="228">
        <f>Q429*H429</f>
        <v>6.0000000000000008E-05</v>
      </c>
      <c r="S429" s="228">
        <v>0</v>
      </c>
      <c r="T429" s="229">
        <f>S429*H429</f>
        <v>0</v>
      </c>
      <c r="U429" s="39"/>
      <c r="V429" s="39"/>
      <c r="W429" s="39"/>
      <c r="X429" s="39"/>
      <c r="Y429" s="39"/>
      <c r="Z429" s="39"/>
      <c r="AA429" s="39"/>
      <c r="AB429" s="39"/>
      <c r="AC429" s="39"/>
      <c r="AD429" s="39"/>
      <c r="AE429" s="39"/>
      <c r="AR429" s="230" t="s">
        <v>139</v>
      </c>
      <c r="AT429" s="230" t="s">
        <v>134</v>
      </c>
      <c r="AU429" s="230" t="s">
        <v>88</v>
      </c>
      <c r="AY429" s="18" t="s">
        <v>132</v>
      </c>
      <c r="BE429" s="231">
        <f>IF(N429="základní",J429,0)</f>
        <v>0</v>
      </c>
      <c r="BF429" s="231">
        <f>IF(N429="snížená",J429,0)</f>
        <v>0</v>
      </c>
      <c r="BG429" s="231">
        <f>IF(N429="zákl. přenesená",J429,0)</f>
        <v>0</v>
      </c>
      <c r="BH429" s="231">
        <f>IF(N429="sníž. přenesená",J429,0)</f>
        <v>0</v>
      </c>
      <c r="BI429" s="231">
        <f>IF(N429="nulová",J429,0)</f>
        <v>0</v>
      </c>
      <c r="BJ429" s="18" t="s">
        <v>86</v>
      </c>
      <c r="BK429" s="231">
        <f>ROUND(I429*H429,2)</f>
        <v>0</v>
      </c>
      <c r="BL429" s="18" t="s">
        <v>139</v>
      </c>
      <c r="BM429" s="230" t="s">
        <v>602</v>
      </c>
    </row>
    <row r="430" s="2" customFormat="1">
      <c r="A430" s="39"/>
      <c r="B430" s="40"/>
      <c r="C430" s="41"/>
      <c r="D430" s="232" t="s">
        <v>141</v>
      </c>
      <c r="E430" s="41"/>
      <c r="F430" s="233" t="s">
        <v>603</v>
      </c>
      <c r="G430" s="41"/>
      <c r="H430" s="41"/>
      <c r="I430" s="234"/>
      <c r="J430" s="41"/>
      <c r="K430" s="41"/>
      <c r="L430" s="45"/>
      <c r="M430" s="235"/>
      <c r="N430" s="236"/>
      <c r="O430" s="92"/>
      <c r="P430" s="92"/>
      <c r="Q430" s="92"/>
      <c r="R430" s="92"/>
      <c r="S430" s="92"/>
      <c r="T430" s="93"/>
      <c r="U430" s="39"/>
      <c r="V430" s="39"/>
      <c r="W430" s="39"/>
      <c r="X430" s="39"/>
      <c r="Y430" s="39"/>
      <c r="Z430" s="39"/>
      <c r="AA430" s="39"/>
      <c r="AB430" s="39"/>
      <c r="AC430" s="39"/>
      <c r="AD430" s="39"/>
      <c r="AE430" s="39"/>
      <c r="AT430" s="18" t="s">
        <v>141</v>
      </c>
      <c r="AU430" s="18" t="s">
        <v>88</v>
      </c>
    </row>
    <row r="431" s="13" customFormat="1">
      <c r="A431" s="13"/>
      <c r="B431" s="237"/>
      <c r="C431" s="238"/>
      <c r="D431" s="232" t="s">
        <v>143</v>
      </c>
      <c r="E431" s="239" t="s">
        <v>1</v>
      </c>
      <c r="F431" s="240" t="s">
        <v>604</v>
      </c>
      <c r="G431" s="238"/>
      <c r="H431" s="241">
        <v>6</v>
      </c>
      <c r="I431" s="242"/>
      <c r="J431" s="238"/>
      <c r="K431" s="238"/>
      <c r="L431" s="243"/>
      <c r="M431" s="244"/>
      <c r="N431" s="245"/>
      <c r="O431" s="245"/>
      <c r="P431" s="245"/>
      <c r="Q431" s="245"/>
      <c r="R431" s="245"/>
      <c r="S431" s="245"/>
      <c r="T431" s="246"/>
      <c r="U431" s="13"/>
      <c r="V431" s="13"/>
      <c r="W431" s="13"/>
      <c r="X431" s="13"/>
      <c r="Y431" s="13"/>
      <c r="Z431" s="13"/>
      <c r="AA431" s="13"/>
      <c r="AB431" s="13"/>
      <c r="AC431" s="13"/>
      <c r="AD431" s="13"/>
      <c r="AE431" s="13"/>
      <c r="AT431" s="247" t="s">
        <v>143</v>
      </c>
      <c r="AU431" s="247" t="s">
        <v>88</v>
      </c>
      <c r="AV431" s="13" t="s">
        <v>88</v>
      </c>
      <c r="AW431" s="13" t="s">
        <v>34</v>
      </c>
      <c r="AX431" s="13" t="s">
        <v>86</v>
      </c>
      <c r="AY431" s="247" t="s">
        <v>132</v>
      </c>
    </row>
    <row r="432" s="2" customFormat="1">
      <c r="A432" s="39"/>
      <c r="B432" s="40"/>
      <c r="C432" s="270" t="s">
        <v>605</v>
      </c>
      <c r="D432" s="270" t="s">
        <v>274</v>
      </c>
      <c r="E432" s="271" t="s">
        <v>606</v>
      </c>
      <c r="F432" s="272" t="s">
        <v>607</v>
      </c>
      <c r="G432" s="273" t="s">
        <v>147</v>
      </c>
      <c r="H432" s="274">
        <v>4</v>
      </c>
      <c r="I432" s="275"/>
      <c r="J432" s="276">
        <f>ROUND(I432*H432,2)</f>
        <v>0</v>
      </c>
      <c r="K432" s="272" t="s">
        <v>138</v>
      </c>
      <c r="L432" s="277"/>
      <c r="M432" s="278" t="s">
        <v>1</v>
      </c>
      <c r="N432" s="279" t="s">
        <v>43</v>
      </c>
      <c r="O432" s="92"/>
      <c r="P432" s="228">
        <f>O432*H432</f>
        <v>0</v>
      </c>
      <c r="Q432" s="228">
        <v>0.0025999999999999999</v>
      </c>
      <c r="R432" s="228">
        <f>Q432*H432</f>
        <v>0.0104</v>
      </c>
      <c r="S432" s="228">
        <v>0</v>
      </c>
      <c r="T432" s="229">
        <f>S432*H432</f>
        <v>0</v>
      </c>
      <c r="U432" s="39"/>
      <c r="V432" s="39"/>
      <c r="W432" s="39"/>
      <c r="X432" s="39"/>
      <c r="Y432" s="39"/>
      <c r="Z432" s="39"/>
      <c r="AA432" s="39"/>
      <c r="AB432" s="39"/>
      <c r="AC432" s="39"/>
      <c r="AD432" s="39"/>
      <c r="AE432" s="39"/>
      <c r="AR432" s="230" t="s">
        <v>184</v>
      </c>
      <c r="AT432" s="230" t="s">
        <v>274</v>
      </c>
      <c r="AU432" s="230" t="s">
        <v>88</v>
      </c>
      <c r="AY432" s="18" t="s">
        <v>132</v>
      </c>
      <c r="BE432" s="231">
        <f>IF(N432="základní",J432,0)</f>
        <v>0</v>
      </c>
      <c r="BF432" s="231">
        <f>IF(N432="snížená",J432,0)</f>
        <v>0</v>
      </c>
      <c r="BG432" s="231">
        <f>IF(N432="zákl. přenesená",J432,0)</f>
        <v>0</v>
      </c>
      <c r="BH432" s="231">
        <f>IF(N432="sníž. přenesená",J432,0)</f>
        <v>0</v>
      </c>
      <c r="BI432" s="231">
        <f>IF(N432="nulová",J432,0)</f>
        <v>0</v>
      </c>
      <c r="BJ432" s="18" t="s">
        <v>86</v>
      </c>
      <c r="BK432" s="231">
        <f>ROUND(I432*H432,2)</f>
        <v>0</v>
      </c>
      <c r="BL432" s="18" t="s">
        <v>139</v>
      </c>
      <c r="BM432" s="230" t="s">
        <v>608</v>
      </c>
    </row>
    <row r="433" s="2" customFormat="1">
      <c r="A433" s="39"/>
      <c r="B433" s="40"/>
      <c r="C433" s="41"/>
      <c r="D433" s="232" t="s">
        <v>141</v>
      </c>
      <c r="E433" s="41"/>
      <c r="F433" s="233" t="s">
        <v>607</v>
      </c>
      <c r="G433" s="41"/>
      <c r="H433" s="41"/>
      <c r="I433" s="234"/>
      <c r="J433" s="41"/>
      <c r="K433" s="41"/>
      <c r="L433" s="45"/>
      <c r="M433" s="235"/>
      <c r="N433" s="236"/>
      <c r="O433" s="92"/>
      <c r="P433" s="92"/>
      <c r="Q433" s="92"/>
      <c r="R433" s="92"/>
      <c r="S433" s="92"/>
      <c r="T433" s="93"/>
      <c r="U433" s="39"/>
      <c r="V433" s="39"/>
      <c r="W433" s="39"/>
      <c r="X433" s="39"/>
      <c r="Y433" s="39"/>
      <c r="Z433" s="39"/>
      <c r="AA433" s="39"/>
      <c r="AB433" s="39"/>
      <c r="AC433" s="39"/>
      <c r="AD433" s="39"/>
      <c r="AE433" s="39"/>
      <c r="AT433" s="18" t="s">
        <v>141</v>
      </c>
      <c r="AU433" s="18" t="s">
        <v>88</v>
      </c>
    </row>
    <row r="434" s="13" customFormat="1">
      <c r="A434" s="13"/>
      <c r="B434" s="237"/>
      <c r="C434" s="238"/>
      <c r="D434" s="232" t="s">
        <v>143</v>
      </c>
      <c r="E434" s="239" t="s">
        <v>1</v>
      </c>
      <c r="F434" s="240" t="s">
        <v>609</v>
      </c>
      <c r="G434" s="238"/>
      <c r="H434" s="241">
        <v>4</v>
      </c>
      <c r="I434" s="242"/>
      <c r="J434" s="238"/>
      <c r="K434" s="238"/>
      <c r="L434" s="243"/>
      <c r="M434" s="244"/>
      <c r="N434" s="245"/>
      <c r="O434" s="245"/>
      <c r="P434" s="245"/>
      <c r="Q434" s="245"/>
      <c r="R434" s="245"/>
      <c r="S434" s="245"/>
      <c r="T434" s="246"/>
      <c r="U434" s="13"/>
      <c r="V434" s="13"/>
      <c r="W434" s="13"/>
      <c r="X434" s="13"/>
      <c r="Y434" s="13"/>
      <c r="Z434" s="13"/>
      <c r="AA434" s="13"/>
      <c r="AB434" s="13"/>
      <c r="AC434" s="13"/>
      <c r="AD434" s="13"/>
      <c r="AE434" s="13"/>
      <c r="AT434" s="247" t="s">
        <v>143</v>
      </c>
      <c r="AU434" s="247" t="s">
        <v>88</v>
      </c>
      <c r="AV434" s="13" t="s">
        <v>88</v>
      </c>
      <c r="AW434" s="13" t="s">
        <v>34</v>
      </c>
      <c r="AX434" s="13" t="s">
        <v>86</v>
      </c>
      <c r="AY434" s="247" t="s">
        <v>132</v>
      </c>
    </row>
    <row r="435" s="2" customFormat="1" ht="16.5" customHeight="1">
      <c r="A435" s="39"/>
      <c r="B435" s="40"/>
      <c r="C435" s="270" t="s">
        <v>610</v>
      </c>
      <c r="D435" s="270" t="s">
        <v>274</v>
      </c>
      <c r="E435" s="271" t="s">
        <v>611</v>
      </c>
      <c r="F435" s="272" t="s">
        <v>612</v>
      </c>
      <c r="G435" s="273" t="s">
        <v>147</v>
      </c>
      <c r="H435" s="274">
        <v>2</v>
      </c>
      <c r="I435" s="275"/>
      <c r="J435" s="276">
        <f>ROUND(I435*H435,2)</f>
        <v>0</v>
      </c>
      <c r="K435" s="272" t="s">
        <v>138</v>
      </c>
      <c r="L435" s="277"/>
      <c r="M435" s="278" t="s">
        <v>1</v>
      </c>
      <c r="N435" s="279" t="s">
        <v>43</v>
      </c>
      <c r="O435" s="92"/>
      <c r="P435" s="228">
        <f>O435*H435</f>
        <v>0</v>
      </c>
      <c r="Q435" s="228">
        <v>0.0025000000000000001</v>
      </c>
      <c r="R435" s="228">
        <f>Q435*H435</f>
        <v>0.0050000000000000001</v>
      </c>
      <c r="S435" s="228">
        <v>0</v>
      </c>
      <c r="T435" s="229">
        <f>S435*H435</f>
        <v>0</v>
      </c>
      <c r="U435" s="39"/>
      <c r="V435" s="39"/>
      <c r="W435" s="39"/>
      <c r="X435" s="39"/>
      <c r="Y435" s="39"/>
      <c r="Z435" s="39"/>
      <c r="AA435" s="39"/>
      <c r="AB435" s="39"/>
      <c r="AC435" s="39"/>
      <c r="AD435" s="39"/>
      <c r="AE435" s="39"/>
      <c r="AR435" s="230" t="s">
        <v>184</v>
      </c>
      <c r="AT435" s="230" t="s">
        <v>274</v>
      </c>
      <c r="AU435" s="230" t="s">
        <v>88</v>
      </c>
      <c r="AY435" s="18" t="s">
        <v>132</v>
      </c>
      <c r="BE435" s="231">
        <f>IF(N435="základní",J435,0)</f>
        <v>0</v>
      </c>
      <c r="BF435" s="231">
        <f>IF(N435="snížená",J435,0)</f>
        <v>0</v>
      </c>
      <c r="BG435" s="231">
        <f>IF(N435="zákl. přenesená",J435,0)</f>
        <v>0</v>
      </c>
      <c r="BH435" s="231">
        <f>IF(N435="sníž. přenesená",J435,0)</f>
        <v>0</v>
      </c>
      <c r="BI435" s="231">
        <f>IF(N435="nulová",J435,0)</f>
        <v>0</v>
      </c>
      <c r="BJ435" s="18" t="s">
        <v>86</v>
      </c>
      <c r="BK435" s="231">
        <f>ROUND(I435*H435,2)</f>
        <v>0</v>
      </c>
      <c r="BL435" s="18" t="s">
        <v>139</v>
      </c>
      <c r="BM435" s="230" t="s">
        <v>613</v>
      </c>
    </row>
    <row r="436" s="2" customFormat="1">
      <c r="A436" s="39"/>
      <c r="B436" s="40"/>
      <c r="C436" s="41"/>
      <c r="D436" s="232" t="s">
        <v>141</v>
      </c>
      <c r="E436" s="41"/>
      <c r="F436" s="233" t="s">
        <v>612</v>
      </c>
      <c r="G436" s="41"/>
      <c r="H436" s="41"/>
      <c r="I436" s="234"/>
      <c r="J436" s="41"/>
      <c r="K436" s="41"/>
      <c r="L436" s="45"/>
      <c r="M436" s="235"/>
      <c r="N436" s="236"/>
      <c r="O436" s="92"/>
      <c r="P436" s="92"/>
      <c r="Q436" s="92"/>
      <c r="R436" s="92"/>
      <c r="S436" s="92"/>
      <c r="T436" s="93"/>
      <c r="U436" s="39"/>
      <c r="V436" s="39"/>
      <c r="W436" s="39"/>
      <c r="X436" s="39"/>
      <c r="Y436" s="39"/>
      <c r="Z436" s="39"/>
      <c r="AA436" s="39"/>
      <c r="AB436" s="39"/>
      <c r="AC436" s="39"/>
      <c r="AD436" s="39"/>
      <c r="AE436" s="39"/>
      <c r="AT436" s="18" t="s">
        <v>141</v>
      </c>
      <c r="AU436" s="18" t="s">
        <v>88</v>
      </c>
    </row>
    <row r="437" s="13" customFormat="1">
      <c r="A437" s="13"/>
      <c r="B437" s="237"/>
      <c r="C437" s="238"/>
      <c r="D437" s="232" t="s">
        <v>143</v>
      </c>
      <c r="E437" s="239" t="s">
        <v>1</v>
      </c>
      <c r="F437" s="240" t="s">
        <v>614</v>
      </c>
      <c r="G437" s="238"/>
      <c r="H437" s="241">
        <v>2</v>
      </c>
      <c r="I437" s="242"/>
      <c r="J437" s="238"/>
      <c r="K437" s="238"/>
      <c r="L437" s="243"/>
      <c r="M437" s="244"/>
      <c r="N437" s="245"/>
      <c r="O437" s="245"/>
      <c r="P437" s="245"/>
      <c r="Q437" s="245"/>
      <c r="R437" s="245"/>
      <c r="S437" s="245"/>
      <c r="T437" s="246"/>
      <c r="U437" s="13"/>
      <c r="V437" s="13"/>
      <c r="W437" s="13"/>
      <c r="X437" s="13"/>
      <c r="Y437" s="13"/>
      <c r="Z437" s="13"/>
      <c r="AA437" s="13"/>
      <c r="AB437" s="13"/>
      <c r="AC437" s="13"/>
      <c r="AD437" s="13"/>
      <c r="AE437" s="13"/>
      <c r="AT437" s="247" t="s">
        <v>143</v>
      </c>
      <c r="AU437" s="247" t="s">
        <v>88</v>
      </c>
      <c r="AV437" s="13" t="s">
        <v>88</v>
      </c>
      <c r="AW437" s="13" t="s">
        <v>34</v>
      </c>
      <c r="AX437" s="13" t="s">
        <v>86</v>
      </c>
      <c r="AY437" s="247" t="s">
        <v>132</v>
      </c>
    </row>
    <row r="438" s="2" customFormat="1">
      <c r="A438" s="39"/>
      <c r="B438" s="40"/>
      <c r="C438" s="219" t="s">
        <v>615</v>
      </c>
      <c r="D438" s="219" t="s">
        <v>134</v>
      </c>
      <c r="E438" s="220" t="s">
        <v>616</v>
      </c>
      <c r="F438" s="221" t="s">
        <v>617</v>
      </c>
      <c r="G438" s="222" t="s">
        <v>137</v>
      </c>
      <c r="H438" s="223">
        <v>9</v>
      </c>
      <c r="I438" s="224"/>
      <c r="J438" s="225">
        <f>ROUND(I438*H438,2)</f>
        <v>0</v>
      </c>
      <c r="K438" s="221" t="s">
        <v>138</v>
      </c>
      <c r="L438" s="45"/>
      <c r="M438" s="226" t="s">
        <v>1</v>
      </c>
      <c r="N438" s="227" t="s">
        <v>43</v>
      </c>
      <c r="O438" s="92"/>
      <c r="P438" s="228">
        <f>O438*H438</f>
        <v>0</v>
      </c>
      <c r="Q438" s="228">
        <v>0.00059999999999999995</v>
      </c>
      <c r="R438" s="228">
        <f>Q438*H438</f>
        <v>0.0053999999999999994</v>
      </c>
      <c r="S438" s="228">
        <v>0</v>
      </c>
      <c r="T438" s="229">
        <f>S438*H438</f>
        <v>0</v>
      </c>
      <c r="U438" s="39"/>
      <c r="V438" s="39"/>
      <c r="W438" s="39"/>
      <c r="X438" s="39"/>
      <c r="Y438" s="39"/>
      <c r="Z438" s="39"/>
      <c r="AA438" s="39"/>
      <c r="AB438" s="39"/>
      <c r="AC438" s="39"/>
      <c r="AD438" s="39"/>
      <c r="AE438" s="39"/>
      <c r="AR438" s="230" t="s">
        <v>139</v>
      </c>
      <c r="AT438" s="230" t="s">
        <v>134</v>
      </c>
      <c r="AU438" s="230" t="s">
        <v>88</v>
      </c>
      <c r="AY438" s="18" t="s">
        <v>132</v>
      </c>
      <c r="BE438" s="231">
        <f>IF(N438="základní",J438,0)</f>
        <v>0</v>
      </c>
      <c r="BF438" s="231">
        <f>IF(N438="snížená",J438,0)</f>
        <v>0</v>
      </c>
      <c r="BG438" s="231">
        <f>IF(N438="zákl. přenesená",J438,0)</f>
        <v>0</v>
      </c>
      <c r="BH438" s="231">
        <f>IF(N438="sníž. přenesená",J438,0)</f>
        <v>0</v>
      </c>
      <c r="BI438" s="231">
        <f>IF(N438="nulová",J438,0)</f>
        <v>0</v>
      </c>
      <c r="BJ438" s="18" t="s">
        <v>86</v>
      </c>
      <c r="BK438" s="231">
        <f>ROUND(I438*H438,2)</f>
        <v>0</v>
      </c>
      <c r="BL438" s="18" t="s">
        <v>139</v>
      </c>
      <c r="BM438" s="230" t="s">
        <v>618</v>
      </c>
    </row>
    <row r="439" s="2" customFormat="1">
      <c r="A439" s="39"/>
      <c r="B439" s="40"/>
      <c r="C439" s="41"/>
      <c r="D439" s="232" t="s">
        <v>141</v>
      </c>
      <c r="E439" s="41"/>
      <c r="F439" s="233" t="s">
        <v>619</v>
      </c>
      <c r="G439" s="41"/>
      <c r="H439" s="41"/>
      <c r="I439" s="234"/>
      <c r="J439" s="41"/>
      <c r="K439" s="41"/>
      <c r="L439" s="45"/>
      <c r="M439" s="235"/>
      <c r="N439" s="236"/>
      <c r="O439" s="92"/>
      <c r="P439" s="92"/>
      <c r="Q439" s="92"/>
      <c r="R439" s="92"/>
      <c r="S439" s="92"/>
      <c r="T439" s="93"/>
      <c r="U439" s="39"/>
      <c r="V439" s="39"/>
      <c r="W439" s="39"/>
      <c r="X439" s="39"/>
      <c r="Y439" s="39"/>
      <c r="Z439" s="39"/>
      <c r="AA439" s="39"/>
      <c r="AB439" s="39"/>
      <c r="AC439" s="39"/>
      <c r="AD439" s="39"/>
      <c r="AE439" s="39"/>
      <c r="AT439" s="18" t="s">
        <v>141</v>
      </c>
      <c r="AU439" s="18" t="s">
        <v>88</v>
      </c>
    </row>
    <row r="440" s="13" customFormat="1">
      <c r="A440" s="13"/>
      <c r="B440" s="237"/>
      <c r="C440" s="238"/>
      <c r="D440" s="232" t="s">
        <v>143</v>
      </c>
      <c r="E440" s="239" t="s">
        <v>1</v>
      </c>
      <c r="F440" s="240" t="s">
        <v>190</v>
      </c>
      <c r="G440" s="238"/>
      <c r="H440" s="241">
        <v>9</v>
      </c>
      <c r="I440" s="242"/>
      <c r="J440" s="238"/>
      <c r="K440" s="238"/>
      <c r="L440" s="243"/>
      <c r="M440" s="244"/>
      <c r="N440" s="245"/>
      <c r="O440" s="245"/>
      <c r="P440" s="245"/>
      <c r="Q440" s="245"/>
      <c r="R440" s="245"/>
      <c r="S440" s="245"/>
      <c r="T440" s="246"/>
      <c r="U440" s="13"/>
      <c r="V440" s="13"/>
      <c r="W440" s="13"/>
      <c r="X440" s="13"/>
      <c r="Y440" s="13"/>
      <c r="Z440" s="13"/>
      <c r="AA440" s="13"/>
      <c r="AB440" s="13"/>
      <c r="AC440" s="13"/>
      <c r="AD440" s="13"/>
      <c r="AE440" s="13"/>
      <c r="AT440" s="247" t="s">
        <v>143</v>
      </c>
      <c r="AU440" s="247" t="s">
        <v>88</v>
      </c>
      <c r="AV440" s="13" t="s">
        <v>88</v>
      </c>
      <c r="AW440" s="13" t="s">
        <v>34</v>
      </c>
      <c r="AX440" s="13" t="s">
        <v>86</v>
      </c>
      <c r="AY440" s="247" t="s">
        <v>132</v>
      </c>
    </row>
    <row r="441" s="2" customFormat="1" ht="33" customHeight="1">
      <c r="A441" s="39"/>
      <c r="B441" s="40"/>
      <c r="C441" s="219" t="s">
        <v>620</v>
      </c>
      <c r="D441" s="219" t="s">
        <v>134</v>
      </c>
      <c r="E441" s="220" t="s">
        <v>621</v>
      </c>
      <c r="F441" s="221" t="s">
        <v>622</v>
      </c>
      <c r="G441" s="222" t="s">
        <v>493</v>
      </c>
      <c r="H441" s="223">
        <v>264.10000000000002</v>
      </c>
      <c r="I441" s="224"/>
      <c r="J441" s="225">
        <f>ROUND(I441*H441,2)</f>
        <v>0</v>
      </c>
      <c r="K441" s="221" t="s">
        <v>138</v>
      </c>
      <c r="L441" s="45"/>
      <c r="M441" s="226" t="s">
        <v>1</v>
      </c>
      <c r="N441" s="227" t="s">
        <v>43</v>
      </c>
      <c r="O441" s="92"/>
      <c r="P441" s="228">
        <f>O441*H441</f>
        <v>0</v>
      </c>
      <c r="Q441" s="228">
        <v>0.15540000000000001</v>
      </c>
      <c r="R441" s="228">
        <f>Q441*H441</f>
        <v>41.041140000000006</v>
      </c>
      <c r="S441" s="228">
        <v>0</v>
      </c>
      <c r="T441" s="229">
        <f>S441*H441</f>
        <v>0</v>
      </c>
      <c r="U441" s="39"/>
      <c r="V441" s="39"/>
      <c r="W441" s="39"/>
      <c r="X441" s="39"/>
      <c r="Y441" s="39"/>
      <c r="Z441" s="39"/>
      <c r="AA441" s="39"/>
      <c r="AB441" s="39"/>
      <c r="AC441" s="39"/>
      <c r="AD441" s="39"/>
      <c r="AE441" s="39"/>
      <c r="AR441" s="230" t="s">
        <v>139</v>
      </c>
      <c r="AT441" s="230" t="s">
        <v>134</v>
      </c>
      <c r="AU441" s="230" t="s">
        <v>88</v>
      </c>
      <c r="AY441" s="18" t="s">
        <v>132</v>
      </c>
      <c r="BE441" s="231">
        <f>IF(N441="základní",J441,0)</f>
        <v>0</v>
      </c>
      <c r="BF441" s="231">
        <f>IF(N441="snížená",J441,0)</f>
        <v>0</v>
      </c>
      <c r="BG441" s="231">
        <f>IF(N441="zákl. přenesená",J441,0)</f>
        <v>0</v>
      </c>
      <c r="BH441" s="231">
        <f>IF(N441="sníž. přenesená",J441,0)</f>
        <v>0</v>
      </c>
      <c r="BI441" s="231">
        <f>IF(N441="nulová",J441,0)</f>
        <v>0</v>
      </c>
      <c r="BJ441" s="18" t="s">
        <v>86</v>
      </c>
      <c r="BK441" s="231">
        <f>ROUND(I441*H441,2)</f>
        <v>0</v>
      </c>
      <c r="BL441" s="18" t="s">
        <v>139</v>
      </c>
      <c r="BM441" s="230" t="s">
        <v>623</v>
      </c>
    </row>
    <row r="442" s="2" customFormat="1">
      <c r="A442" s="39"/>
      <c r="B442" s="40"/>
      <c r="C442" s="41"/>
      <c r="D442" s="232" t="s">
        <v>141</v>
      </c>
      <c r="E442" s="41"/>
      <c r="F442" s="233" t="s">
        <v>624</v>
      </c>
      <c r="G442" s="41"/>
      <c r="H442" s="41"/>
      <c r="I442" s="234"/>
      <c r="J442" s="41"/>
      <c r="K442" s="41"/>
      <c r="L442" s="45"/>
      <c r="M442" s="235"/>
      <c r="N442" s="236"/>
      <c r="O442" s="92"/>
      <c r="P442" s="92"/>
      <c r="Q442" s="92"/>
      <c r="R442" s="92"/>
      <c r="S442" s="92"/>
      <c r="T442" s="93"/>
      <c r="U442" s="39"/>
      <c r="V442" s="39"/>
      <c r="W442" s="39"/>
      <c r="X442" s="39"/>
      <c r="Y442" s="39"/>
      <c r="Z442" s="39"/>
      <c r="AA442" s="39"/>
      <c r="AB442" s="39"/>
      <c r="AC442" s="39"/>
      <c r="AD442" s="39"/>
      <c r="AE442" s="39"/>
      <c r="AT442" s="18" t="s">
        <v>141</v>
      </c>
      <c r="AU442" s="18" t="s">
        <v>88</v>
      </c>
    </row>
    <row r="443" s="13" customFormat="1">
      <c r="A443" s="13"/>
      <c r="B443" s="237"/>
      <c r="C443" s="238"/>
      <c r="D443" s="232" t="s">
        <v>143</v>
      </c>
      <c r="E443" s="239" t="s">
        <v>1</v>
      </c>
      <c r="F443" s="240" t="s">
        <v>625</v>
      </c>
      <c r="G443" s="238"/>
      <c r="H443" s="241">
        <v>237.09999999999999</v>
      </c>
      <c r="I443" s="242"/>
      <c r="J443" s="238"/>
      <c r="K443" s="238"/>
      <c r="L443" s="243"/>
      <c r="M443" s="244"/>
      <c r="N443" s="245"/>
      <c r="O443" s="245"/>
      <c r="P443" s="245"/>
      <c r="Q443" s="245"/>
      <c r="R443" s="245"/>
      <c r="S443" s="245"/>
      <c r="T443" s="246"/>
      <c r="U443" s="13"/>
      <c r="V443" s="13"/>
      <c r="W443" s="13"/>
      <c r="X443" s="13"/>
      <c r="Y443" s="13"/>
      <c r="Z443" s="13"/>
      <c r="AA443" s="13"/>
      <c r="AB443" s="13"/>
      <c r="AC443" s="13"/>
      <c r="AD443" s="13"/>
      <c r="AE443" s="13"/>
      <c r="AT443" s="247" t="s">
        <v>143</v>
      </c>
      <c r="AU443" s="247" t="s">
        <v>88</v>
      </c>
      <c r="AV443" s="13" t="s">
        <v>88</v>
      </c>
      <c r="AW443" s="13" t="s">
        <v>34</v>
      </c>
      <c r="AX443" s="13" t="s">
        <v>78</v>
      </c>
      <c r="AY443" s="247" t="s">
        <v>132</v>
      </c>
    </row>
    <row r="444" s="16" customFormat="1">
      <c r="A444" s="16"/>
      <c r="B444" s="280"/>
      <c r="C444" s="281"/>
      <c r="D444" s="232" t="s">
        <v>143</v>
      </c>
      <c r="E444" s="282" t="s">
        <v>1</v>
      </c>
      <c r="F444" s="283" t="s">
        <v>626</v>
      </c>
      <c r="G444" s="281"/>
      <c r="H444" s="284">
        <v>237.09999999999999</v>
      </c>
      <c r="I444" s="285"/>
      <c r="J444" s="281"/>
      <c r="K444" s="281"/>
      <c r="L444" s="286"/>
      <c r="M444" s="287"/>
      <c r="N444" s="288"/>
      <c r="O444" s="288"/>
      <c r="P444" s="288"/>
      <c r="Q444" s="288"/>
      <c r="R444" s="288"/>
      <c r="S444" s="288"/>
      <c r="T444" s="289"/>
      <c r="U444" s="16"/>
      <c r="V444" s="16"/>
      <c r="W444" s="16"/>
      <c r="X444" s="16"/>
      <c r="Y444" s="16"/>
      <c r="Z444" s="16"/>
      <c r="AA444" s="16"/>
      <c r="AB444" s="16"/>
      <c r="AC444" s="16"/>
      <c r="AD444" s="16"/>
      <c r="AE444" s="16"/>
      <c r="AT444" s="290" t="s">
        <v>143</v>
      </c>
      <c r="AU444" s="290" t="s">
        <v>88</v>
      </c>
      <c r="AV444" s="16" t="s">
        <v>151</v>
      </c>
      <c r="AW444" s="16" t="s">
        <v>34</v>
      </c>
      <c r="AX444" s="16" t="s">
        <v>78</v>
      </c>
      <c r="AY444" s="290" t="s">
        <v>132</v>
      </c>
    </row>
    <row r="445" s="13" customFormat="1">
      <c r="A445" s="13"/>
      <c r="B445" s="237"/>
      <c r="C445" s="238"/>
      <c r="D445" s="232" t="s">
        <v>143</v>
      </c>
      <c r="E445" s="239" t="s">
        <v>1</v>
      </c>
      <c r="F445" s="240" t="s">
        <v>627</v>
      </c>
      <c r="G445" s="238"/>
      <c r="H445" s="241">
        <v>27</v>
      </c>
      <c r="I445" s="242"/>
      <c r="J445" s="238"/>
      <c r="K445" s="238"/>
      <c r="L445" s="243"/>
      <c r="M445" s="244"/>
      <c r="N445" s="245"/>
      <c r="O445" s="245"/>
      <c r="P445" s="245"/>
      <c r="Q445" s="245"/>
      <c r="R445" s="245"/>
      <c r="S445" s="245"/>
      <c r="T445" s="246"/>
      <c r="U445" s="13"/>
      <c r="V445" s="13"/>
      <c r="W445" s="13"/>
      <c r="X445" s="13"/>
      <c r="Y445" s="13"/>
      <c r="Z445" s="13"/>
      <c r="AA445" s="13"/>
      <c r="AB445" s="13"/>
      <c r="AC445" s="13"/>
      <c r="AD445" s="13"/>
      <c r="AE445" s="13"/>
      <c r="AT445" s="247" t="s">
        <v>143</v>
      </c>
      <c r="AU445" s="247" t="s">
        <v>88</v>
      </c>
      <c r="AV445" s="13" t="s">
        <v>88</v>
      </c>
      <c r="AW445" s="13" t="s">
        <v>34</v>
      </c>
      <c r="AX445" s="13" t="s">
        <v>78</v>
      </c>
      <c r="AY445" s="247" t="s">
        <v>132</v>
      </c>
    </row>
    <row r="446" s="15" customFormat="1">
      <c r="A446" s="15"/>
      <c r="B446" s="258"/>
      <c r="C446" s="259"/>
      <c r="D446" s="232" t="s">
        <v>143</v>
      </c>
      <c r="E446" s="260" t="s">
        <v>1</v>
      </c>
      <c r="F446" s="261" t="s">
        <v>176</v>
      </c>
      <c r="G446" s="259"/>
      <c r="H446" s="262">
        <v>264.10000000000002</v>
      </c>
      <c r="I446" s="263"/>
      <c r="J446" s="259"/>
      <c r="K446" s="259"/>
      <c r="L446" s="264"/>
      <c r="M446" s="265"/>
      <c r="N446" s="266"/>
      <c r="O446" s="266"/>
      <c r="P446" s="266"/>
      <c r="Q446" s="266"/>
      <c r="R446" s="266"/>
      <c r="S446" s="266"/>
      <c r="T446" s="267"/>
      <c r="U446" s="15"/>
      <c r="V446" s="15"/>
      <c r="W446" s="15"/>
      <c r="X446" s="15"/>
      <c r="Y446" s="15"/>
      <c r="Z446" s="15"/>
      <c r="AA446" s="15"/>
      <c r="AB446" s="15"/>
      <c r="AC446" s="15"/>
      <c r="AD446" s="15"/>
      <c r="AE446" s="15"/>
      <c r="AT446" s="268" t="s">
        <v>143</v>
      </c>
      <c r="AU446" s="268" t="s">
        <v>88</v>
      </c>
      <c r="AV446" s="15" t="s">
        <v>139</v>
      </c>
      <c r="AW446" s="15" t="s">
        <v>34</v>
      </c>
      <c r="AX446" s="15" t="s">
        <v>86</v>
      </c>
      <c r="AY446" s="268" t="s">
        <v>132</v>
      </c>
    </row>
    <row r="447" s="2" customFormat="1" ht="16.5" customHeight="1">
      <c r="A447" s="39"/>
      <c r="B447" s="40"/>
      <c r="C447" s="270" t="s">
        <v>628</v>
      </c>
      <c r="D447" s="270" t="s">
        <v>274</v>
      </c>
      <c r="E447" s="271" t="s">
        <v>629</v>
      </c>
      <c r="F447" s="272" t="s">
        <v>630</v>
      </c>
      <c r="G447" s="273" t="s">
        <v>493</v>
      </c>
      <c r="H447" s="274">
        <v>199.91999999999999</v>
      </c>
      <c r="I447" s="275"/>
      <c r="J447" s="276">
        <f>ROUND(I447*H447,2)</f>
        <v>0</v>
      </c>
      <c r="K447" s="272" t="s">
        <v>138</v>
      </c>
      <c r="L447" s="277"/>
      <c r="M447" s="278" t="s">
        <v>1</v>
      </c>
      <c r="N447" s="279" t="s">
        <v>43</v>
      </c>
      <c r="O447" s="92"/>
      <c r="P447" s="228">
        <f>O447*H447</f>
        <v>0</v>
      </c>
      <c r="Q447" s="228">
        <v>0.080000000000000002</v>
      </c>
      <c r="R447" s="228">
        <f>Q447*H447</f>
        <v>15.993599999999999</v>
      </c>
      <c r="S447" s="228">
        <v>0</v>
      </c>
      <c r="T447" s="229">
        <f>S447*H447</f>
        <v>0</v>
      </c>
      <c r="U447" s="39"/>
      <c r="V447" s="39"/>
      <c r="W447" s="39"/>
      <c r="X447" s="39"/>
      <c r="Y447" s="39"/>
      <c r="Z447" s="39"/>
      <c r="AA447" s="39"/>
      <c r="AB447" s="39"/>
      <c r="AC447" s="39"/>
      <c r="AD447" s="39"/>
      <c r="AE447" s="39"/>
      <c r="AR447" s="230" t="s">
        <v>184</v>
      </c>
      <c r="AT447" s="230" t="s">
        <v>274</v>
      </c>
      <c r="AU447" s="230" t="s">
        <v>88</v>
      </c>
      <c r="AY447" s="18" t="s">
        <v>132</v>
      </c>
      <c r="BE447" s="231">
        <f>IF(N447="základní",J447,0)</f>
        <v>0</v>
      </c>
      <c r="BF447" s="231">
        <f>IF(N447="snížená",J447,0)</f>
        <v>0</v>
      </c>
      <c r="BG447" s="231">
        <f>IF(N447="zákl. přenesená",J447,0)</f>
        <v>0</v>
      </c>
      <c r="BH447" s="231">
        <f>IF(N447="sníž. přenesená",J447,0)</f>
        <v>0</v>
      </c>
      <c r="BI447" s="231">
        <f>IF(N447="nulová",J447,0)</f>
        <v>0</v>
      </c>
      <c r="BJ447" s="18" t="s">
        <v>86</v>
      </c>
      <c r="BK447" s="231">
        <f>ROUND(I447*H447,2)</f>
        <v>0</v>
      </c>
      <c r="BL447" s="18" t="s">
        <v>139</v>
      </c>
      <c r="BM447" s="230" t="s">
        <v>631</v>
      </c>
    </row>
    <row r="448" s="2" customFormat="1">
      <c r="A448" s="39"/>
      <c r="B448" s="40"/>
      <c r="C448" s="41"/>
      <c r="D448" s="232" t="s">
        <v>141</v>
      </c>
      <c r="E448" s="41"/>
      <c r="F448" s="233" t="s">
        <v>630</v>
      </c>
      <c r="G448" s="41"/>
      <c r="H448" s="41"/>
      <c r="I448" s="234"/>
      <c r="J448" s="41"/>
      <c r="K448" s="41"/>
      <c r="L448" s="45"/>
      <c r="M448" s="235"/>
      <c r="N448" s="236"/>
      <c r="O448" s="92"/>
      <c r="P448" s="92"/>
      <c r="Q448" s="92"/>
      <c r="R448" s="92"/>
      <c r="S448" s="92"/>
      <c r="T448" s="93"/>
      <c r="U448" s="39"/>
      <c r="V448" s="39"/>
      <c r="W448" s="39"/>
      <c r="X448" s="39"/>
      <c r="Y448" s="39"/>
      <c r="Z448" s="39"/>
      <c r="AA448" s="39"/>
      <c r="AB448" s="39"/>
      <c r="AC448" s="39"/>
      <c r="AD448" s="39"/>
      <c r="AE448" s="39"/>
      <c r="AT448" s="18" t="s">
        <v>141</v>
      </c>
      <c r="AU448" s="18" t="s">
        <v>88</v>
      </c>
    </row>
    <row r="449" s="13" customFormat="1">
      <c r="A449" s="13"/>
      <c r="B449" s="237"/>
      <c r="C449" s="238"/>
      <c r="D449" s="232" t="s">
        <v>143</v>
      </c>
      <c r="E449" s="239" t="s">
        <v>1</v>
      </c>
      <c r="F449" s="240" t="s">
        <v>632</v>
      </c>
      <c r="G449" s="238"/>
      <c r="H449" s="241">
        <v>196</v>
      </c>
      <c r="I449" s="242"/>
      <c r="J449" s="238"/>
      <c r="K449" s="238"/>
      <c r="L449" s="243"/>
      <c r="M449" s="244"/>
      <c r="N449" s="245"/>
      <c r="O449" s="245"/>
      <c r="P449" s="245"/>
      <c r="Q449" s="245"/>
      <c r="R449" s="245"/>
      <c r="S449" s="245"/>
      <c r="T449" s="246"/>
      <c r="U449" s="13"/>
      <c r="V449" s="13"/>
      <c r="W449" s="13"/>
      <c r="X449" s="13"/>
      <c r="Y449" s="13"/>
      <c r="Z449" s="13"/>
      <c r="AA449" s="13"/>
      <c r="AB449" s="13"/>
      <c r="AC449" s="13"/>
      <c r="AD449" s="13"/>
      <c r="AE449" s="13"/>
      <c r="AT449" s="247" t="s">
        <v>143</v>
      </c>
      <c r="AU449" s="247" t="s">
        <v>88</v>
      </c>
      <c r="AV449" s="13" t="s">
        <v>88</v>
      </c>
      <c r="AW449" s="13" t="s">
        <v>34</v>
      </c>
      <c r="AX449" s="13" t="s">
        <v>86</v>
      </c>
      <c r="AY449" s="247" t="s">
        <v>132</v>
      </c>
    </row>
    <row r="450" s="13" customFormat="1">
      <c r="A450" s="13"/>
      <c r="B450" s="237"/>
      <c r="C450" s="238"/>
      <c r="D450" s="232" t="s">
        <v>143</v>
      </c>
      <c r="E450" s="238"/>
      <c r="F450" s="240" t="s">
        <v>633</v>
      </c>
      <c r="G450" s="238"/>
      <c r="H450" s="241">
        <v>199.91999999999999</v>
      </c>
      <c r="I450" s="242"/>
      <c r="J450" s="238"/>
      <c r="K450" s="238"/>
      <c r="L450" s="243"/>
      <c r="M450" s="244"/>
      <c r="N450" s="245"/>
      <c r="O450" s="245"/>
      <c r="P450" s="245"/>
      <c r="Q450" s="245"/>
      <c r="R450" s="245"/>
      <c r="S450" s="245"/>
      <c r="T450" s="246"/>
      <c r="U450" s="13"/>
      <c r="V450" s="13"/>
      <c r="W450" s="13"/>
      <c r="X450" s="13"/>
      <c r="Y450" s="13"/>
      <c r="Z450" s="13"/>
      <c r="AA450" s="13"/>
      <c r="AB450" s="13"/>
      <c r="AC450" s="13"/>
      <c r="AD450" s="13"/>
      <c r="AE450" s="13"/>
      <c r="AT450" s="247" t="s">
        <v>143</v>
      </c>
      <c r="AU450" s="247" t="s">
        <v>88</v>
      </c>
      <c r="AV450" s="13" t="s">
        <v>88</v>
      </c>
      <c r="AW450" s="13" t="s">
        <v>4</v>
      </c>
      <c r="AX450" s="13" t="s">
        <v>86</v>
      </c>
      <c r="AY450" s="247" t="s">
        <v>132</v>
      </c>
    </row>
    <row r="451" s="2" customFormat="1">
      <c r="A451" s="39"/>
      <c r="B451" s="40"/>
      <c r="C451" s="270" t="s">
        <v>634</v>
      </c>
      <c r="D451" s="270" t="s">
        <v>274</v>
      </c>
      <c r="E451" s="271" t="s">
        <v>635</v>
      </c>
      <c r="F451" s="272" t="s">
        <v>636</v>
      </c>
      <c r="G451" s="273" t="s">
        <v>493</v>
      </c>
      <c r="H451" s="274">
        <v>10.199999999999999</v>
      </c>
      <c r="I451" s="275"/>
      <c r="J451" s="276">
        <f>ROUND(I451*H451,2)</f>
        <v>0</v>
      </c>
      <c r="K451" s="272" t="s">
        <v>138</v>
      </c>
      <c r="L451" s="277"/>
      <c r="M451" s="278" t="s">
        <v>1</v>
      </c>
      <c r="N451" s="279" t="s">
        <v>43</v>
      </c>
      <c r="O451" s="92"/>
      <c r="P451" s="228">
        <f>O451*H451</f>
        <v>0</v>
      </c>
      <c r="Q451" s="228">
        <v>0.065670000000000006</v>
      </c>
      <c r="R451" s="228">
        <f>Q451*H451</f>
        <v>0.66983400000000004</v>
      </c>
      <c r="S451" s="228">
        <v>0</v>
      </c>
      <c r="T451" s="229">
        <f>S451*H451</f>
        <v>0</v>
      </c>
      <c r="U451" s="39"/>
      <c r="V451" s="39"/>
      <c r="W451" s="39"/>
      <c r="X451" s="39"/>
      <c r="Y451" s="39"/>
      <c r="Z451" s="39"/>
      <c r="AA451" s="39"/>
      <c r="AB451" s="39"/>
      <c r="AC451" s="39"/>
      <c r="AD451" s="39"/>
      <c r="AE451" s="39"/>
      <c r="AR451" s="230" t="s">
        <v>184</v>
      </c>
      <c r="AT451" s="230" t="s">
        <v>274</v>
      </c>
      <c r="AU451" s="230" t="s">
        <v>88</v>
      </c>
      <c r="AY451" s="18" t="s">
        <v>132</v>
      </c>
      <c r="BE451" s="231">
        <f>IF(N451="základní",J451,0)</f>
        <v>0</v>
      </c>
      <c r="BF451" s="231">
        <f>IF(N451="snížená",J451,0)</f>
        <v>0</v>
      </c>
      <c r="BG451" s="231">
        <f>IF(N451="zákl. přenesená",J451,0)</f>
        <v>0</v>
      </c>
      <c r="BH451" s="231">
        <f>IF(N451="sníž. přenesená",J451,0)</f>
        <v>0</v>
      </c>
      <c r="BI451" s="231">
        <f>IF(N451="nulová",J451,0)</f>
        <v>0</v>
      </c>
      <c r="BJ451" s="18" t="s">
        <v>86</v>
      </c>
      <c r="BK451" s="231">
        <f>ROUND(I451*H451,2)</f>
        <v>0</v>
      </c>
      <c r="BL451" s="18" t="s">
        <v>139</v>
      </c>
      <c r="BM451" s="230" t="s">
        <v>637</v>
      </c>
    </row>
    <row r="452" s="2" customFormat="1">
      <c r="A452" s="39"/>
      <c r="B452" s="40"/>
      <c r="C452" s="41"/>
      <c r="D452" s="232" t="s">
        <v>141</v>
      </c>
      <c r="E452" s="41"/>
      <c r="F452" s="233" t="s">
        <v>636</v>
      </c>
      <c r="G452" s="41"/>
      <c r="H452" s="41"/>
      <c r="I452" s="234"/>
      <c r="J452" s="41"/>
      <c r="K452" s="41"/>
      <c r="L452" s="45"/>
      <c r="M452" s="235"/>
      <c r="N452" s="236"/>
      <c r="O452" s="92"/>
      <c r="P452" s="92"/>
      <c r="Q452" s="92"/>
      <c r="R452" s="92"/>
      <c r="S452" s="92"/>
      <c r="T452" s="93"/>
      <c r="U452" s="39"/>
      <c r="V452" s="39"/>
      <c r="W452" s="39"/>
      <c r="X452" s="39"/>
      <c r="Y452" s="39"/>
      <c r="Z452" s="39"/>
      <c r="AA452" s="39"/>
      <c r="AB452" s="39"/>
      <c r="AC452" s="39"/>
      <c r="AD452" s="39"/>
      <c r="AE452" s="39"/>
      <c r="AT452" s="18" t="s">
        <v>141</v>
      </c>
      <c r="AU452" s="18" t="s">
        <v>88</v>
      </c>
    </row>
    <row r="453" s="13" customFormat="1">
      <c r="A453" s="13"/>
      <c r="B453" s="237"/>
      <c r="C453" s="238"/>
      <c r="D453" s="232" t="s">
        <v>143</v>
      </c>
      <c r="E453" s="239" t="s">
        <v>1</v>
      </c>
      <c r="F453" s="240" t="s">
        <v>144</v>
      </c>
      <c r="G453" s="238"/>
      <c r="H453" s="241">
        <v>10</v>
      </c>
      <c r="I453" s="242"/>
      <c r="J453" s="238"/>
      <c r="K453" s="238"/>
      <c r="L453" s="243"/>
      <c r="M453" s="244"/>
      <c r="N453" s="245"/>
      <c r="O453" s="245"/>
      <c r="P453" s="245"/>
      <c r="Q453" s="245"/>
      <c r="R453" s="245"/>
      <c r="S453" s="245"/>
      <c r="T453" s="246"/>
      <c r="U453" s="13"/>
      <c r="V453" s="13"/>
      <c r="W453" s="13"/>
      <c r="X453" s="13"/>
      <c r="Y453" s="13"/>
      <c r="Z453" s="13"/>
      <c r="AA453" s="13"/>
      <c r="AB453" s="13"/>
      <c r="AC453" s="13"/>
      <c r="AD453" s="13"/>
      <c r="AE453" s="13"/>
      <c r="AT453" s="247" t="s">
        <v>143</v>
      </c>
      <c r="AU453" s="247" t="s">
        <v>88</v>
      </c>
      <c r="AV453" s="13" t="s">
        <v>88</v>
      </c>
      <c r="AW453" s="13" t="s">
        <v>34</v>
      </c>
      <c r="AX453" s="13" t="s">
        <v>86</v>
      </c>
      <c r="AY453" s="247" t="s">
        <v>132</v>
      </c>
    </row>
    <row r="454" s="13" customFormat="1">
      <c r="A454" s="13"/>
      <c r="B454" s="237"/>
      <c r="C454" s="238"/>
      <c r="D454" s="232" t="s">
        <v>143</v>
      </c>
      <c r="E454" s="238"/>
      <c r="F454" s="240" t="s">
        <v>638</v>
      </c>
      <c r="G454" s="238"/>
      <c r="H454" s="241">
        <v>10.199999999999999</v>
      </c>
      <c r="I454" s="242"/>
      <c r="J454" s="238"/>
      <c r="K454" s="238"/>
      <c r="L454" s="243"/>
      <c r="M454" s="244"/>
      <c r="N454" s="245"/>
      <c r="O454" s="245"/>
      <c r="P454" s="245"/>
      <c r="Q454" s="245"/>
      <c r="R454" s="245"/>
      <c r="S454" s="245"/>
      <c r="T454" s="246"/>
      <c r="U454" s="13"/>
      <c r="V454" s="13"/>
      <c r="W454" s="13"/>
      <c r="X454" s="13"/>
      <c r="Y454" s="13"/>
      <c r="Z454" s="13"/>
      <c r="AA454" s="13"/>
      <c r="AB454" s="13"/>
      <c r="AC454" s="13"/>
      <c r="AD454" s="13"/>
      <c r="AE454" s="13"/>
      <c r="AT454" s="247" t="s">
        <v>143</v>
      </c>
      <c r="AU454" s="247" t="s">
        <v>88</v>
      </c>
      <c r="AV454" s="13" t="s">
        <v>88</v>
      </c>
      <c r="AW454" s="13" t="s">
        <v>4</v>
      </c>
      <c r="AX454" s="13" t="s">
        <v>86</v>
      </c>
      <c r="AY454" s="247" t="s">
        <v>132</v>
      </c>
    </row>
    <row r="455" s="2" customFormat="1">
      <c r="A455" s="39"/>
      <c r="B455" s="40"/>
      <c r="C455" s="270" t="s">
        <v>639</v>
      </c>
      <c r="D455" s="270" t="s">
        <v>274</v>
      </c>
      <c r="E455" s="271" t="s">
        <v>640</v>
      </c>
      <c r="F455" s="272" t="s">
        <v>641</v>
      </c>
      <c r="G455" s="273" t="s">
        <v>493</v>
      </c>
      <c r="H455" s="274">
        <v>22.440000000000001</v>
      </c>
      <c r="I455" s="275"/>
      <c r="J455" s="276">
        <f>ROUND(I455*H455,2)</f>
        <v>0</v>
      </c>
      <c r="K455" s="272" t="s">
        <v>138</v>
      </c>
      <c r="L455" s="277"/>
      <c r="M455" s="278" t="s">
        <v>1</v>
      </c>
      <c r="N455" s="279" t="s">
        <v>43</v>
      </c>
      <c r="O455" s="92"/>
      <c r="P455" s="228">
        <f>O455*H455</f>
        <v>0</v>
      </c>
      <c r="Q455" s="228">
        <v>0.048300000000000003</v>
      </c>
      <c r="R455" s="228">
        <f>Q455*H455</f>
        <v>1.083852</v>
      </c>
      <c r="S455" s="228">
        <v>0</v>
      </c>
      <c r="T455" s="229">
        <f>S455*H455</f>
        <v>0</v>
      </c>
      <c r="U455" s="39"/>
      <c r="V455" s="39"/>
      <c r="W455" s="39"/>
      <c r="X455" s="39"/>
      <c r="Y455" s="39"/>
      <c r="Z455" s="39"/>
      <c r="AA455" s="39"/>
      <c r="AB455" s="39"/>
      <c r="AC455" s="39"/>
      <c r="AD455" s="39"/>
      <c r="AE455" s="39"/>
      <c r="AR455" s="230" t="s">
        <v>184</v>
      </c>
      <c r="AT455" s="230" t="s">
        <v>274</v>
      </c>
      <c r="AU455" s="230" t="s">
        <v>88</v>
      </c>
      <c r="AY455" s="18" t="s">
        <v>132</v>
      </c>
      <c r="BE455" s="231">
        <f>IF(N455="základní",J455,0)</f>
        <v>0</v>
      </c>
      <c r="BF455" s="231">
        <f>IF(N455="snížená",J455,0)</f>
        <v>0</v>
      </c>
      <c r="BG455" s="231">
        <f>IF(N455="zákl. přenesená",J455,0)</f>
        <v>0</v>
      </c>
      <c r="BH455" s="231">
        <f>IF(N455="sníž. přenesená",J455,0)</f>
        <v>0</v>
      </c>
      <c r="BI455" s="231">
        <f>IF(N455="nulová",J455,0)</f>
        <v>0</v>
      </c>
      <c r="BJ455" s="18" t="s">
        <v>86</v>
      </c>
      <c r="BK455" s="231">
        <f>ROUND(I455*H455,2)</f>
        <v>0</v>
      </c>
      <c r="BL455" s="18" t="s">
        <v>139</v>
      </c>
      <c r="BM455" s="230" t="s">
        <v>642</v>
      </c>
    </row>
    <row r="456" s="2" customFormat="1">
      <c r="A456" s="39"/>
      <c r="B456" s="40"/>
      <c r="C456" s="41"/>
      <c r="D456" s="232" t="s">
        <v>141</v>
      </c>
      <c r="E456" s="41"/>
      <c r="F456" s="233" t="s">
        <v>641</v>
      </c>
      <c r="G456" s="41"/>
      <c r="H456" s="41"/>
      <c r="I456" s="234"/>
      <c r="J456" s="41"/>
      <c r="K456" s="41"/>
      <c r="L456" s="45"/>
      <c r="M456" s="235"/>
      <c r="N456" s="236"/>
      <c r="O456" s="92"/>
      <c r="P456" s="92"/>
      <c r="Q456" s="92"/>
      <c r="R456" s="92"/>
      <c r="S456" s="92"/>
      <c r="T456" s="93"/>
      <c r="U456" s="39"/>
      <c r="V456" s="39"/>
      <c r="W456" s="39"/>
      <c r="X456" s="39"/>
      <c r="Y456" s="39"/>
      <c r="Z456" s="39"/>
      <c r="AA456" s="39"/>
      <c r="AB456" s="39"/>
      <c r="AC456" s="39"/>
      <c r="AD456" s="39"/>
      <c r="AE456" s="39"/>
      <c r="AT456" s="18" t="s">
        <v>141</v>
      </c>
      <c r="AU456" s="18" t="s">
        <v>88</v>
      </c>
    </row>
    <row r="457" s="13" customFormat="1">
      <c r="A457" s="13"/>
      <c r="B457" s="237"/>
      <c r="C457" s="238"/>
      <c r="D457" s="232" t="s">
        <v>143</v>
      </c>
      <c r="E457" s="239" t="s">
        <v>1</v>
      </c>
      <c r="F457" s="240" t="s">
        <v>265</v>
      </c>
      <c r="G457" s="238"/>
      <c r="H457" s="241">
        <v>22</v>
      </c>
      <c r="I457" s="242"/>
      <c r="J457" s="238"/>
      <c r="K457" s="238"/>
      <c r="L457" s="243"/>
      <c r="M457" s="244"/>
      <c r="N457" s="245"/>
      <c r="O457" s="245"/>
      <c r="P457" s="245"/>
      <c r="Q457" s="245"/>
      <c r="R457" s="245"/>
      <c r="S457" s="245"/>
      <c r="T457" s="246"/>
      <c r="U457" s="13"/>
      <c r="V457" s="13"/>
      <c r="W457" s="13"/>
      <c r="X457" s="13"/>
      <c r="Y457" s="13"/>
      <c r="Z457" s="13"/>
      <c r="AA457" s="13"/>
      <c r="AB457" s="13"/>
      <c r="AC457" s="13"/>
      <c r="AD457" s="13"/>
      <c r="AE457" s="13"/>
      <c r="AT457" s="247" t="s">
        <v>143</v>
      </c>
      <c r="AU457" s="247" t="s">
        <v>88</v>
      </c>
      <c r="AV457" s="13" t="s">
        <v>88</v>
      </c>
      <c r="AW457" s="13" t="s">
        <v>34</v>
      </c>
      <c r="AX457" s="13" t="s">
        <v>86</v>
      </c>
      <c r="AY457" s="247" t="s">
        <v>132</v>
      </c>
    </row>
    <row r="458" s="13" customFormat="1">
      <c r="A458" s="13"/>
      <c r="B458" s="237"/>
      <c r="C458" s="238"/>
      <c r="D458" s="232" t="s">
        <v>143</v>
      </c>
      <c r="E458" s="238"/>
      <c r="F458" s="240" t="s">
        <v>643</v>
      </c>
      <c r="G458" s="238"/>
      <c r="H458" s="241">
        <v>22.440000000000001</v>
      </c>
      <c r="I458" s="242"/>
      <c r="J458" s="238"/>
      <c r="K458" s="238"/>
      <c r="L458" s="243"/>
      <c r="M458" s="244"/>
      <c r="N458" s="245"/>
      <c r="O458" s="245"/>
      <c r="P458" s="245"/>
      <c r="Q458" s="245"/>
      <c r="R458" s="245"/>
      <c r="S458" s="245"/>
      <c r="T458" s="246"/>
      <c r="U458" s="13"/>
      <c r="V458" s="13"/>
      <c r="W458" s="13"/>
      <c r="X458" s="13"/>
      <c r="Y458" s="13"/>
      <c r="Z458" s="13"/>
      <c r="AA458" s="13"/>
      <c r="AB458" s="13"/>
      <c r="AC458" s="13"/>
      <c r="AD458" s="13"/>
      <c r="AE458" s="13"/>
      <c r="AT458" s="247" t="s">
        <v>143</v>
      </c>
      <c r="AU458" s="247" t="s">
        <v>88</v>
      </c>
      <c r="AV458" s="13" t="s">
        <v>88</v>
      </c>
      <c r="AW458" s="13" t="s">
        <v>4</v>
      </c>
      <c r="AX458" s="13" t="s">
        <v>86</v>
      </c>
      <c r="AY458" s="247" t="s">
        <v>132</v>
      </c>
    </row>
    <row r="459" s="2" customFormat="1" ht="21.75" customHeight="1">
      <c r="A459" s="39"/>
      <c r="B459" s="40"/>
      <c r="C459" s="270" t="s">
        <v>644</v>
      </c>
      <c r="D459" s="270" t="s">
        <v>274</v>
      </c>
      <c r="E459" s="271" t="s">
        <v>645</v>
      </c>
      <c r="F459" s="272" t="s">
        <v>646</v>
      </c>
      <c r="G459" s="273" t="s">
        <v>493</v>
      </c>
      <c r="H459" s="274">
        <v>9.282</v>
      </c>
      <c r="I459" s="275"/>
      <c r="J459" s="276">
        <f>ROUND(I459*H459,2)</f>
        <v>0</v>
      </c>
      <c r="K459" s="272" t="s">
        <v>138</v>
      </c>
      <c r="L459" s="277"/>
      <c r="M459" s="278" t="s">
        <v>1</v>
      </c>
      <c r="N459" s="279" t="s">
        <v>43</v>
      </c>
      <c r="O459" s="92"/>
      <c r="P459" s="228">
        <f>O459*H459</f>
        <v>0</v>
      </c>
      <c r="Q459" s="228">
        <v>0.060999999999999999</v>
      </c>
      <c r="R459" s="228">
        <f>Q459*H459</f>
        <v>0.56620199999999998</v>
      </c>
      <c r="S459" s="228">
        <v>0</v>
      </c>
      <c r="T459" s="229">
        <f>S459*H459</f>
        <v>0</v>
      </c>
      <c r="U459" s="39"/>
      <c r="V459" s="39"/>
      <c r="W459" s="39"/>
      <c r="X459" s="39"/>
      <c r="Y459" s="39"/>
      <c r="Z459" s="39"/>
      <c r="AA459" s="39"/>
      <c r="AB459" s="39"/>
      <c r="AC459" s="39"/>
      <c r="AD459" s="39"/>
      <c r="AE459" s="39"/>
      <c r="AR459" s="230" t="s">
        <v>184</v>
      </c>
      <c r="AT459" s="230" t="s">
        <v>274</v>
      </c>
      <c r="AU459" s="230" t="s">
        <v>88</v>
      </c>
      <c r="AY459" s="18" t="s">
        <v>132</v>
      </c>
      <c r="BE459" s="231">
        <f>IF(N459="základní",J459,0)</f>
        <v>0</v>
      </c>
      <c r="BF459" s="231">
        <f>IF(N459="snížená",J459,0)</f>
        <v>0</v>
      </c>
      <c r="BG459" s="231">
        <f>IF(N459="zákl. přenesená",J459,0)</f>
        <v>0</v>
      </c>
      <c r="BH459" s="231">
        <f>IF(N459="sníž. přenesená",J459,0)</f>
        <v>0</v>
      </c>
      <c r="BI459" s="231">
        <f>IF(N459="nulová",J459,0)</f>
        <v>0</v>
      </c>
      <c r="BJ459" s="18" t="s">
        <v>86</v>
      </c>
      <c r="BK459" s="231">
        <f>ROUND(I459*H459,2)</f>
        <v>0</v>
      </c>
      <c r="BL459" s="18" t="s">
        <v>139</v>
      </c>
      <c r="BM459" s="230" t="s">
        <v>647</v>
      </c>
    </row>
    <row r="460" s="2" customFormat="1">
      <c r="A460" s="39"/>
      <c r="B460" s="40"/>
      <c r="C460" s="41"/>
      <c r="D460" s="232" t="s">
        <v>141</v>
      </c>
      <c r="E460" s="41"/>
      <c r="F460" s="233" t="s">
        <v>646</v>
      </c>
      <c r="G460" s="41"/>
      <c r="H460" s="41"/>
      <c r="I460" s="234"/>
      <c r="J460" s="41"/>
      <c r="K460" s="41"/>
      <c r="L460" s="45"/>
      <c r="M460" s="235"/>
      <c r="N460" s="236"/>
      <c r="O460" s="92"/>
      <c r="P460" s="92"/>
      <c r="Q460" s="92"/>
      <c r="R460" s="92"/>
      <c r="S460" s="92"/>
      <c r="T460" s="93"/>
      <c r="U460" s="39"/>
      <c r="V460" s="39"/>
      <c r="W460" s="39"/>
      <c r="X460" s="39"/>
      <c r="Y460" s="39"/>
      <c r="Z460" s="39"/>
      <c r="AA460" s="39"/>
      <c r="AB460" s="39"/>
      <c r="AC460" s="39"/>
      <c r="AD460" s="39"/>
      <c r="AE460" s="39"/>
      <c r="AT460" s="18" t="s">
        <v>141</v>
      </c>
      <c r="AU460" s="18" t="s">
        <v>88</v>
      </c>
    </row>
    <row r="461" s="13" customFormat="1">
      <c r="A461" s="13"/>
      <c r="B461" s="237"/>
      <c r="C461" s="238"/>
      <c r="D461" s="232" t="s">
        <v>143</v>
      </c>
      <c r="E461" s="239" t="s">
        <v>1</v>
      </c>
      <c r="F461" s="240" t="s">
        <v>648</v>
      </c>
      <c r="G461" s="238"/>
      <c r="H461" s="241">
        <v>3.2999999999999998</v>
      </c>
      <c r="I461" s="242"/>
      <c r="J461" s="238"/>
      <c r="K461" s="238"/>
      <c r="L461" s="243"/>
      <c r="M461" s="244"/>
      <c r="N461" s="245"/>
      <c r="O461" s="245"/>
      <c r="P461" s="245"/>
      <c r="Q461" s="245"/>
      <c r="R461" s="245"/>
      <c r="S461" s="245"/>
      <c r="T461" s="246"/>
      <c r="U461" s="13"/>
      <c r="V461" s="13"/>
      <c r="W461" s="13"/>
      <c r="X461" s="13"/>
      <c r="Y461" s="13"/>
      <c r="Z461" s="13"/>
      <c r="AA461" s="13"/>
      <c r="AB461" s="13"/>
      <c r="AC461" s="13"/>
      <c r="AD461" s="13"/>
      <c r="AE461" s="13"/>
      <c r="AT461" s="247" t="s">
        <v>143</v>
      </c>
      <c r="AU461" s="247" t="s">
        <v>88</v>
      </c>
      <c r="AV461" s="13" t="s">
        <v>88</v>
      </c>
      <c r="AW461" s="13" t="s">
        <v>34</v>
      </c>
      <c r="AX461" s="13" t="s">
        <v>78</v>
      </c>
      <c r="AY461" s="247" t="s">
        <v>132</v>
      </c>
    </row>
    <row r="462" s="13" customFormat="1">
      <c r="A462" s="13"/>
      <c r="B462" s="237"/>
      <c r="C462" s="238"/>
      <c r="D462" s="232" t="s">
        <v>143</v>
      </c>
      <c r="E462" s="239" t="s">
        <v>1</v>
      </c>
      <c r="F462" s="240" t="s">
        <v>649</v>
      </c>
      <c r="G462" s="238"/>
      <c r="H462" s="241">
        <v>1</v>
      </c>
      <c r="I462" s="242"/>
      <c r="J462" s="238"/>
      <c r="K462" s="238"/>
      <c r="L462" s="243"/>
      <c r="M462" s="244"/>
      <c r="N462" s="245"/>
      <c r="O462" s="245"/>
      <c r="P462" s="245"/>
      <c r="Q462" s="245"/>
      <c r="R462" s="245"/>
      <c r="S462" s="245"/>
      <c r="T462" s="246"/>
      <c r="U462" s="13"/>
      <c r="V462" s="13"/>
      <c r="W462" s="13"/>
      <c r="X462" s="13"/>
      <c r="Y462" s="13"/>
      <c r="Z462" s="13"/>
      <c r="AA462" s="13"/>
      <c r="AB462" s="13"/>
      <c r="AC462" s="13"/>
      <c r="AD462" s="13"/>
      <c r="AE462" s="13"/>
      <c r="AT462" s="247" t="s">
        <v>143</v>
      </c>
      <c r="AU462" s="247" t="s">
        <v>88</v>
      </c>
      <c r="AV462" s="13" t="s">
        <v>88</v>
      </c>
      <c r="AW462" s="13" t="s">
        <v>34</v>
      </c>
      <c r="AX462" s="13" t="s">
        <v>78</v>
      </c>
      <c r="AY462" s="247" t="s">
        <v>132</v>
      </c>
    </row>
    <row r="463" s="13" customFormat="1">
      <c r="A463" s="13"/>
      <c r="B463" s="237"/>
      <c r="C463" s="238"/>
      <c r="D463" s="232" t="s">
        <v>143</v>
      </c>
      <c r="E463" s="239" t="s">
        <v>1</v>
      </c>
      <c r="F463" s="240" t="s">
        <v>650</v>
      </c>
      <c r="G463" s="238"/>
      <c r="H463" s="241">
        <v>4.7999999999999998</v>
      </c>
      <c r="I463" s="242"/>
      <c r="J463" s="238"/>
      <c r="K463" s="238"/>
      <c r="L463" s="243"/>
      <c r="M463" s="244"/>
      <c r="N463" s="245"/>
      <c r="O463" s="245"/>
      <c r="P463" s="245"/>
      <c r="Q463" s="245"/>
      <c r="R463" s="245"/>
      <c r="S463" s="245"/>
      <c r="T463" s="246"/>
      <c r="U463" s="13"/>
      <c r="V463" s="13"/>
      <c r="W463" s="13"/>
      <c r="X463" s="13"/>
      <c r="Y463" s="13"/>
      <c r="Z463" s="13"/>
      <c r="AA463" s="13"/>
      <c r="AB463" s="13"/>
      <c r="AC463" s="13"/>
      <c r="AD463" s="13"/>
      <c r="AE463" s="13"/>
      <c r="AT463" s="247" t="s">
        <v>143</v>
      </c>
      <c r="AU463" s="247" t="s">
        <v>88</v>
      </c>
      <c r="AV463" s="13" t="s">
        <v>88</v>
      </c>
      <c r="AW463" s="13" t="s">
        <v>34</v>
      </c>
      <c r="AX463" s="13" t="s">
        <v>78</v>
      </c>
      <c r="AY463" s="247" t="s">
        <v>132</v>
      </c>
    </row>
    <row r="464" s="15" customFormat="1">
      <c r="A464" s="15"/>
      <c r="B464" s="258"/>
      <c r="C464" s="259"/>
      <c r="D464" s="232" t="s">
        <v>143</v>
      </c>
      <c r="E464" s="260" t="s">
        <v>1</v>
      </c>
      <c r="F464" s="261" t="s">
        <v>176</v>
      </c>
      <c r="G464" s="259"/>
      <c r="H464" s="262">
        <v>9.0999999999999996</v>
      </c>
      <c r="I464" s="263"/>
      <c r="J464" s="259"/>
      <c r="K464" s="259"/>
      <c r="L464" s="264"/>
      <c r="M464" s="265"/>
      <c r="N464" s="266"/>
      <c r="O464" s="266"/>
      <c r="P464" s="266"/>
      <c r="Q464" s="266"/>
      <c r="R464" s="266"/>
      <c r="S464" s="266"/>
      <c r="T464" s="267"/>
      <c r="U464" s="15"/>
      <c r="V464" s="15"/>
      <c r="W464" s="15"/>
      <c r="X464" s="15"/>
      <c r="Y464" s="15"/>
      <c r="Z464" s="15"/>
      <c r="AA464" s="15"/>
      <c r="AB464" s="15"/>
      <c r="AC464" s="15"/>
      <c r="AD464" s="15"/>
      <c r="AE464" s="15"/>
      <c r="AT464" s="268" t="s">
        <v>143</v>
      </c>
      <c r="AU464" s="268" t="s">
        <v>88</v>
      </c>
      <c r="AV464" s="15" t="s">
        <v>139</v>
      </c>
      <c r="AW464" s="15" t="s">
        <v>34</v>
      </c>
      <c r="AX464" s="15" t="s">
        <v>86</v>
      </c>
      <c r="AY464" s="268" t="s">
        <v>132</v>
      </c>
    </row>
    <row r="465" s="13" customFormat="1">
      <c r="A465" s="13"/>
      <c r="B465" s="237"/>
      <c r="C465" s="238"/>
      <c r="D465" s="232" t="s">
        <v>143</v>
      </c>
      <c r="E465" s="238"/>
      <c r="F465" s="240" t="s">
        <v>651</v>
      </c>
      <c r="G465" s="238"/>
      <c r="H465" s="241">
        <v>9.282</v>
      </c>
      <c r="I465" s="242"/>
      <c r="J465" s="238"/>
      <c r="K465" s="238"/>
      <c r="L465" s="243"/>
      <c r="M465" s="244"/>
      <c r="N465" s="245"/>
      <c r="O465" s="245"/>
      <c r="P465" s="245"/>
      <c r="Q465" s="245"/>
      <c r="R465" s="245"/>
      <c r="S465" s="245"/>
      <c r="T465" s="246"/>
      <c r="U465" s="13"/>
      <c r="V465" s="13"/>
      <c r="W465" s="13"/>
      <c r="X465" s="13"/>
      <c r="Y465" s="13"/>
      <c r="Z465" s="13"/>
      <c r="AA465" s="13"/>
      <c r="AB465" s="13"/>
      <c r="AC465" s="13"/>
      <c r="AD465" s="13"/>
      <c r="AE465" s="13"/>
      <c r="AT465" s="247" t="s">
        <v>143</v>
      </c>
      <c r="AU465" s="247" t="s">
        <v>88</v>
      </c>
      <c r="AV465" s="13" t="s">
        <v>88</v>
      </c>
      <c r="AW465" s="13" t="s">
        <v>4</v>
      </c>
      <c r="AX465" s="13" t="s">
        <v>86</v>
      </c>
      <c r="AY465" s="247" t="s">
        <v>132</v>
      </c>
    </row>
    <row r="466" s="2" customFormat="1">
      <c r="A466" s="39"/>
      <c r="B466" s="40"/>
      <c r="C466" s="270" t="s">
        <v>652</v>
      </c>
      <c r="D466" s="270" t="s">
        <v>274</v>
      </c>
      <c r="E466" s="271" t="s">
        <v>653</v>
      </c>
      <c r="F466" s="272" t="s">
        <v>654</v>
      </c>
      <c r="G466" s="273" t="s">
        <v>147</v>
      </c>
      <c r="H466" s="274">
        <v>48</v>
      </c>
      <c r="I466" s="275"/>
      <c r="J466" s="276">
        <f>ROUND(I466*H466,2)</f>
        <v>0</v>
      </c>
      <c r="K466" s="272" t="s">
        <v>1</v>
      </c>
      <c r="L466" s="277"/>
      <c r="M466" s="278" t="s">
        <v>1</v>
      </c>
      <c r="N466" s="279" t="s">
        <v>43</v>
      </c>
      <c r="O466" s="92"/>
      <c r="P466" s="228">
        <f>O466*H466</f>
        <v>0</v>
      </c>
      <c r="Q466" s="228">
        <v>0.014999999999999999</v>
      </c>
      <c r="R466" s="228">
        <f>Q466*H466</f>
        <v>0.71999999999999997</v>
      </c>
      <c r="S466" s="228">
        <v>0</v>
      </c>
      <c r="T466" s="229">
        <f>S466*H466</f>
        <v>0</v>
      </c>
      <c r="U466" s="39"/>
      <c r="V466" s="39"/>
      <c r="W466" s="39"/>
      <c r="X466" s="39"/>
      <c r="Y466" s="39"/>
      <c r="Z466" s="39"/>
      <c r="AA466" s="39"/>
      <c r="AB466" s="39"/>
      <c r="AC466" s="39"/>
      <c r="AD466" s="39"/>
      <c r="AE466" s="39"/>
      <c r="AR466" s="230" t="s">
        <v>184</v>
      </c>
      <c r="AT466" s="230" t="s">
        <v>274</v>
      </c>
      <c r="AU466" s="230" t="s">
        <v>88</v>
      </c>
      <c r="AY466" s="18" t="s">
        <v>132</v>
      </c>
      <c r="BE466" s="231">
        <f>IF(N466="základní",J466,0)</f>
        <v>0</v>
      </c>
      <c r="BF466" s="231">
        <f>IF(N466="snížená",J466,0)</f>
        <v>0</v>
      </c>
      <c r="BG466" s="231">
        <f>IF(N466="zákl. přenesená",J466,0)</f>
        <v>0</v>
      </c>
      <c r="BH466" s="231">
        <f>IF(N466="sníž. přenesená",J466,0)</f>
        <v>0</v>
      </c>
      <c r="BI466" s="231">
        <f>IF(N466="nulová",J466,0)</f>
        <v>0</v>
      </c>
      <c r="BJ466" s="18" t="s">
        <v>86</v>
      </c>
      <c r="BK466" s="231">
        <f>ROUND(I466*H466,2)</f>
        <v>0</v>
      </c>
      <c r="BL466" s="18" t="s">
        <v>139</v>
      </c>
      <c r="BM466" s="230" t="s">
        <v>655</v>
      </c>
    </row>
    <row r="467" s="2" customFormat="1">
      <c r="A467" s="39"/>
      <c r="B467" s="40"/>
      <c r="C467" s="41"/>
      <c r="D467" s="232" t="s">
        <v>141</v>
      </c>
      <c r="E467" s="41"/>
      <c r="F467" s="233" t="s">
        <v>654</v>
      </c>
      <c r="G467" s="41"/>
      <c r="H467" s="41"/>
      <c r="I467" s="234"/>
      <c r="J467" s="41"/>
      <c r="K467" s="41"/>
      <c r="L467" s="45"/>
      <c r="M467" s="235"/>
      <c r="N467" s="236"/>
      <c r="O467" s="92"/>
      <c r="P467" s="92"/>
      <c r="Q467" s="92"/>
      <c r="R467" s="92"/>
      <c r="S467" s="92"/>
      <c r="T467" s="93"/>
      <c r="U467" s="39"/>
      <c r="V467" s="39"/>
      <c r="W467" s="39"/>
      <c r="X467" s="39"/>
      <c r="Y467" s="39"/>
      <c r="Z467" s="39"/>
      <c r="AA467" s="39"/>
      <c r="AB467" s="39"/>
      <c r="AC467" s="39"/>
      <c r="AD467" s="39"/>
      <c r="AE467" s="39"/>
      <c r="AT467" s="18" t="s">
        <v>141</v>
      </c>
      <c r="AU467" s="18" t="s">
        <v>88</v>
      </c>
    </row>
    <row r="468" s="13" customFormat="1">
      <c r="A468" s="13"/>
      <c r="B468" s="237"/>
      <c r="C468" s="238"/>
      <c r="D468" s="232" t="s">
        <v>143</v>
      </c>
      <c r="E468" s="239" t="s">
        <v>1</v>
      </c>
      <c r="F468" s="240" t="s">
        <v>656</v>
      </c>
      <c r="G468" s="238"/>
      <c r="H468" s="241">
        <v>48</v>
      </c>
      <c r="I468" s="242"/>
      <c r="J468" s="238"/>
      <c r="K468" s="238"/>
      <c r="L468" s="243"/>
      <c r="M468" s="244"/>
      <c r="N468" s="245"/>
      <c r="O468" s="245"/>
      <c r="P468" s="245"/>
      <c r="Q468" s="245"/>
      <c r="R468" s="245"/>
      <c r="S468" s="245"/>
      <c r="T468" s="246"/>
      <c r="U468" s="13"/>
      <c r="V468" s="13"/>
      <c r="W468" s="13"/>
      <c r="X468" s="13"/>
      <c r="Y468" s="13"/>
      <c r="Z468" s="13"/>
      <c r="AA468" s="13"/>
      <c r="AB468" s="13"/>
      <c r="AC468" s="13"/>
      <c r="AD468" s="13"/>
      <c r="AE468" s="13"/>
      <c r="AT468" s="247" t="s">
        <v>143</v>
      </c>
      <c r="AU468" s="247" t="s">
        <v>88</v>
      </c>
      <c r="AV468" s="13" t="s">
        <v>88</v>
      </c>
      <c r="AW468" s="13" t="s">
        <v>34</v>
      </c>
      <c r="AX468" s="13" t="s">
        <v>86</v>
      </c>
      <c r="AY468" s="247" t="s">
        <v>132</v>
      </c>
    </row>
    <row r="469" s="2" customFormat="1">
      <c r="A469" s="39"/>
      <c r="B469" s="40"/>
      <c r="C469" s="270" t="s">
        <v>657</v>
      </c>
      <c r="D469" s="270" t="s">
        <v>274</v>
      </c>
      <c r="E469" s="271" t="s">
        <v>658</v>
      </c>
      <c r="F469" s="272" t="s">
        <v>659</v>
      </c>
      <c r="G469" s="273" t="s">
        <v>147</v>
      </c>
      <c r="H469" s="274">
        <v>12</v>
      </c>
      <c r="I469" s="275"/>
      <c r="J469" s="276">
        <f>ROUND(I469*H469,2)</f>
        <v>0</v>
      </c>
      <c r="K469" s="272" t="s">
        <v>1</v>
      </c>
      <c r="L469" s="277"/>
      <c r="M469" s="278" t="s">
        <v>1</v>
      </c>
      <c r="N469" s="279" t="s">
        <v>43</v>
      </c>
      <c r="O469" s="92"/>
      <c r="P469" s="228">
        <f>O469*H469</f>
        <v>0</v>
      </c>
      <c r="Q469" s="228">
        <v>0.00115</v>
      </c>
      <c r="R469" s="228">
        <f>Q469*H469</f>
        <v>0.0138</v>
      </c>
      <c r="S469" s="228">
        <v>0</v>
      </c>
      <c r="T469" s="229">
        <f>S469*H469</f>
        <v>0</v>
      </c>
      <c r="U469" s="39"/>
      <c r="V469" s="39"/>
      <c r="W469" s="39"/>
      <c r="X469" s="39"/>
      <c r="Y469" s="39"/>
      <c r="Z469" s="39"/>
      <c r="AA469" s="39"/>
      <c r="AB469" s="39"/>
      <c r="AC469" s="39"/>
      <c r="AD469" s="39"/>
      <c r="AE469" s="39"/>
      <c r="AR469" s="230" t="s">
        <v>184</v>
      </c>
      <c r="AT469" s="230" t="s">
        <v>274</v>
      </c>
      <c r="AU469" s="230" t="s">
        <v>88</v>
      </c>
      <c r="AY469" s="18" t="s">
        <v>132</v>
      </c>
      <c r="BE469" s="231">
        <f>IF(N469="základní",J469,0)</f>
        <v>0</v>
      </c>
      <c r="BF469" s="231">
        <f>IF(N469="snížená",J469,0)</f>
        <v>0</v>
      </c>
      <c r="BG469" s="231">
        <f>IF(N469="zákl. přenesená",J469,0)</f>
        <v>0</v>
      </c>
      <c r="BH469" s="231">
        <f>IF(N469="sníž. přenesená",J469,0)</f>
        <v>0</v>
      </c>
      <c r="BI469" s="231">
        <f>IF(N469="nulová",J469,0)</f>
        <v>0</v>
      </c>
      <c r="BJ469" s="18" t="s">
        <v>86</v>
      </c>
      <c r="BK469" s="231">
        <f>ROUND(I469*H469,2)</f>
        <v>0</v>
      </c>
      <c r="BL469" s="18" t="s">
        <v>139</v>
      </c>
      <c r="BM469" s="230" t="s">
        <v>660</v>
      </c>
    </row>
    <row r="470" s="2" customFormat="1">
      <c r="A470" s="39"/>
      <c r="B470" s="40"/>
      <c r="C470" s="41"/>
      <c r="D470" s="232" t="s">
        <v>141</v>
      </c>
      <c r="E470" s="41"/>
      <c r="F470" s="233" t="s">
        <v>659</v>
      </c>
      <c r="G470" s="41"/>
      <c r="H470" s="41"/>
      <c r="I470" s="234"/>
      <c r="J470" s="41"/>
      <c r="K470" s="41"/>
      <c r="L470" s="45"/>
      <c r="M470" s="235"/>
      <c r="N470" s="236"/>
      <c r="O470" s="92"/>
      <c r="P470" s="92"/>
      <c r="Q470" s="92"/>
      <c r="R470" s="92"/>
      <c r="S470" s="92"/>
      <c r="T470" s="93"/>
      <c r="U470" s="39"/>
      <c r="V470" s="39"/>
      <c r="W470" s="39"/>
      <c r="X470" s="39"/>
      <c r="Y470" s="39"/>
      <c r="Z470" s="39"/>
      <c r="AA470" s="39"/>
      <c r="AB470" s="39"/>
      <c r="AC470" s="39"/>
      <c r="AD470" s="39"/>
      <c r="AE470" s="39"/>
      <c r="AT470" s="18" t="s">
        <v>141</v>
      </c>
      <c r="AU470" s="18" t="s">
        <v>88</v>
      </c>
    </row>
    <row r="471" s="13" customFormat="1">
      <c r="A471" s="13"/>
      <c r="B471" s="237"/>
      <c r="C471" s="238"/>
      <c r="D471" s="232" t="s">
        <v>143</v>
      </c>
      <c r="E471" s="239" t="s">
        <v>1</v>
      </c>
      <c r="F471" s="240" t="s">
        <v>661</v>
      </c>
      <c r="G471" s="238"/>
      <c r="H471" s="241">
        <v>12</v>
      </c>
      <c r="I471" s="242"/>
      <c r="J471" s="238"/>
      <c r="K471" s="238"/>
      <c r="L471" s="243"/>
      <c r="M471" s="244"/>
      <c r="N471" s="245"/>
      <c r="O471" s="245"/>
      <c r="P471" s="245"/>
      <c r="Q471" s="245"/>
      <c r="R471" s="245"/>
      <c r="S471" s="245"/>
      <c r="T471" s="246"/>
      <c r="U471" s="13"/>
      <c r="V471" s="13"/>
      <c r="W471" s="13"/>
      <c r="X471" s="13"/>
      <c r="Y471" s="13"/>
      <c r="Z471" s="13"/>
      <c r="AA471" s="13"/>
      <c r="AB471" s="13"/>
      <c r="AC471" s="13"/>
      <c r="AD471" s="13"/>
      <c r="AE471" s="13"/>
      <c r="AT471" s="247" t="s">
        <v>143</v>
      </c>
      <c r="AU471" s="247" t="s">
        <v>88</v>
      </c>
      <c r="AV471" s="13" t="s">
        <v>88</v>
      </c>
      <c r="AW471" s="13" t="s">
        <v>34</v>
      </c>
      <c r="AX471" s="13" t="s">
        <v>86</v>
      </c>
      <c r="AY471" s="247" t="s">
        <v>132</v>
      </c>
    </row>
    <row r="472" s="2" customFormat="1">
      <c r="A472" s="39"/>
      <c r="B472" s="40"/>
      <c r="C472" s="270" t="s">
        <v>662</v>
      </c>
      <c r="D472" s="270" t="s">
        <v>274</v>
      </c>
      <c r="E472" s="271" t="s">
        <v>663</v>
      </c>
      <c r="F472" s="272" t="s">
        <v>664</v>
      </c>
      <c r="G472" s="273" t="s">
        <v>147</v>
      </c>
      <c r="H472" s="274">
        <v>6</v>
      </c>
      <c r="I472" s="275"/>
      <c r="J472" s="276">
        <f>ROUND(I472*H472,2)</f>
        <v>0</v>
      </c>
      <c r="K472" s="272" t="s">
        <v>1</v>
      </c>
      <c r="L472" s="277"/>
      <c r="M472" s="278" t="s">
        <v>1</v>
      </c>
      <c r="N472" s="279" t="s">
        <v>43</v>
      </c>
      <c r="O472" s="92"/>
      <c r="P472" s="228">
        <f>O472*H472</f>
        <v>0</v>
      </c>
      <c r="Q472" s="228">
        <v>0.014999999999999999</v>
      </c>
      <c r="R472" s="228">
        <f>Q472*H472</f>
        <v>0.089999999999999997</v>
      </c>
      <c r="S472" s="228">
        <v>0</v>
      </c>
      <c r="T472" s="229">
        <f>S472*H472</f>
        <v>0</v>
      </c>
      <c r="U472" s="39"/>
      <c r="V472" s="39"/>
      <c r="W472" s="39"/>
      <c r="X472" s="39"/>
      <c r="Y472" s="39"/>
      <c r="Z472" s="39"/>
      <c r="AA472" s="39"/>
      <c r="AB472" s="39"/>
      <c r="AC472" s="39"/>
      <c r="AD472" s="39"/>
      <c r="AE472" s="39"/>
      <c r="AR472" s="230" t="s">
        <v>184</v>
      </c>
      <c r="AT472" s="230" t="s">
        <v>274</v>
      </c>
      <c r="AU472" s="230" t="s">
        <v>88</v>
      </c>
      <c r="AY472" s="18" t="s">
        <v>132</v>
      </c>
      <c r="BE472" s="231">
        <f>IF(N472="základní",J472,0)</f>
        <v>0</v>
      </c>
      <c r="BF472" s="231">
        <f>IF(N472="snížená",J472,0)</f>
        <v>0</v>
      </c>
      <c r="BG472" s="231">
        <f>IF(N472="zákl. přenesená",J472,0)</f>
        <v>0</v>
      </c>
      <c r="BH472" s="231">
        <f>IF(N472="sníž. přenesená",J472,0)</f>
        <v>0</v>
      </c>
      <c r="BI472" s="231">
        <f>IF(N472="nulová",J472,0)</f>
        <v>0</v>
      </c>
      <c r="BJ472" s="18" t="s">
        <v>86</v>
      </c>
      <c r="BK472" s="231">
        <f>ROUND(I472*H472,2)</f>
        <v>0</v>
      </c>
      <c r="BL472" s="18" t="s">
        <v>139</v>
      </c>
      <c r="BM472" s="230" t="s">
        <v>665</v>
      </c>
    </row>
    <row r="473" s="2" customFormat="1">
      <c r="A473" s="39"/>
      <c r="B473" s="40"/>
      <c r="C473" s="41"/>
      <c r="D473" s="232" t="s">
        <v>141</v>
      </c>
      <c r="E473" s="41"/>
      <c r="F473" s="233" t="s">
        <v>666</v>
      </c>
      <c r="G473" s="41"/>
      <c r="H473" s="41"/>
      <c r="I473" s="234"/>
      <c r="J473" s="41"/>
      <c r="K473" s="41"/>
      <c r="L473" s="45"/>
      <c r="M473" s="235"/>
      <c r="N473" s="236"/>
      <c r="O473" s="92"/>
      <c r="P473" s="92"/>
      <c r="Q473" s="92"/>
      <c r="R473" s="92"/>
      <c r="S473" s="92"/>
      <c r="T473" s="93"/>
      <c r="U473" s="39"/>
      <c r="V473" s="39"/>
      <c r="W473" s="39"/>
      <c r="X473" s="39"/>
      <c r="Y473" s="39"/>
      <c r="Z473" s="39"/>
      <c r="AA473" s="39"/>
      <c r="AB473" s="39"/>
      <c r="AC473" s="39"/>
      <c r="AD473" s="39"/>
      <c r="AE473" s="39"/>
      <c r="AT473" s="18" t="s">
        <v>141</v>
      </c>
      <c r="AU473" s="18" t="s">
        <v>88</v>
      </c>
    </row>
    <row r="474" s="2" customFormat="1">
      <c r="A474" s="39"/>
      <c r="B474" s="40"/>
      <c r="C474" s="41"/>
      <c r="D474" s="232" t="s">
        <v>195</v>
      </c>
      <c r="E474" s="41"/>
      <c r="F474" s="269" t="s">
        <v>667</v>
      </c>
      <c r="G474" s="41"/>
      <c r="H474" s="41"/>
      <c r="I474" s="234"/>
      <c r="J474" s="41"/>
      <c r="K474" s="41"/>
      <c r="L474" s="45"/>
      <c r="M474" s="235"/>
      <c r="N474" s="236"/>
      <c r="O474" s="92"/>
      <c r="P474" s="92"/>
      <c r="Q474" s="92"/>
      <c r="R474" s="92"/>
      <c r="S474" s="92"/>
      <c r="T474" s="93"/>
      <c r="U474" s="39"/>
      <c r="V474" s="39"/>
      <c r="W474" s="39"/>
      <c r="X474" s="39"/>
      <c r="Y474" s="39"/>
      <c r="Z474" s="39"/>
      <c r="AA474" s="39"/>
      <c r="AB474" s="39"/>
      <c r="AC474" s="39"/>
      <c r="AD474" s="39"/>
      <c r="AE474" s="39"/>
      <c r="AT474" s="18" t="s">
        <v>195</v>
      </c>
      <c r="AU474" s="18" t="s">
        <v>88</v>
      </c>
    </row>
    <row r="475" s="13" customFormat="1">
      <c r="A475" s="13"/>
      <c r="B475" s="237"/>
      <c r="C475" s="238"/>
      <c r="D475" s="232" t="s">
        <v>143</v>
      </c>
      <c r="E475" s="239" t="s">
        <v>1</v>
      </c>
      <c r="F475" s="240" t="s">
        <v>168</v>
      </c>
      <c r="G475" s="238"/>
      <c r="H475" s="241">
        <v>6</v>
      </c>
      <c r="I475" s="242"/>
      <c r="J475" s="238"/>
      <c r="K475" s="238"/>
      <c r="L475" s="243"/>
      <c r="M475" s="244"/>
      <c r="N475" s="245"/>
      <c r="O475" s="245"/>
      <c r="P475" s="245"/>
      <c r="Q475" s="245"/>
      <c r="R475" s="245"/>
      <c r="S475" s="245"/>
      <c r="T475" s="246"/>
      <c r="U475" s="13"/>
      <c r="V475" s="13"/>
      <c r="W475" s="13"/>
      <c r="X475" s="13"/>
      <c r="Y475" s="13"/>
      <c r="Z475" s="13"/>
      <c r="AA475" s="13"/>
      <c r="AB475" s="13"/>
      <c r="AC475" s="13"/>
      <c r="AD475" s="13"/>
      <c r="AE475" s="13"/>
      <c r="AT475" s="247" t="s">
        <v>143</v>
      </c>
      <c r="AU475" s="247" t="s">
        <v>88</v>
      </c>
      <c r="AV475" s="13" t="s">
        <v>88</v>
      </c>
      <c r="AW475" s="13" t="s">
        <v>34</v>
      </c>
      <c r="AX475" s="13" t="s">
        <v>86</v>
      </c>
      <c r="AY475" s="247" t="s">
        <v>132</v>
      </c>
    </row>
    <row r="476" s="2" customFormat="1" ht="33" customHeight="1">
      <c r="A476" s="39"/>
      <c r="B476" s="40"/>
      <c r="C476" s="219" t="s">
        <v>668</v>
      </c>
      <c r="D476" s="219" t="s">
        <v>134</v>
      </c>
      <c r="E476" s="220" t="s">
        <v>669</v>
      </c>
      <c r="F476" s="221" t="s">
        <v>670</v>
      </c>
      <c r="G476" s="222" t="s">
        <v>493</v>
      </c>
      <c r="H476" s="223">
        <v>8.4000000000000004</v>
      </c>
      <c r="I476" s="224"/>
      <c r="J476" s="225">
        <f>ROUND(I476*H476,2)</f>
        <v>0</v>
      </c>
      <c r="K476" s="221" t="s">
        <v>138</v>
      </c>
      <c r="L476" s="45"/>
      <c r="M476" s="226" t="s">
        <v>1</v>
      </c>
      <c r="N476" s="227" t="s">
        <v>43</v>
      </c>
      <c r="O476" s="92"/>
      <c r="P476" s="228">
        <f>O476*H476</f>
        <v>0</v>
      </c>
      <c r="Q476" s="228">
        <v>0.31935999999999998</v>
      </c>
      <c r="R476" s="228">
        <f>Q476*H476</f>
        <v>2.6826240000000001</v>
      </c>
      <c r="S476" s="228">
        <v>0</v>
      </c>
      <c r="T476" s="229">
        <f>S476*H476</f>
        <v>0</v>
      </c>
      <c r="U476" s="39"/>
      <c r="V476" s="39"/>
      <c r="W476" s="39"/>
      <c r="X476" s="39"/>
      <c r="Y476" s="39"/>
      <c r="Z476" s="39"/>
      <c r="AA476" s="39"/>
      <c r="AB476" s="39"/>
      <c r="AC476" s="39"/>
      <c r="AD476" s="39"/>
      <c r="AE476" s="39"/>
      <c r="AR476" s="230" t="s">
        <v>139</v>
      </c>
      <c r="AT476" s="230" t="s">
        <v>134</v>
      </c>
      <c r="AU476" s="230" t="s">
        <v>88</v>
      </c>
      <c r="AY476" s="18" t="s">
        <v>132</v>
      </c>
      <c r="BE476" s="231">
        <f>IF(N476="základní",J476,0)</f>
        <v>0</v>
      </c>
      <c r="BF476" s="231">
        <f>IF(N476="snížená",J476,0)</f>
        <v>0</v>
      </c>
      <c r="BG476" s="231">
        <f>IF(N476="zákl. přenesená",J476,0)</f>
        <v>0</v>
      </c>
      <c r="BH476" s="231">
        <f>IF(N476="sníž. přenesená",J476,0)</f>
        <v>0</v>
      </c>
      <c r="BI476" s="231">
        <f>IF(N476="nulová",J476,0)</f>
        <v>0</v>
      </c>
      <c r="BJ476" s="18" t="s">
        <v>86</v>
      </c>
      <c r="BK476" s="231">
        <f>ROUND(I476*H476,2)</f>
        <v>0</v>
      </c>
      <c r="BL476" s="18" t="s">
        <v>139</v>
      </c>
      <c r="BM476" s="230" t="s">
        <v>671</v>
      </c>
    </row>
    <row r="477" s="2" customFormat="1">
      <c r="A477" s="39"/>
      <c r="B477" s="40"/>
      <c r="C477" s="41"/>
      <c r="D477" s="232" t="s">
        <v>141</v>
      </c>
      <c r="E477" s="41"/>
      <c r="F477" s="233" t="s">
        <v>672</v>
      </c>
      <c r="G477" s="41"/>
      <c r="H477" s="41"/>
      <c r="I477" s="234"/>
      <c r="J477" s="41"/>
      <c r="K477" s="41"/>
      <c r="L477" s="45"/>
      <c r="M477" s="235"/>
      <c r="N477" s="236"/>
      <c r="O477" s="92"/>
      <c r="P477" s="92"/>
      <c r="Q477" s="92"/>
      <c r="R477" s="92"/>
      <c r="S477" s="92"/>
      <c r="T477" s="93"/>
      <c r="U477" s="39"/>
      <c r="V477" s="39"/>
      <c r="W477" s="39"/>
      <c r="X477" s="39"/>
      <c r="Y477" s="39"/>
      <c r="Z477" s="39"/>
      <c r="AA477" s="39"/>
      <c r="AB477" s="39"/>
      <c r="AC477" s="39"/>
      <c r="AD477" s="39"/>
      <c r="AE477" s="39"/>
      <c r="AT477" s="18" t="s">
        <v>141</v>
      </c>
      <c r="AU477" s="18" t="s">
        <v>88</v>
      </c>
    </row>
    <row r="478" s="13" customFormat="1">
      <c r="A478" s="13"/>
      <c r="B478" s="237"/>
      <c r="C478" s="238"/>
      <c r="D478" s="232" t="s">
        <v>143</v>
      </c>
      <c r="E478" s="239" t="s">
        <v>1</v>
      </c>
      <c r="F478" s="240" t="s">
        <v>673</v>
      </c>
      <c r="G478" s="238"/>
      <c r="H478" s="241">
        <v>8.4000000000000004</v>
      </c>
      <c r="I478" s="242"/>
      <c r="J478" s="238"/>
      <c r="K478" s="238"/>
      <c r="L478" s="243"/>
      <c r="M478" s="244"/>
      <c r="N478" s="245"/>
      <c r="O478" s="245"/>
      <c r="P478" s="245"/>
      <c r="Q478" s="245"/>
      <c r="R478" s="245"/>
      <c r="S478" s="245"/>
      <c r="T478" s="246"/>
      <c r="U478" s="13"/>
      <c r="V478" s="13"/>
      <c r="W478" s="13"/>
      <c r="X478" s="13"/>
      <c r="Y478" s="13"/>
      <c r="Z478" s="13"/>
      <c r="AA478" s="13"/>
      <c r="AB478" s="13"/>
      <c r="AC478" s="13"/>
      <c r="AD478" s="13"/>
      <c r="AE478" s="13"/>
      <c r="AT478" s="247" t="s">
        <v>143</v>
      </c>
      <c r="AU478" s="247" t="s">
        <v>88</v>
      </c>
      <c r="AV478" s="13" t="s">
        <v>88</v>
      </c>
      <c r="AW478" s="13" t="s">
        <v>34</v>
      </c>
      <c r="AX478" s="13" t="s">
        <v>86</v>
      </c>
      <c r="AY478" s="247" t="s">
        <v>132</v>
      </c>
    </row>
    <row r="479" s="2" customFormat="1">
      <c r="A479" s="39"/>
      <c r="B479" s="40"/>
      <c r="C479" s="270" t="s">
        <v>674</v>
      </c>
      <c r="D479" s="270" t="s">
        <v>274</v>
      </c>
      <c r="E479" s="271" t="s">
        <v>675</v>
      </c>
      <c r="F479" s="272" t="s">
        <v>676</v>
      </c>
      <c r="G479" s="273" t="s">
        <v>493</v>
      </c>
      <c r="H479" s="274">
        <v>7.3440000000000003</v>
      </c>
      <c r="I479" s="275"/>
      <c r="J479" s="276">
        <f>ROUND(I479*H479,2)</f>
        <v>0</v>
      </c>
      <c r="K479" s="272" t="s">
        <v>138</v>
      </c>
      <c r="L479" s="277"/>
      <c r="M479" s="278" t="s">
        <v>1</v>
      </c>
      <c r="N479" s="279" t="s">
        <v>43</v>
      </c>
      <c r="O479" s="92"/>
      <c r="P479" s="228">
        <f>O479*H479</f>
        <v>0</v>
      </c>
      <c r="Q479" s="228">
        <v>0.11167000000000001</v>
      </c>
      <c r="R479" s="228">
        <f>Q479*H479</f>
        <v>0.82010448000000002</v>
      </c>
      <c r="S479" s="228">
        <v>0</v>
      </c>
      <c r="T479" s="229">
        <f>S479*H479</f>
        <v>0</v>
      </c>
      <c r="U479" s="39"/>
      <c r="V479" s="39"/>
      <c r="W479" s="39"/>
      <c r="X479" s="39"/>
      <c r="Y479" s="39"/>
      <c r="Z479" s="39"/>
      <c r="AA479" s="39"/>
      <c r="AB479" s="39"/>
      <c r="AC479" s="39"/>
      <c r="AD479" s="39"/>
      <c r="AE479" s="39"/>
      <c r="AR479" s="230" t="s">
        <v>184</v>
      </c>
      <c r="AT479" s="230" t="s">
        <v>274</v>
      </c>
      <c r="AU479" s="230" t="s">
        <v>88</v>
      </c>
      <c r="AY479" s="18" t="s">
        <v>132</v>
      </c>
      <c r="BE479" s="231">
        <f>IF(N479="základní",J479,0)</f>
        <v>0</v>
      </c>
      <c r="BF479" s="231">
        <f>IF(N479="snížená",J479,0)</f>
        <v>0</v>
      </c>
      <c r="BG479" s="231">
        <f>IF(N479="zákl. přenesená",J479,0)</f>
        <v>0</v>
      </c>
      <c r="BH479" s="231">
        <f>IF(N479="sníž. přenesená",J479,0)</f>
        <v>0</v>
      </c>
      <c r="BI479" s="231">
        <f>IF(N479="nulová",J479,0)</f>
        <v>0</v>
      </c>
      <c r="BJ479" s="18" t="s">
        <v>86</v>
      </c>
      <c r="BK479" s="231">
        <f>ROUND(I479*H479,2)</f>
        <v>0</v>
      </c>
      <c r="BL479" s="18" t="s">
        <v>139</v>
      </c>
      <c r="BM479" s="230" t="s">
        <v>677</v>
      </c>
    </row>
    <row r="480" s="2" customFormat="1">
      <c r="A480" s="39"/>
      <c r="B480" s="40"/>
      <c r="C480" s="41"/>
      <c r="D480" s="232" t="s">
        <v>141</v>
      </c>
      <c r="E480" s="41"/>
      <c r="F480" s="233" t="s">
        <v>676</v>
      </c>
      <c r="G480" s="41"/>
      <c r="H480" s="41"/>
      <c r="I480" s="234"/>
      <c r="J480" s="41"/>
      <c r="K480" s="41"/>
      <c r="L480" s="45"/>
      <c r="M480" s="235"/>
      <c r="N480" s="236"/>
      <c r="O480" s="92"/>
      <c r="P480" s="92"/>
      <c r="Q480" s="92"/>
      <c r="R480" s="92"/>
      <c r="S480" s="92"/>
      <c r="T480" s="93"/>
      <c r="U480" s="39"/>
      <c r="V480" s="39"/>
      <c r="W480" s="39"/>
      <c r="X480" s="39"/>
      <c r="Y480" s="39"/>
      <c r="Z480" s="39"/>
      <c r="AA480" s="39"/>
      <c r="AB480" s="39"/>
      <c r="AC480" s="39"/>
      <c r="AD480" s="39"/>
      <c r="AE480" s="39"/>
      <c r="AT480" s="18" t="s">
        <v>141</v>
      </c>
      <c r="AU480" s="18" t="s">
        <v>88</v>
      </c>
    </row>
    <row r="481" s="13" customFormat="1">
      <c r="A481" s="13"/>
      <c r="B481" s="237"/>
      <c r="C481" s="238"/>
      <c r="D481" s="232" t="s">
        <v>143</v>
      </c>
      <c r="E481" s="239" t="s">
        <v>1</v>
      </c>
      <c r="F481" s="240" t="s">
        <v>678</v>
      </c>
      <c r="G481" s="238"/>
      <c r="H481" s="241">
        <v>7.2000000000000002</v>
      </c>
      <c r="I481" s="242"/>
      <c r="J481" s="238"/>
      <c r="K481" s="238"/>
      <c r="L481" s="243"/>
      <c r="M481" s="244"/>
      <c r="N481" s="245"/>
      <c r="O481" s="245"/>
      <c r="P481" s="245"/>
      <c r="Q481" s="245"/>
      <c r="R481" s="245"/>
      <c r="S481" s="245"/>
      <c r="T481" s="246"/>
      <c r="U481" s="13"/>
      <c r="V481" s="13"/>
      <c r="W481" s="13"/>
      <c r="X481" s="13"/>
      <c r="Y481" s="13"/>
      <c r="Z481" s="13"/>
      <c r="AA481" s="13"/>
      <c r="AB481" s="13"/>
      <c r="AC481" s="13"/>
      <c r="AD481" s="13"/>
      <c r="AE481" s="13"/>
      <c r="AT481" s="247" t="s">
        <v>143</v>
      </c>
      <c r="AU481" s="247" t="s">
        <v>88</v>
      </c>
      <c r="AV481" s="13" t="s">
        <v>88</v>
      </c>
      <c r="AW481" s="13" t="s">
        <v>34</v>
      </c>
      <c r="AX481" s="13" t="s">
        <v>86</v>
      </c>
      <c r="AY481" s="247" t="s">
        <v>132</v>
      </c>
    </row>
    <row r="482" s="13" customFormat="1">
      <c r="A482" s="13"/>
      <c r="B482" s="237"/>
      <c r="C482" s="238"/>
      <c r="D482" s="232" t="s">
        <v>143</v>
      </c>
      <c r="E482" s="238"/>
      <c r="F482" s="240" t="s">
        <v>679</v>
      </c>
      <c r="G482" s="238"/>
      <c r="H482" s="241">
        <v>7.3440000000000003</v>
      </c>
      <c r="I482" s="242"/>
      <c r="J482" s="238"/>
      <c r="K482" s="238"/>
      <c r="L482" s="243"/>
      <c r="M482" s="244"/>
      <c r="N482" s="245"/>
      <c r="O482" s="245"/>
      <c r="P482" s="245"/>
      <c r="Q482" s="245"/>
      <c r="R482" s="245"/>
      <c r="S482" s="245"/>
      <c r="T482" s="246"/>
      <c r="U482" s="13"/>
      <c r="V482" s="13"/>
      <c r="W482" s="13"/>
      <c r="X482" s="13"/>
      <c r="Y482" s="13"/>
      <c r="Z482" s="13"/>
      <c r="AA482" s="13"/>
      <c r="AB482" s="13"/>
      <c r="AC482" s="13"/>
      <c r="AD482" s="13"/>
      <c r="AE482" s="13"/>
      <c r="AT482" s="247" t="s">
        <v>143</v>
      </c>
      <c r="AU482" s="247" t="s">
        <v>88</v>
      </c>
      <c r="AV482" s="13" t="s">
        <v>88</v>
      </c>
      <c r="AW482" s="13" t="s">
        <v>4</v>
      </c>
      <c r="AX482" s="13" t="s">
        <v>86</v>
      </c>
      <c r="AY482" s="247" t="s">
        <v>132</v>
      </c>
    </row>
    <row r="483" s="2" customFormat="1">
      <c r="A483" s="39"/>
      <c r="B483" s="40"/>
      <c r="C483" s="270" t="s">
        <v>680</v>
      </c>
      <c r="D483" s="270" t="s">
        <v>274</v>
      </c>
      <c r="E483" s="271" t="s">
        <v>681</v>
      </c>
      <c r="F483" s="272" t="s">
        <v>682</v>
      </c>
      <c r="G483" s="273" t="s">
        <v>493</v>
      </c>
      <c r="H483" s="274">
        <v>1.224</v>
      </c>
      <c r="I483" s="275"/>
      <c r="J483" s="276">
        <f>ROUND(I483*H483,2)</f>
        <v>0</v>
      </c>
      <c r="K483" s="272" t="s">
        <v>138</v>
      </c>
      <c r="L483" s="277"/>
      <c r="M483" s="278" t="s">
        <v>1</v>
      </c>
      <c r="N483" s="279" t="s">
        <v>43</v>
      </c>
      <c r="O483" s="92"/>
      <c r="P483" s="228">
        <f>O483*H483</f>
        <v>0</v>
      </c>
      <c r="Q483" s="228">
        <v>0.105</v>
      </c>
      <c r="R483" s="228">
        <f>Q483*H483</f>
        <v>0.12852</v>
      </c>
      <c r="S483" s="228">
        <v>0</v>
      </c>
      <c r="T483" s="229">
        <f>S483*H483</f>
        <v>0</v>
      </c>
      <c r="U483" s="39"/>
      <c r="V483" s="39"/>
      <c r="W483" s="39"/>
      <c r="X483" s="39"/>
      <c r="Y483" s="39"/>
      <c r="Z483" s="39"/>
      <c r="AA483" s="39"/>
      <c r="AB483" s="39"/>
      <c r="AC483" s="39"/>
      <c r="AD483" s="39"/>
      <c r="AE483" s="39"/>
      <c r="AR483" s="230" t="s">
        <v>184</v>
      </c>
      <c r="AT483" s="230" t="s">
        <v>274</v>
      </c>
      <c r="AU483" s="230" t="s">
        <v>88</v>
      </c>
      <c r="AY483" s="18" t="s">
        <v>132</v>
      </c>
      <c r="BE483" s="231">
        <f>IF(N483="základní",J483,0)</f>
        <v>0</v>
      </c>
      <c r="BF483" s="231">
        <f>IF(N483="snížená",J483,0)</f>
        <v>0</v>
      </c>
      <c r="BG483" s="231">
        <f>IF(N483="zákl. přenesená",J483,0)</f>
        <v>0</v>
      </c>
      <c r="BH483" s="231">
        <f>IF(N483="sníž. přenesená",J483,0)</f>
        <v>0</v>
      </c>
      <c r="BI483" s="231">
        <f>IF(N483="nulová",J483,0)</f>
        <v>0</v>
      </c>
      <c r="BJ483" s="18" t="s">
        <v>86</v>
      </c>
      <c r="BK483" s="231">
        <f>ROUND(I483*H483,2)</f>
        <v>0</v>
      </c>
      <c r="BL483" s="18" t="s">
        <v>139</v>
      </c>
      <c r="BM483" s="230" t="s">
        <v>683</v>
      </c>
    </row>
    <row r="484" s="2" customFormat="1">
      <c r="A484" s="39"/>
      <c r="B484" s="40"/>
      <c r="C484" s="41"/>
      <c r="D484" s="232" t="s">
        <v>141</v>
      </c>
      <c r="E484" s="41"/>
      <c r="F484" s="233" t="s">
        <v>682</v>
      </c>
      <c r="G484" s="41"/>
      <c r="H484" s="41"/>
      <c r="I484" s="234"/>
      <c r="J484" s="41"/>
      <c r="K484" s="41"/>
      <c r="L484" s="45"/>
      <c r="M484" s="235"/>
      <c r="N484" s="236"/>
      <c r="O484" s="92"/>
      <c r="P484" s="92"/>
      <c r="Q484" s="92"/>
      <c r="R484" s="92"/>
      <c r="S484" s="92"/>
      <c r="T484" s="93"/>
      <c r="U484" s="39"/>
      <c r="V484" s="39"/>
      <c r="W484" s="39"/>
      <c r="X484" s="39"/>
      <c r="Y484" s="39"/>
      <c r="Z484" s="39"/>
      <c r="AA484" s="39"/>
      <c r="AB484" s="39"/>
      <c r="AC484" s="39"/>
      <c r="AD484" s="39"/>
      <c r="AE484" s="39"/>
      <c r="AT484" s="18" t="s">
        <v>141</v>
      </c>
      <c r="AU484" s="18" t="s">
        <v>88</v>
      </c>
    </row>
    <row r="485" s="13" customFormat="1">
      <c r="A485" s="13"/>
      <c r="B485" s="237"/>
      <c r="C485" s="238"/>
      <c r="D485" s="232" t="s">
        <v>143</v>
      </c>
      <c r="E485" s="239" t="s">
        <v>1</v>
      </c>
      <c r="F485" s="240" t="s">
        <v>684</v>
      </c>
      <c r="G485" s="238"/>
      <c r="H485" s="241">
        <v>1.2</v>
      </c>
      <c r="I485" s="242"/>
      <c r="J485" s="238"/>
      <c r="K485" s="238"/>
      <c r="L485" s="243"/>
      <c r="M485" s="244"/>
      <c r="N485" s="245"/>
      <c r="O485" s="245"/>
      <c r="P485" s="245"/>
      <c r="Q485" s="245"/>
      <c r="R485" s="245"/>
      <c r="S485" s="245"/>
      <c r="T485" s="246"/>
      <c r="U485" s="13"/>
      <c r="V485" s="13"/>
      <c r="W485" s="13"/>
      <c r="X485" s="13"/>
      <c r="Y485" s="13"/>
      <c r="Z485" s="13"/>
      <c r="AA485" s="13"/>
      <c r="AB485" s="13"/>
      <c r="AC485" s="13"/>
      <c r="AD485" s="13"/>
      <c r="AE485" s="13"/>
      <c r="AT485" s="247" t="s">
        <v>143</v>
      </c>
      <c r="AU485" s="247" t="s">
        <v>88</v>
      </c>
      <c r="AV485" s="13" t="s">
        <v>88</v>
      </c>
      <c r="AW485" s="13" t="s">
        <v>34</v>
      </c>
      <c r="AX485" s="13" t="s">
        <v>86</v>
      </c>
      <c r="AY485" s="247" t="s">
        <v>132</v>
      </c>
    </row>
    <row r="486" s="13" customFormat="1">
      <c r="A486" s="13"/>
      <c r="B486" s="237"/>
      <c r="C486" s="238"/>
      <c r="D486" s="232" t="s">
        <v>143</v>
      </c>
      <c r="E486" s="238"/>
      <c r="F486" s="240" t="s">
        <v>685</v>
      </c>
      <c r="G486" s="238"/>
      <c r="H486" s="241">
        <v>1.224</v>
      </c>
      <c r="I486" s="242"/>
      <c r="J486" s="238"/>
      <c r="K486" s="238"/>
      <c r="L486" s="243"/>
      <c r="M486" s="244"/>
      <c r="N486" s="245"/>
      <c r="O486" s="245"/>
      <c r="P486" s="245"/>
      <c r="Q486" s="245"/>
      <c r="R486" s="245"/>
      <c r="S486" s="245"/>
      <c r="T486" s="246"/>
      <c r="U486" s="13"/>
      <c r="V486" s="13"/>
      <c r="W486" s="13"/>
      <c r="X486" s="13"/>
      <c r="Y486" s="13"/>
      <c r="Z486" s="13"/>
      <c r="AA486" s="13"/>
      <c r="AB486" s="13"/>
      <c r="AC486" s="13"/>
      <c r="AD486" s="13"/>
      <c r="AE486" s="13"/>
      <c r="AT486" s="247" t="s">
        <v>143</v>
      </c>
      <c r="AU486" s="247" t="s">
        <v>88</v>
      </c>
      <c r="AV486" s="13" t="s">
        <v>88</v>
      </c>
      <c r="AW486" s="13" t="s">
        <v>4</v>
      </c>
      <c r="AX486" s="13" t="s">
        <v>86</v>
      </c>
      <c r="AY486" s="247" t="s">
        <v>132</v>
      </c>
    </row>
    <row r="487" s="2" customFormat="1" ht="33" customHeight="1">
      <c r="A487" s="39"/>
      <c r="B487" s="40"/>
      <c r="C487" s="219" t="s">
        <v>686</v>
      </c>
      <c r="D487" s="219" t="s">
        <v>134</v>
      </c>
      <c r="E487" s="220" t="s">
        <v>687</v>
      </c>
      <c r="F487" s="221" t="s">
        <v>688</v>
      </c>
      <c r="G487" s="222" t="s">
        <v>493</v>
      </c>
      <c r="H487" s="223">
        <v>176</v>
      </c>
      <c r="I487" s="224"/>
      <c r="J487" s="225">
        <f>ROUND(I487*H487,2)</f>
        <v>0</v>
      </c>
      <c r="K487" s="221" t="s">
        <v>138</v>
      </c>
      <c r="L487" s="45"/>
      <c r="M487" s="226" t="s">
        <v>1</v>
      </c>
      <c r="N487" s="227" t="s">
        <v>43</v>
      </c>
      <c r="O487" s="92"/>
      <c r="P487" s="228">
        <f>O487*H487</f>
        <v>0</v>
      </c>
      <c r="Q487" s="228">
        <v>0.1295</v>
      </c>
      <c r="R487" s="228">
        <f>Q487*H487</f>
        <v>22.792000000000002</v>
      </c>
      <c r="S487" s="228">
        <v>0</v>
      </c>
      <c r="T487" s="229">
        <f>S487*H487</f>
        <v>0</v>
      </c>
      <c r="U487" s="39"/>
      <c r="V487" s="39"/>
      <c r="W487" s="39"/>
      <c r="X487" s="39"/>
      <c r="Y487" s="39"/>
      <c r="Z487" s="39"/>
      <c r="AA487" s="39"/>
      <c r="AB487" s="39"/>
      <c r="AC487" s="39"/>
      <c r="AD487" s="39"/>
      <c r="AE487" s="39"/>
      <c r="AR487" s="230" t="s">
        <v>139</v>
      </c>
      <c r="AT487" s="230" t="s">
        <v>134</v>
      </c>
      <c r="AU487" s="230" t="s">
        <v>88</v>
      </c>
      <c r="AY487" s="18" t="s">
        <v>132</v>
      </c>
      <c r="BE487" s="231">
        <f>IF(N487="základní",J487,0)</f>
        <v>0</v>
      </c>
      <c r="BF487" s="231">
        <f>IF(N487="snížená",J487,0)</f>
        <v>0</v>
      </c>
      <c r="BG487" s="231">
        <f>IF(N487="zákl. přenesená",J487,0)</f>
        <v>0</v>
      </c>
      <c r="BH487" s="231">
        <f>IF(N487="sníž. přenesená",J487,0)</f>
        <v>0</v>
      </c>
      <c r="BI487" s="231">
        <f>IF(N487="nulová",J487,0)</f>
        <v>0</v>
      </c>
      <c r="BJ487" s="18" t="s">
        <v>86</v>
      </c>
      <c r="BK487" s="231">
        <f>ROUND(I487*H487,2)</f>
        <v>0</v>
      </c>
      <c r="BL487" s="18" t="s">
        <v>139</v>
      </c>
      <c r="BM487" s="230" t="s">
        <v>689</v>
      </c>
    </row>
    <row r="488" s="2" customFormat="1">
      <c r="A488" s="39"/>
      <c r="B488" s="40"/>
      <c r="C488" s="41"/>
      <c r="D488" s="232" t="s">
        <v>141</v>
      </c>
      <c r="E488" s="41"/>
      <c r="F488" s="233" t="s">
        <v>690</v>
      </c>
      <c r="G488" s="41"/>
      <c r="H488" s="41"/>
      <c r="I488" s="234"/>
      <c r="J488" s="41"/>
      <c r="K488" s="41"/>
      <c r="L488" s="45"/>
      <c r="M488" s="235"/>
      <c r="N488" s="236"/>
      <c r="O488" s="92"/>
      <c r="P488" s="92"/>
      <c r="Q488" s="92"/>
      <c r="R488" s="92"/>
      <c r="S488" s="92"/>
      <c r="T488" s="93"/>
      <c r="U488" s="39"/>
      <c r="V488" s="39"/>
      <c r="W488" s="39"/>
      <c r="X488" s="39"/>
      <c r="Y488" s="39"/>
      <c r="Z488" s="39"/>
      <c r="AA488" s="39"/>
      <c r="AB488" s="39"/>
      <c r="AC488" s="39"/>
      <c r="AD488" s="39"/>
      <c r="AE488" s="39"/>
      <c r="AT488" s="18" t="s">
        <v>141</v>
      </c>
      <c r="AU488" s="18" t="s">
        <v>88</v>
      </c>
    </row>
    <row r="489" s="13" customFormat="1">
      <c r="A489" s="13"/>
      <c r="B489" s="237"/>
      <c r="C489" s="238"/>
      <c r="D489" s="232" t="s">
        <v>143</v>
      </c>
      <c r="E489" s="239" t="s">
        <v>1</v>
      </c>
      <c r="F489" s="240" t="s">
        <v>691</v>
      </c>
      <c r="G489" s="238"/>
      <c r="H489" s="241">
        <v>176</v>
      </c>
      <c r="I489" s="242"/>
      <c r="J489" s="238"/>
      <c r="K489" s="238"/>
      <c r="L489" s="243"/>
      <c r="M489" s="244"/>
      <c r="N489" s="245"/>
      <c r="O489" s="245"/>
      <c r="P489" s="245"/>
      <c r="Q489" s="245"/>
      <c r="R489" s="245"/>
      <c r="S489" s="245"/>
      <c r="T489" s="246"/>
      <c r="U489" s="13"/>
      <c r="V489" s="13"/>
      <c r="W489" s="13"/>
      <c r="X489" s="13"/>
      <c r="Y489" s="13"/>
      <c r="Z489" s="13"/>
      <c r="AA489" s="13"/>
      <c r="AB489" s="13"/>
      <c r="AC489" s="13"/>
      <c r="AD489" s="13"/>
      <c r="AE489" s="13"/>
      <c r="AT489" s="247" t="s">
        <v>143</v>
      </c>
      <c r="AU489" s="247" t="s">
        <v>88</v>
      </c>
      <c r="AV489" s="13" t="s">
        <v>88</v>
      </c>
      <c r="AW489" s="13" t="s">
        <v>34</v>
      </c>
      <c r="AX489" s="13" t="s">
        <v>86</v>
      </c>
      <c r="AY489" s="247" t="s">
        <v>132</v>
      </c>
    </row>
    <row r="490" s="2" customFormat="1" ht="16.5" customHeight="1">
      <c r="A490" s="39"/>
      <c r="B490" s="40"/>
      <c r="C490" s="270" t="s">
        <v>692</v>
      </c>
      <c r="D490" s="270" t="s">
        <v>274</v>
      </c>
      <c r="E490" s="271" t="s">
        <v>693</v>
      </c>
      <c r="F490" s="272" t="s">
        <v>694</v>
      </c>
      <c r="G490" s="273" t="s">
        <v>493</v>
      </c>
      <c r="H490" s="274">
        <v>179.52000000000001</v>
      </c>
      <c r="I490" s="275"/>
      <c r="J490" s="276">
        <f>ROUND(I490*H490,2)</f>
        <v>0</v>
      </c>
      <c r="K490" s="272" t="s">
        <v>138</v>
      </c>
      <c r="L490" s="277"/>
      <c r="M490" s="278" t="s">
        <v>1</v>
      </c>
      <c r="N490" s="279" t="s">
        <v>43</v>
      </c>
      <c r="O490" s="92"/>
      <c r="P490" s="228">
        <f>O490*H490</f>
        <v>0</v>
      </c>
      <c r="Q490" s="228">
        <v>0.056120000000000003</v>
      </c>
      <c r="R490" s="228">
        <f>Q490*H490</f>
        <v>10.074662400000001</v>
      </c>
      <c r="S490" s="228">
        <v>0</v>
      </c>
      <c r="T490" s="229">
        <f>S490*H490</f>
        <v>0</v>
      </c>
      <c r="U490" s="39"/>
      <c r="V490" s="39"/>
      <c r="W490" s="39"/>
      <c r="X490" s="39"/>
      <c r="Y490" s="39"/>
      <c r="Z490" s="39"/>
      <c r="AA490" s="39"/>
      <c r="AB490" s="39"/>
      <c r="AC490" s="39"/>
      <c r="AD490" s="39"/>
      <c r="AE490" s="39"/>
      <c r="AR490" s="230" t="s">
        <v>184</v>
      </c>
      <c r="AT490" s="230" t="s">
        <v>274</v>
      </c>
      <c r="AU490" s="230" t="s">
        <v>88</v>
      </c>
      <c r="AY490" s="18" t="s">
        <v>132</v>
      </c>
      <c r="BE490" s="231">
        <f>IF(N490="základní",J490,0)</f>
        <v>0</v>
      </c>
      <c r="BF490" s="231">
        <f>IF(N490="snížená",J490,0)</f>
        <v>0</v>
      </c>
      <c r="BG490" s="231">
        <f>IF(N490="zákl. přenesená",J490,0)</f>
        <v>0</v>
      </c>
      <c r="BH490" s="231">
        <f>IF(N490="sníž. přenesená",J490,0)</f>
        <v>0</v>
      </c>
      <c r="BI490" s="231">
        <f>IF(N490="nulová",J490,0)</f>
        <v>0</v>
      </c>
      <c r="BJ490" s="18" t="s">
        <v>86</v>
      </c>
      <c r="BK490" s="231">
        <f>ROUND(I490*H490,2)</f>
        <v>0</v>
      </c>
      <c r="BL490" s="18" t="s">
        <v>139</v>
      </c>
      <c r="BM490" s="230" t="s">
        <v>695</v>
      </c>
    </row>
    <row r="491" s="2" customFormat="1">
      <c r="A491" s="39"/>
      <c r="B491" s="40"/>
      <c r="C491" s="41"/>
      <c r="D491" s="232" t="s">
        <v>141</v>
      </c>
      <c r="E491" s="41"/>
      <c r="F491" s="233" t="s">
        <v>694</v>
      </c>
      <c r="G491" s="41"/>
      <c r="H491" s="41"/>
      <c r="I491" s="234"/>
      <c r="J491" s="41"/>
      <c r="K491" s="41"/>
      <c r="L491" s="45"/>
      <c r="M491" s="235"/>
      <c r="N491" s="236"/>
      <c r="O491" s="92"/>
      <c r="P491" s="92"/>
      <c r="Q491" s="92"/>
      <c r="R491" s="92"/>
      <c r="S491" s="92"/>
      <c r="T491" s="93"/>
      <c r="U491" s="39"/>
      <c r="V491" s="39"/>
      <c r="W491" s="39"/>
      <c r="X491" s="39"/>
      <c r="Y491" s="39"/>
      <c r="Z491" s="39"/>
      <c r="AA491" s="39"/>
      <c r="AB491" s="39"/>
      <c r="AC491" s="39"/>
      <c r="AD491" s="39"/>
      <c r="AE491" s="39"/>
      <c r="AT491" s="18" t="s">
        <v>141</v>
      </c>
      <c r="AU491" s="18" t="s">
        <v>88</v>
      </c>
    </row>
    <row r="492" s="13" customFormat="1">
      <c r="A492" s="13"/>
      <c r="B492" s="237"/>
      <c r="C492" s="238"/>
      <c r="D492" s="232" t="s">
        <v>143</v>
      </c>
      <c r="E492" s="239" t="s">
        <v>1</v>
      </c>
      <c r="F492" s="240" t="s">
        <v>691</v>
      </c>
      <c r="G492" s="238"/>
      <c r="H492" s="241">
        <v>176</v>
      </c>
      <c r="I492" s="242"/>
      <c r="J492" s="238"/>
      <c r="K492" s="238"/>
      <c r="L492" s="243"/>
      <c r="M492" s="244"/>
      <c r="N492" s="245"/>
      <c r="O492" s="245"/>
      <c r="P492" s="245"/>
      <c r="Q492" s="245"/>
      <c r="R492" s="245"/>
      <c r="S492" s="245"/>
      <c r="T492" s="246"/>
      <c r="U492" s="13"/>
      <c r="V492" s="13"/>
      <c r="W492" s="13"/>
      <c r="X492" s="13"/>
      <c r="Y492" s="13"/>
      <c r="Z492" s="13"/>
      <c r="AA492" s="13"/>
      <c r="AB492" s="13"/>
      <c r="AC492" s="13"/>
      <c r="AD492" s="13"/>
      <c r="AE492" s="13"/>
      <c r="AT492" s="247" t="s">
        <v>143</v>
      </c>
      <c r="AU492" s="247" t="s">
        <v>88</v>
      </c>
      <c r="AV492" s="13" t="s">
        <v>88</v>
      </c>
      <c r="AW492" s="13" t="s">
        <v>34</v>
      </c>
      <c r="AX492" s="13" t="s">
        <v>86</v>
      </c>
      <c r="AY492" s="247" t="s">
        <v>132</v>
      </c>
    </row>
    <row r="493" s="13" customFormat="1">
      <c r="A493" s="13"/>
      <c r="B493" s="237"/>
      <c r="C493" s="238"/>
      <c r="D493" s="232" t="s">
        <v>143</v>
      </c>
      <c r="E493" s="238"/>
      <c r="F493" s="240" t="s">
        <v>696</v>
      </c>
      <c r="G493" s="238"/>
      <c r="H493" s="241">
        <v>179.52000000000001</v>
      </c>
      <c r="I493" s="242"/>
      <c r="J493" s="238"/>
      <c r="K493" s="238"/>
      <c r="L493" s="243"/>
      <c r="M493" s="244"/>
      <c r="N493" s="245"/>
      <c r="O493" s="245"/>
      <c r="P493" s="245"/>
      <c r="Q493" s="245"/>
      <c r="R493" s="245"/>
      <c r="S493" s="245"/>
      <c r="T493" s="246"/>
      <c r="U493" s="13"/>
      <c r="V493" s="13"/>
      <c r="W493" s="13"/>
      <c r="X493" s="13"/>
      <c r="Y493" s="13"/>
      <c r="Z493" s="13"/>
      <c r="AA493" s="13"/>
      <c r="AB493" s="13"/>
      <c r="AC493" s="13"/>
      <c r="AD493" s="13"/>
      <c r="AE493" s="13"/>
      <c r="AT493" s="247" t="s">
        <v>143</v>
      </c>
      <c r="AU493" s="247" t="s">
        <v>88</v>
      </c>
      <c r="AV493" s="13" t="s">
        <v>88</v>
      </c>
      <c r="AW493" s="13" t="s">
        <v>4</v>
      </c>
      <c r="AX493" s="13" t="s">
        <v>86</v>
      </c>
      <c r="AY493" s="247" t="s">
        <v>132</v>
      </c>
    </row>
    <row r="494" s="2" customFormat="1" ht="33" customHeight="1">
      <c r="A494" s="39"/>
      <c r="B494" s="40"/>
      <c r="C494" s="219" t="s">
        <v>697</v>
      </c>
      <c r="D494" s="219" t="s">
        <v>134</v>
      </c>
      <c r="E494" s="220" t="s">
        <v>698</v>
      </c>
      <c r="F494" s="221" t="s">
        <v>699</v>
      </c>
      <c r="G494" s="222" t="s">
        <v>493</v>
      </c>
      <c r="H494" s="223">
        <v>42</v>
      </c>
      <c r="I494" s="224"/>
      <c r="J494" s="225">
        <f>ROUND(I494*H494,2)</f>
        <v>0</v>
      </c>
      <c r="K494" s="221" t="s">
        <v>138</v>
      </c>
      <c r="L494" s="45"/>
      <c r="M494" s="226" t="s">
        <v>1</v>
      </c>
      <c r="N494" s="227" t="s">
        <v>43</v>
      </c>
      <c r="O494" s="92"/>
      <c r="P494" s="228">
        <f>O494*H494</f>
        <v>0</v>
      </c>
      <c r="Q494" s="228">
        <v>0.00060999999999999997</v>
      </c>
      <c r="R494" s="228">
        <f>Q494*H494</f>
        <v>0.02562</v>
      </c>
      <c r="S494" s="228">
        <v>0</v>
      </c>
      <c r="T494" s="229">
        <f>S494*H494</f>
        <v>0</v>
      </c>
      <c r="U494" s="39"/>
      <c r="V494" s="39"/>
      <c r="W494" s="39"/>
      <c r="X494" s="39"/>
      <c r="Y494" s="39"/>
      <c r="Z494" s="39"/>
      <c r="AA494" s="39"/>
      <c r="AB494" s="39"/>
      <c r="AC494" s="39"/>
      <c r="AD494" s="39"/>
      <c r="AE494" s="39"/>
      <c r="AR494" s="230" t="s">
        <v>139</v>
      </c>
      <c r="AT494" s="230" t="s">
        <v>134</v>
      </c>
      <c r="AU494" s="230" t="s">
        <v>88</v>
      </c>
      <c r="AY494" s="18" t="s">
        <v>132</v>
      </c>
      <c r="BE494" s="231">
        <f>IF(N494="základní",J494,0)</f>
        <v>0</v>
      </c>
      <c r="BF494" s="231">
        <f>IF(N494="snížená",J494,0)</f>
        <v>0</v>
      </c>
      <c r="BG494" s="231">
        <f>IF(N494="zákl. přenesená",J494,0)</f>
        <v>0</v>
      </c>
      <c r="BH494" s="231">
        <f>IF(N494="sníž. přenesená",J494,0)</f>
        <v>0</v>
      </c>
      <c r="BI494" s="231">
        <f>IF(N494="nulová",J494,0)</f>
        <v>0</v>
      </c>
      <c r="BJ494" s="18" t="s">
        <v>86</v>
      </c>
      <c r="BK494" s="231">
        <f>ROUND(I494*H494,2)</f>
        <v>0</v>
      </c>
      <c r="BL494" s="18" t="s">
        <v>139</v>
      </c>
      <c r="BM494" s="230" t="s">
        <v>700</v>
      </c>
    </row>
    <row r="495" s="2" customFormat="1">
      <c r="A495" s="39"/>
      <c r="B495" s="40"/>
      <c r="C495" s="41"/>
      <c r="D495" s="232" t="s">
        <v>141</v>
      </c>
      <c r="E495" s="41"/>
      <c r="F495" s="233" t="s">
        <v>701</v>
      </c>
      <c r="G495" s="41"/>
      <c r="H495" s="41"/>
      <c r="I495" s="234"/>
      <c r="J495" s="41"/>
      <c r="K495" s="41"/>
      <c r="L495" s="45"/>
      <c r="M495" s="235"/>
      <c r="N495" s="236"/>
      <c r="O495" s="92"/>
      <c r="P495" s="92"/>
      <c r="Q495" s="92"/>
      <c r="R495" s="92"/>
      <c r="S495" s="92"/>
      <c r="T495" s="93"/>
      <c r="U495" s="39"/>
      <c r="V495" s="39"/>
      <c r="W495" s="39"/>
      <c r="X495" s="39"/>
      <c r="Y495" s="39"/>
      <c r="Z495" s="39"/>
      <c r="AA495" s="39"/>
      <c r="AB495" s="39"/>
      <c r="AC495" s="39"/>
      <c r="AD495" s="39"/>
      <c r="AE495" s="39"/>
      <c r="AT495" s="18" t="s">
        <v>141</v>
      </c>
      <c r="AU495" s="18" t="s">
        <v>88</v>
      </c>
    </row>
    <row r="496" s="13" customFormat="1">
      <c r="A496" s="13"/>
      <c r="B496" s="237"/>
      <c r="C496" s="238"/>
      <c r="D496" s="232" t="s">
        <v>143</v>
      </c>
      <c r="E496" s="239" t="s">
        <v>1</v>
      </c>
      <c r="F496" s="240" t="s">
        <v>388</v>
      </c>
      <c r="G496" s="238"/>
      <c r="H496" s="241">
        <v>42</v>
      </c>
      <c r="I496" s="242"/>
      <c r="J496" s="238"/>
      <c r="K496" s="238"/>
      <c r="L496" s="243"/>
      <c r="M496" s="244"/>
      <c r="N496" s="245"/>
      <c r="O496" s="245"/>
      <c r="P496" s="245"/>
      <c r="Q496" s="245"/>
      <c r="R496" s="245"/>
      <c r="S496" s="245"/>
      <c r="T496" s="246"/>
      <c r="U496" s="13"/>
      <c r="V496" s="13"/>
      <c r="W496" s="13"/>
      <c r="X496" s="13"/>
      <c r="Y496" s="13"/>
      <c r="Z496" s="13"/>
      <c r="AA496" s="13"/>
      <c r="AB496" s="13"/>
      <c r="AC496" s="13"/>
      <c r="AD496" s="13"/>
      <c r="AE496" s="13"/>
      <c r="AT496" s="247" t="s">
        <v>143</v>
      </c>
      <c r="AU496" s="247" t="s">
        <v>88</v>
      </c>
      <c r="AV496" s="13" t="s">
        <v>88</v>
      </c>
      <c r="AW496" s="13" t="s">
        <v>34</v>
      </c>
      <c r="AX496" s="13" t="s">
        <v>86</v>
      </c>
      <c r="AY496" s="247" t="s">
        <v>132</v>
      </c>
    </row>
    <row r="497" s="2" customFormat="1" ht="21.75" customHeight="1">
      <c r="A497" s="39"/>
      <c r="B497" s="40"/>
      <c r="C497" s="219" t="s">
        <v>702</v>
      </c>
      <c r="D497" s="219" t="s">
        <v>134</v>
      </c>
      <c r="E497" s="220" t="s">
        <v>703</v>
      </c>
      <c r="F497" s="221" t="s">
        <v>704</v>
      </c>
      <c r="G497" s="222" t="s">
        <v>493</v>
      </c>
      <c r="H497" s="223">
        <v>42</v>
      </c>
      <c r="I497" s="224"/>
      <c r="J497" s="225">
        <f>ROUND(I497*H497,2)</f>
        <v>0</v>
      </c>
      <c r="K497" s="221" t="s">
        <v>138</v>
      </c>
      <c r="L497" s="45"/>
      <c r="M497" s="226" t="s">
        <v>1</v>
      </c>
      <c r="N497" s="227" t="s">
        <v>43</v>
      </c>
      <c r="O497" s="92"/>
      <c r="P497" s="228">
        <f>O497*H497</f>
        <v>0</v>
      </c>
      <c r="Q497" s="228">
        <v>0</v>
      </c>
      <c r="R497" s="228">
        <f>Q497*H497</f>
        <v>0</v>
      </c>
      <c r="S497" s="228">
        <v>0</v>
      </c>
      <c r="T497" s="229">
        <f>S497*H497</f>
        <v>0</v>
      </c>
      <c r="U497" s="39"/>
      <c r="V497" s="39"/>
      <c r="W497" s="39"/>
      <c r="X497" s="39"/>
      <c r="Y497" s="39"/>
      <c r="Z497" s="39"/>
      <c r="AA497" s="39"/>
      <c r="AB497" s="39"/>
      <c r="AC497" s="39"/>
      <c r="AD497" s="39"/>
      <c r="AE497" s="39"/>
      <c r="AR497" s="230" t="s">
        <v>139</v>
      </c>
      <c r="AT497" s="230" t="s">
        <v>134</v>
      </c>
      <c r="AU497" s="230" t="s">
        <v>88</v>
      </c>
      <c r="AY497" s="18" t="s">
        <v>132</v>
      </c>
      <c r="BE497" s="231">
        <f>IF(N497="základní",J497,0)</f>
        <v>0</v>
      </c>
      <c r="BF497" s="231">
        <f>IF(N497="snížená",J497,0)</f>
        <v>0</v>
      </c>
      <c r="BG497" s="231">
        <f>IF(N497="zákl. přenesená",J497,0)</f>
        <v>0</v>
      </c>
      <c r="BH497" s="231">
        <f>IF(N497="sníž. přenesená",J497,0)</f>
        <v>0</v>
      </c>
      <c r="BI497" s="231">
        <f>IF(N497="nulová",J497,0)</f>
        <v>0</v>
      </c>
      <c r="BJ497" s="18" t="s">
        <v>86</v>
      </c>
      <c r="BK497" s="231">
        <f>ROUND(I497*H497,2)</f>
        <v>0</v>
      </c>
      <c r="BL497" s="18" t="s">
        <v>139</v>
      </c>
      <c r="BM497" s="230" t="s">
        <v>705</v>
      </c>
    </row>
    <row r="498" s="2" customFormat="1">
      <c r="A498" s="39"/>
      <c r="B498" s="40"/>
      <c r="C498" s="41"/>
      <c r="D498" s="232" t="s">
        <v>141</v>
      </c>
      <c r="E498" s="41"/>
      <c r="F498" s="233" t="s">
        <v>706</v>
      </c>
      <c r="G498" s="41"/>
      <c r="H498" s="41"/>
      <c r="I498" s="234"/>
      <c r="J498" s="41"/>
      <c r="K498" s="41"/>
      <c r="L498" s="45"/>
      <c r="M498" s="235"/>
      <c r="N498" s="236"/>
      <c r="O498" s="92"/>
      <c r="P498" s="92"/>
      <c r="Q498" s="92"/>
      <c r="R498" s="92"/>
      <c r="S498" s="92"/>
      <c r="T498" s="93"/>
      <c r="U498" s="39"/>
      <c r="V498" s="39"/>
      <c r="W498" s="39"/>
      <c r="X498" s="39"/>
      <c r="Y498" s="39"/>
      <c r="Z498" s="39"/>
      <c r="AA498" s="39"/>
      <c r="AB498" s="39"/>
      <c r="AC498" s="39"/>
      <c r="AD498" s="39"/>
      <c r="AE498" s="39"/>
      <c r="AT498" s="18" t="s">
        <v>141</v>
      </c>
      <c r="AU498" s="18" t="s">
        <v>88</v>
      </c>
    </row>
    <row r="499" s="13" customFormat="1">
      <c r="A499" s="13"/>
      <c r="B499" s="237"/>
      <c r="C499" s="238"/>
      <c r="D499" s="232" t="s">
        <v>143</v>
      </c>
      <c r="E499" s="239" t="s">
        <v>1</v>
      </c>
      <c r="F499" s="240" t="s">
        <v>388</v>
      </c>
      <c r="G499" s="238"/>
      <c r="H499" s="241">
        <v>42</v>
      </c>
      <c r="I499" s="242"/>
      <c r="J499" s="238"/>
      <c r="K499" s="238"/>
      <c r="L499" s="243"/>
      <c r="M499" s="244"/>
      <c r="N499" s="245"/>
      <c r="O499" s="245"/>
      <c r="P499" s="245"/>
      <c r="Q499" s="245"/>
      <c r="R499" s="245"/>
      <c r="S499" s="245"/>
      <c r="T499" s="246"/>
      <c r="U499" s="13"/>
      <c r="V499" s="13"/>
      <c r="W499" s="13"/>
      <c r="X499" s="13"/>
      <c r="Y499" s="13"/>
      <c r="Z499" s="13"/>
      <c r="AA499" s="13"/>
      <c r="AB499" s="13"/>
      <c r="AC499" s="13"/>
      <c r="AD499" s="13"/>
      <c r="AE499" s="13"/>
      <c r="AT499" s="247" t="s">
        <v>143</v>
      </c>
      <c r="AU499" s="247" t="s">
        <v>88</v>
      </c>
      <c r="AV499" s="13" t="s">
        <v>88</v>
      </c>
      <c r="AW499" s="13" t="s">
        <v>34</v>
      </c>
      <c r="AX499" s="13" t="s">
        <v>86</v>
      </c>
      <c r="AY499" s="247" t="s">
        <v>132</v>
      </c>
    </row>
    <row r="500" s="12" customFormat="1" ht="20.88" customHeight="1">
      <c r="A500" s="12"/>
      <c r="B500" s="203"/>
      <c r="C500" s="204"/>
      <c r="D500" s="205" t="s">
        <v>77</v>
      </c>
      <c r="E500" s="217" t="s">
        <v>686</v>
      </c>
      <c r="F500" s="217" t="s">
        <v>707</v>
      </c>
      <c r="G500" s="204"/>
      <c r="H500" s="204"/>
      <c r="I500" s="207"/>
      <c r="J500" s="218">
        <f>BK500</f>
        <v>0</v>
      </c>
      <c r="K500" s="204"/>
      <c r="L500" s="209"/>
      <c r="M500" s="210"/>
      <c r="N500" s="211"/>
      <c r="O500" s="211"/>
      <c r="P500" s="212">
        <f>SUM(P501:P527)</f>
        <v>0</v>
      </c>
      <c r="Q500" s="211"/>
      <c r="R500" s="212">
        <f>SUM(R501:R527)</f>
        <v>0</v>
      </c>
      <c r="S500" s="211"/>
      <c r="T500" s="213">
        <f>SUM(T501:T527)</f>
        <v>1179.7030000000002</v>
      </c>
      <c r="U500" s="12"/>
      <c r="V500" s="12"/>
      <c r="W500" s="12"/>
      <c r="X500" s="12"/>
      <c r="Y500" s="12"/>
      <c r="Z500" s="12"/>
      <c r="AA500" s="12"/>
      <c r="AB500" s="12"/>
      <c r="AC500" s="12"/>
      <c r="AD500" s="12"/>
      <c r="AE500" s="12"/>
      <c r="AR500" s="214" t="s">
        <v>86</v>
      </c>
      <c r="AT500" s="215" t="s">
        <v>77</v>
      </c>
      <c r="AU500" s="215" t="s">
        <v>88</v>
      </c>
      <c r="AY500" s="214" t="s">
        <v>132</v>
      </c>
      <c r="BK500" s="216">
        <f>SUM(BK501:BK527)</f>
        <v>0</v>
      </c>
    </row>
    <row r="501" s="2" customFormat="1" ht="33" customHeight="1">
      <c r="A501" s="39"/>
      <c r="B501" s="40"/>
      <c r="C501" s="219" t="s">
        <v>708</v>
      </c>
      <c r="D501" s="219" t="s">
        <v>134</v>
      </c>
      <c r="E501" s="220" t="s">
        <v>709</v>
      </c>
      <c r="F501" s="221" t="s">
        <v>710</v>
      </c>
      <c r="G501" s="222" t="s">
        <v>137</v>
      </c>
      <c r="H501" s="223">
        <v>71</v>
      </c>
      <c r="I501" s="224"/>
      <c r="J501" s="225">
        <f>ROUND(I501*H501,2)</f>
        <v>0</v>
      </c>
      <c r="K501" s="221" t="s">
        <v>138</v>
      </c>
      <c r="L501" s="45"/>
      <c r="M501" s="226" t="s">
        <v>1</v>
      </c>
      <c r="N501" s="227" t="s">
        <v>43</v>
      </c>
      <c r="O501" s="92"/>
      <c r="P501" s="228">
        <f>O501*H501</f>
        <v>0</v>
      </c>
      <c r="Q501" s="228">
        <v>0</v>
      </c>
      <c r="R501" s="228">
        <f>Q501*H501</f>
        <v>0</v>
      </c>
      <c r="S501" s="228">
        <v>0.255</v>
      </c>
      <c r="T501" s="229">
        <f>S501*H501</f>
        <v>18.105</v>
      </c>
      <c r="U501" s="39"/>
      <c r="V501" s="39"/>
      <c r="W501" s="39"/>
      <c r="X501" s="39"/>
      <c r="Y501" s="39"/>
      <c r="Z501" s="39"/>
      <c r="AA501" s="39"/>
      <c r="AB501" s="39"/>
      <c r="AC501" s="39"/>
      <c r="AD501" s="39"/>
      <c r="AE501" s="39"/>
      <c r="AR501" s="230" t="s">
        <v>139</v>
      </c>
      <c r="AT501" s="230" t="s">
        <v>134</v>
      </c>
      <c r="AU501" s="230" t="s">
        <v>151</v>
      </c>
      <c r="AY501" s="18" t="s">
        <v>132</v>
      </c>
      <c r="BE501" s="231">
        <f>IF(N501="základní",J501,0)</f>
        <v>0</v>
      </c>
      <c r="BF501" s="231">
        <f>IF(N501="snížená",J501,0)</f>
        <v>0</v>
      </c>
      <c r="BG501" s="231">
        <f>IF(N501="zákl. přenesená",J501,0)</f>
        <v>0</v>
      </c>
      <c r="BH501" s="231">
        <f>IF(N501="sníž. přenesená",J501,0)</f>
        <v>0</v>
      </c>
      <c r="BI501" s="231">
        <f>IF(N501="nulová",J501,0)</f>
        <v>0</v>
      </c>
      <c r="BJ501" s="18" t="s">
        <v>86</v>
      </c>
      <c r="BK501" s="231">
        <f>ROUND(I501*H501,2)</f>
        <v>0</v>
      </c>
      <c r="BL501" s="18" t="s">
        <v>139</v>
      </c>
      <c r="BM501" s="230" t="s">
        <v>711</v>
      </c>
    </row>
    <row r="502" s="2" customFormat="1">
      <c r="A502" s="39"/>
      <c r="B502" s="40"/>
      <c r="C502" s="41"/>
      <c r="D502" s="232" t="s">
        <v>141</v>
      </c>
      <c r="E502" s="41"/>
      <c r="F502" s="233" t="s">
        <v>712</v>
      </c>
      <c r="G502" s="41"/>
      <c r="H502" s="41"/>
      <c r="I502" s="234"/>
      <c r="J502" s="41"/>
      <c r="K502" s="41"/>
      <c r="L502" s="45"/>
      <c r="M502" s="235"/>
      <c r="N502" s="236"/>
      <c r="O502" s="92"/>
      <c r="P502" s="92"/>
      <c r="Q502" s="92"/>
      <c r="R502" s="92"/>
      <c r="S502" s="92"/>
      <c r="T502" s="93"/>
      <c r="U502" s="39"/>
      <c r="V502" s="39"/>
      <c r="W502" s="39"/>
      <c r="X502" s="39"/>
      <c r="Y502" s="39"/>
      <c r="Z502" s="39"/>
      <c r="AA502" s="39"/>
      <c r="AB502" s="39"/>
      <c r="AC502" s="39"/>
      <c r="AD502" s="39"/>
      <c r="AE502" s="39"/>
      <c r="AT502" s="18" t="s">
        <v>141</v>
      </c>
      <c r="AU502" s="18" t="s">
        <v>151</v>
      </c>
    </row>
    <row r="503" s="13" customFormat="1">
      <c r="A503" s="13"/>
      <c r="B503" s="237"/>
      <c r="C503" s="238"/>
      <c r="D503" s="232" t="s">
        <v>143</v>
      </c>
      <c r="E503" s="239" t="s">
        <v>1</v>
      </c>
      <c r="F503" s="240" t="s">
        <v>547</v>
      </c>
      <c r="G503" s="238"/>
      <c r="H503" s="241">
        <v>71</v>
      </c>
      <c r="I503" s="242"/>
      <c r="J503" s="238"/>
      <c r="K503" s="238"/>
      <c r="L503" s="243"/>
      <c r="M503" s="244"/>
      <c r="N503" s="245"/>
      <c r="O503" s="245"/>
      <c r="P503" s="245"/>
      <c r="Q503" s="245"/>
      <c r="R503" s="245"/>
      <c r="S503" s="245"/>
      <c r="T503" s="246"/>
      <c r="U503" s="13"/>
      <c r="V503" s="13"/>
      <c r="W503" s="13"/>
      <c r="X503" s="13"/>
      <c r="Y503" s="13"/>
      <c r="Z503" s="13"/>
      <c r="AA503" s="13"/>
      <c r="AB503" s="13"/>
      <c r="AC503" s="13"/>
      <c r="AD503" s="13"/>
      <c r="AE503" s="13"/>
      <c r="AT503" s="247" t="s">
        <v>143</v>
      </c>
      <c r="AU503" s="247" t="s">
        <v>151</v>
      </c>
      <c r="AV503" s="13" t="s">
        <v>88</v>
      </c>
      <c r="AW503" s="13" t="s">
        <v>34</v>
      </c>
      <c r="AX503" s="13" t="s">
        <v>86</v>
      </c>
      <c r="AY503" s="247" t="s">
        <v>132</v>
      </c>
    </row>
    <row r="504" s="2" customFormat="1">
      <c r="A504" s="39"/>
      <c r="B504" s="40"/>
      <c r="C504" s="219" t="s">
        <v>713</v>
      </c>
      <c r="D504" s="219" t="s">
        <v>134</v>
      </c>
      <c r="E504" s="220" t="s">
        <v>714</v>
      </c>
      <c r="F504" s="221" t="s">
        <v>715</v>
      </c>
      <c r="G504" s="222" t="s">
        <v>137</v>
      </c>
      <c r="H504" s="223">
        <v>227</v>
      </c>
      <c r="I504" s="224"/>
      <c r="J504" s="225">
        <f>ROUND(I504*H504,2)</f>
        <v>0</v>
      </c>
      <c r="K504" s="221" t="s">
        <v>138</v>
      </c>
      <c r="L504" s="45"/>
      <c r="M504" s="226" t="s">
        <v>1</v>
      </c>
      <c r="N504" s="227" t="s">
        <v>43</v>
      </c>
      <c r="O504" s="92"/>
      <c r="P504" s="228">
        <f>O504*H504</f>
        <v>0</v>
      </c>
      <c r="Q504" s="228">
        <v>0</v>
      </c>
      <c r="R504" s="228">
        <f>Q504*H504</f>
        <v>0</v>
      </c>
      <c r="S504" s="228">
        <v>0.26000000000000001</v>
      </c>
      <c r="T504" s="229">
        <f>S504*H504</f>
        <v>59.020000000000003</v>
      </c>
      <c r="U504" s="39"/>
      <c r="V504" s="39"/>
      <c r="W504" s="39"/>
      <c r="X504" s="39"/>
      <c r="Y504" s="39"/>
      <c r="Z504" s="39"/>
      <c r="AA504" s="39"/>
      <c r="AB504" s="39"/>
      <c r="AC504" s="39"/>
      <c r="AD504" s="39"/>
      <c r="AE504" s="39"/>
      <c r="AR504" s="230" t="s">
        <v>139</v>
      </c>
      <c r="AT504" s="230" t="s">
        <v>134</v>
      </c>
      <c r="AU504" s="230" t="s">
        <v>151</v>
      </c>
      <c r="AY504" s="18" t="s">
        <v>132</v>
      </c>
      <c r="BE504" s="231">
        <f>IF(N504="základní",J504,0)</f>
        <v>0</v>
      </c>
      <c r="BF504" s="231">
        <f>IF(N504="snížená",J504,0)</f>
        <v>0</v>
      </c>
      <c r="BG504" s="231">
        <f>IF(N504="zákl. přenesená",J504,0)</f>
        <v>0</v>
      </c>
      <c r="BH504" s="231">
        <f>IF(N504="sníž. přenesená",J504,0)</f>
        <v>0</v>
      </c>
      <c r="BI504" s="231">
        <f>IF(N504="nulová",J504,0)</f>
        <v>0</v>
      </c>
      <c r="BJ504" s="18" t="s">
        <v>86</v>
      </c>
      <c r="BK504" s="231">
        <f>ROUND(I504*H504,2)</f>
        <v>0</v>
      </c>
      <c r="BL504" s="18" t="s">
        <v>139</v>
      </c>
      <c r="BM504" s="230" t="s">
        <v>716</v>
      </c>
    </row>
    <row r="505" s="2" customFormat="1">
      <c r="A505" s="39"/>
      <c r="B505" s="40"/>
      <c r="C505" s="41"/>
      <c r="D505" s="232" t="s">
        <v>141</v>
      </c>
      <c r="E505" s="41"/>
      <c r="F505" s="233" t="s">
        <v>717</v>
      </c>
      <c r="G505" s="41"/>
      <c r="H505" s="41"/>
      <c r="I505" s="234"/>
      <c r="J505" s="41"/>
      <c r="K505" s="41"/>
      <c r="L505" s="45"/>
      <c r="M505" s="235"/>
      <c r="N505" s="236"/>
      <c r="O505" s="92"/>
      <c r="P505" s="92"/>
      <c r="Q505" s="92"/>
      <c r="R505" s="92"/>
      <c r="S505" s="92"/>
      <c r="T505" s="93"/>
      <c r="U505" s="39"/>
      <c r="V505" s="39"/>
      <c r="W505" s="39"/>
      <c r="X505" s="39"/>
      <c r="Y505" s="39"/>
      <c r="Z505" s="39"/>
      <c r="AA505" s="39"/>
      <c r="AB505" s="39"/>
      <c r="AC505" s="39"/>
      <c r="AD505" s="39"/>
      <c r="AE505" s="39"/>
      <c r="AT505" s="18" t="s">
        <v>141</v>
      </c>
      <c r="AU505" s="18" t="s">
        <v>151</v>
      </c>
    </row>
    <row r="506" s="13" customFormat="1">
      <c r="A506" s="13"/>
      <c r="B506" s="237"/>
      <c r="C506" s="238"/>
      <c r="D506" s="232" t="s">
        <v>143</v>
      </c>
      <c r="E506" s="239" t="s">
        <v>1</v>
      </c>
      <c r="F506" s="240" t="s">
        <v>718</v>
      </c>
      <c r="G506" s="238"/>
      <c r="H506" s="241">
        <v>227</v>
      </c>
      <c r="I506" s="242"/>
      <c r="J506" s="238"/>
      <c r="K506" s="238"/>
      <c r="L506" s="243"/>
      <c r="M506" s="244"/>
      <c r="N506" s="245"/>
      <c r="O506" s="245"/>
      <c r="P506" s="245"/>
      <c r="Q506" s="245"/>
      <c r="R506" s="245"/>
      <c r="S506" s="245"/>
      <c r="T506" s="246"/>
      <c r="U506" s="13"/>
      <c r="V506" s="13"/>
      <c r="W506" s="13"/>
      <c r="X506" s="13"/>
      <c r="Y506" s="13"/>
      <c r="Z506" s="13"/>
      <c r="AA506" s="13"/>
      <c r="AB506" s="13"/>
      <c r="AC506" s="13"/>
      <c r="AD506" s="13"/>
      <c r="AE506" s="13"/>
      <c r="AT506" s="247" t="s">
        <v>143</v>
      </c>
      <c r="AU506" s="247" t="s">
        <v>151</v>
      </c>
      <c r="AV506" s="13" t="s">
        <v>88</v>
      </c>
      <c r="AW506" s="13" t="s">
        <v>34</v>
      </c>
      <c r="AX506" s="13" t="s">
        <v>86</v>
      </c>
      <c r="AY506" s="247" t="s">
        <v>132</v>
      </c>
    </row>
    <row r="507" s="2" customFormat="1">
      <c r="A507" s="39"/>
      <c r="B507" s="40"/>
      <c r="C507" s="219" t="s">
        <v>719</v>
      </c>
      <c r="D507" s="219" t="s">
        <v>134</v>
      </c>
      <c r="E507" s="220" t="s">
        <v>720</v>
      </c>
      <c r="F507" s="221" t="s">
        <v>721</v>
      </c>
      <c r="G507" s="222" t="s">
        <v>137</v>
      </c>
      <c r="H507" s="223">
        <v>716</v>
      </c>
      <c r="I507" s="224"/>
      <c r="J507" s="225">
        <f>ROUND(I507*H507,2)</f>
        <v>0</v>
      </c>
      <c r="K507" s="221" t="s">
        <v>138</v>
      </c>
      <c r="L507" s="45"/>
      <c r="M507" s="226" t="s">
        <v>1</v>
      </c>
      <c r="N507" s="227" t="s">
        <v>43</v>
      </c>
      <c r="O507" s="92"/>
      <c r="P507" s="228">
        <f>O507*H507</f>
        <v>0</v>
      </c>
      <c r="Q507" s="228">
        <v>0</v>
      </c>
      <c r="R507" s="228">
        <f>Q507*H507</f>
        <v>0</v>
      </c>
      <c r="S507" s="228">
        <v>0.38800000000000001</v>
      </c>
      <c r="T507" s="229">
        <f>S507*H507</f>
        <v>277.80799999999999</v>
      </c>
      <c r="U507" s="39"/>
      <c r="V507" s="39"/>
      <c r="W507" s="39"/>
      <c r="X507" s="39"/>
      <c r="Y507" s="39"/>
      <c r="Z507" s="39"/>
      <c r="AA507" s="39"/>
      <c r="AB507" s="39"/>
      <c r="AC507" s="39"/>
      <c r="AD507" s="39"/>
      <c r="AE507" s="39"/>
      <c r="AR507" s="230" t="s">
        <v>139</v>
      </c>
      <c r="AT507" s="230" t="s">
        <v>134</v>
      </c>
      <c r="AU507" s="230" t="s">
        <v>151</v>
      </c>
      <c r="AY507" s="18" t="s">
        <v>132</v>
      </c>
      <c r="BE507" s="231">
        <f>IF(N507="základní",J507,0)</f>
        <v>0</v>
      </c>
      <c r="BF507" s="231">
        <f>IF(N507="snížená",J507,0)</f>
        <v>0</v>
      </c>
      <c r="BG507" s="231">
        <f>IF(N507="zákl. přenesená",J507,0)</f>
        <v>0</v>
      </c>
      <c r="BH507" s="231">
        <f>IF(N507="sníž. přenesená",J507,0)</f>
        <v>0</v>
      </c>
      <c r="BI507" s="231">
        <f>IF(N507="nulová",J507,0)</f>
        <v>0</v>
      </c>
      <c r="BJ507" s="18" t="s">
        <v>86</v>
      </c>
      <c r="BK507" s="231">
        <f>ROUND(I507*H507,2)</f>
        <v>0</v>
      </c>
      <c r="BL507" s="18" t="s">
        <v>139</v>
      </c>
      <c r="BM507" s="230" t="s">
        <v>722</v>
      </c>
    </row>
    <row r="508" s="2" customFormat="1">
      <c r="A508" s="39"/>
      <c r="B508" s="40"/>
      <c r="C508" s="41"/>
      <c r="D508" s="232" t="s">
        <v>141</v>
      </c>
      <c r="E508" s="41"/>
      <c r="F508" s="233" t="s">
        <v>723</v>
      </c>
      <c r="G508" s="41"/>
      <c r="H508" s="41"/>
      <c r="I508" s="234"/>
      <c r="J508" s="41"/>
      <c r="K508" s="41"/>
      <c r="L508" s="45"/>
      <c r="M508" s="235"/>
      <c r="N508" s="236"/>
      <c r="O508" s="92"/>
      <c r="P508" s="92"/>
      <c r="Q508" s="92"/>
      <c r="R508" s="92"/>
      <c r="S508" s="92"/>
      <c r="T508" s="93"/>
      <c r="U508" s="39"/>
      <c r="V508" s="39"/>
      <c r="W508" s="39"/>
      <c r="X508" s="39"/>
      <c r="Y508" s="39"/>
      <c r="Z508" s="39"/>
      <c r="AA508" s="39"/>
      <c r="AB508" s="39"/>
      <c r="AC508" s="39"/>
      <c r="AD508" s="39"/>
      <c r="AE508" s="39"/>
      <c r="AT508" s="18" t="s">
        <v>141</v>
      </c>
      <c r="AU508" s="18" t="s">
        <v>151</v>
      </c>
    </row>
    <row r="509" s="13" customFormat="1">
      <c r="A509" s="13"/>
      <c r="B509" s="237"/>
      <c r="C509" s="238"/>
      <c r="D509" s="232" t="s">
        <v>143</v>
      </c>
      <c r="E509" s="239" t="s">
        <v>1</v>
      </c>
      <c r="F509" s="240" t="s">
        <v>724</v>
      </c>
      <c r="G509" s="238"/>
      <c r="H509" s="241">
        <v>716</v>
      </c>
      <c r="I509" s="242"/>
      <c r="J509" s="238"/>
      <c r="K509" s="238"/>
      <c r="L509" s="243"/>
      <c r="M509" s="244"/>
      <c r="N509" s="245"/>
      <c r="O509" s="245"/>
      <c r="P509" s="245"/>
      <c r="Q509" s="245"/>
      <c r="R509" s="245"/>
      <c r="S509" s="245"/>
      <c r="T509" s="246"/>
      <c r="U509" s="13"/>
      <c r="V509" s="13"/>
      <c r="W509" s="13"/>
      <c r="X509" s="13"/>
      <c r="Y509" s="13"/>
      <c r="Z509" s="13"/>
      <c r="AA509" s="13"/>
      <c r="AB509" s="13"/>
      <c r="AC509" s="13"/>
      <c r="AD509" s="13"/>
      <c r="AE509" s="13"/>
      <c r="AT509" s="247" t="s">
        <v>143</v>
      </c>
      <c r="AU509" s="247" t="s">
        <v>151</v>
      </c>
      <c r="AV509" s="13" t="s">
        <v>88</v>
      </c>
      <c r="AW509" s="13" t="s">
        <v>34</v>
      </c>
      <c r="AX509" s="13" t="s">
        <v>86</v>
      </c>
      <c r="AY509" s="247" t="s">
        <v>132</v>
      </c>
    </row>
    <row r="510" s="2" customFormat="1">
      <c r="A510" s="39"/>
      <c r="B510" s="40"/>
      <c r="C510" s="219" t="s">
        <v>725</v>
      </c>
      <c r="D510" s="219" t="s">
        <v>134</v>
      </c>
      <c r="E510" s="220" t="s">
        <v>726</v>
      </c>
      <c r="F510" s="221" t="s">
        <v>727</v>
      </c>
      <c r="G510" s="222" t="s">
        <v>137</v>
      </c>
      <c r="H510" s="223">
        <v>1016</v>
      </c>
      <c r="I510" s="224"/>
      <c r="J510" s="225">
        <f>ROUND(I510*H510,2)</f>
        <v>0</v>
      </c>
      <c r="K510" s="221" t="s">
        <v>138</v>
      </c>
      <c r="L510" s="45"/>
      <c r="M510" s="226" t="s">
        <v>1</v>
      </c>
      <c r="N510" s="227" t="s">
        <v>43</v>
      </c>
      <c r="O510" s="92"/>
      <c r="P510" s="228">
        <f>O510*H510</f>
        <v>0</v>
      </c>
      <c r="Q510" s="228">
        <v>0</v>
      </c>
      <c r="R510" s="228">
        <f>Q510*H510</f>
        <v>0</v>
      </c>
      <c r="S510" s="228">
        <v>0.22</v>
      </c>
      <c r="T510" s="229">
        <f>S510*H510</f>
        <v>223.52000000000001</v>
      </c>
      <c r="U510" s="39"/>
      <c r="V510" s="39"/>
      <c r="W510" s="39"/>
      <c r="X510" s="39"/>
      <c r="Y510" s="39"/>
      <c r="Z510" s="39"/>
      <c r="AA510" s="39"/>
      <c r="AB510" s="39"/>
      <c r="AC510" s="39"/>
      <c r="AD510" s="39"/>
      <c r="AE510" s="39"/>
      <c r="AR510" s="230" t="s">
        <v>139</v>
      </c>
      <c r="AT510" s="230" t="s">
        <v>134</v>
      </c>
      <c r="AU510" s="230" t="s">
        <v>151</v>
      </c>
      <c r="AY510" s="18" t="s">
        <v>132</v>
      </c>
      <c r="BE510" s="231">
        <f>IF(N510="základní",J510,0)</f>
        <v>0</v>
      </c>
      <c r="BF510" s="231">
        <f>IF(N510="snížená",J510,0)</f>
        <v>0</v>
      </c>
      <c r="BG510" s="231">
        <f>IF(N510="zákl. přenesená",J510,0)</f>
        <v>0</v>
      </c>
      <c r="BH510" s="231">
        <f>IF(N510="sníž. přenesená",J510,0)</f>
        <v>0</v>
      </c>
      <c r="BI510" s="231">
        <f>IF(N510="nulová",J510,0)</f>
        <v>0</v>
      </c>
      <c r="BJ510" s="18" t="s">
        <v>86</v>
      </c>
      <c r="BK510" s="231">
        <f>ROUND(I510*H510,2)</f>
        <v>0</v>
      </c>
      <c r="BL510" s="18" t="s">
        <v>139</v>
      </c>
      <c r="BM510" s="230" t="s">
        <v>728</v>
      </c>
    </row>
    <row r="511" s="2" customFormat="1">
      <c r="A511" s="39"/>
      <c r="B511" s="40"/>
      <c r="C511" s="41"/>
      <c r="D511" s="232" t="s">
        <v>141</v>
      </c>
      <c r="E511" s="41"/>
      <c r="F511" s="233" t="s">
        <v>729</v>
      </c>
      <c r="G511" s="41"/>
      <c r="H511" s="41"/>
      <c r="I511" s="234"/>
      <c r="J511" s="41"/>
      <c r="K511" s="41"/>
      <c r="L511" s="45"/>
      <c r="M511" s="235"/>
      <c r="N511" s="236"/>
      <c r="O511" s="92"/>
      <c r="P511" s="92"/>
      <c r="Q511" s="92"/>
      <c r="R511" s="92"/>
      <c r="S511" s="92"/>
      <c r="T511" s="93"/>
      <c r="U511" s="39"/>
      <c r="V511" s="39"/>
      <c r="W511" s="39"/>
      <c r="X511" s="39"/>
      <c r="Y511" s="39"/>
      <c r="Z511" s="39"/>
      <c r="AA511" s="39"/>
      <c r="AB511" s="39"/>
      <c r="AC511" s="39"/>
      <c r="AD511" s="39"/>
      <c r="AE511" s="39"/>
      <c r="AT511" s="18" t="s">
        <v>141</v>
      </c>
      <c r="AU511" s="18" t="s">
        <v>151</v>
      </c>
    </row>
    <row r="512" s="13" customFormat="1">
      <c r="A512" s="13"/>
      <c r="B512" s="237"/>
      <c r="C512" s="238"/>
      <c r="D512" s="232" t="s">
        <v>143</v>
      </c>
      <c r="E512" s="239" t="s">
        <v>1</v>
      </c>
      <c r="F512" s="240" t="s">
        <v>730</v>
      </c>
      <c r="G512" s="238"/>
      <c r="H512" s="241">
        <v>1016</v>
      </c>
      <c r="I512" s="242"/>
      <c r="J512" s="238"/>
      <c r="K512" s="238"/>
      <c r="L512" s="243"/>
      <c r="M512" s="244"/>
      <c r="N512" s="245"/>
      <c r="O512" s="245"/>
      <c r="P512" s="245"/>
      <c r="Q512" s="245"/>
      <c r="R512" s="245"/>
      <c r="S512" s="245"/>
      <c r="T512" s="246"/>
      <c r="U512" s="13"/>
      <c r="V512" s="13"/>
      <c r="W512" s="13"/>
      <c r="X512" s="13"/>
      <c r="Y512" s="13"/>
      <c r="Z512" s="13"/>
      <c r="AA512" s="13"/>
      <c r="AB512" s="13"/>
      <c r="AC512" s="13"/>
      <c r="AD512" s="13"/>
      <c r="AE512" s="13"/>
      <c r="AT512" s="247" t="s">
        <v>143</v>
      </c>
      <c r="AU512" s="247" t="s">
        <v>151</v>
      </c>
      <c r="AV512" s="13" t="s">
        <v>88</v>
      </c>
      <c r="AW512" s="13" t="s">
        <v>34</v>
      </c>
      <c r="AX512" s="13" t="s">
        <v>86</v>
      </c>
      <c r="AY512" s="247" t="s">
        <v>132</v>
      </c>
    </row>
    <row r="513" s="2" customFormat="1">
      <c r="A513" s="39"/>
      <c r="B513" s="40"/>
      <c r="C513" s="219" t="s">
        <v>731</v>
      </c>
      <c r="D513" s="219" t="s">
        <v>134</v>
      </c>
      <c r="E513" s="220" t="s">
        <v>732</v>
      </c>
      <c r="F513" s="221" t="s">
        <v>733</v>
      </c>
      <c r="G513" s="222" t="s">
        <v>137</v>
      </c>
      <c r="H513" s="223">
        <v>1246</v>
      </c>
      <c r="I513" s="224"/>
      <c r="J513" s="225">
        <f>ROUND(I513*H513,2)</f>
        <v>0</v>
      </c>
      <c r="K513" s="221" t="s">
        <v>138</v>
      </c>
      <c r="L513" s="45"/>
      <c r="M513" s="226" t="s">
        <v>1</v>
      </c>
      <c r="N513" s="227" t="s">
        <v>43</v>
      </c>
      <c r="O513" s="92"/>
      <c r="P513" s="228">
        <f>O513*H513</f>
        <v>0</v>
      </c>
      <c r="Q513" s="228">
        <v>0</v>
      </c>
      <c r="R513" s="228">
        <f>Q513*H513</f>
        <v>0</v>
      </c>
      <c r="S513" s="228">
        <v>0.44</v>
      </c>
      <c r="T513" s="229">
        <f>S513*H513</f>
        <v>548.24000000000001</v>
      </c>
      <c r="U513" s="39"/>
      <c r="V513" s="39"/>
      <c r="W513" s="39"/>
      <c r="X513" s="39"/>
      <c r="Y513" s="39"/>
      <c r="Z513" s="39"/>
      <c r="AA513" s="39"/>
      <c r="AB513" s="39"/>
      <c r="AC513" s="39"/>
      <c r="AD513" s="39"/>
      <c r="AE513" s="39"/>
      <c r="AR513" s="230" t="s">
        <v>139</v>
      </c>
      <c r="AT513" s="230" t="s">
        <v>134</v>
      </c>
      <c r="AU513" s="230" t="s">
        <v>151</v>
      </c>
      <c r="AY513" s="18" t="s">
        <v>132</v>
      </c>
      <c r="BE513" s="231">
        <f>IF(N513="základní",J513,0)</f>
        <v>0</v>
      </c>
      <c r="BF513" s="231">
        <f>IF(N513="snížená",J513,0)</f>
        <v>0</v>
      </c>
      <c r="BG513" s="231">
        <f>IF(N513="zákl. přenesená",J513,0)</f>
        <v>0</v>
      </c>
      <c r="BH513" s="231">
        <f>IF(N513="sníž. přenesená",J513,0)</f>
        <v>0</v>
      </c>
      <c r="BI513" s="231">
        <f>IF(N513="nulová",J513,0)</f>
        <v>0</v>
      </c>
      <c r="BJ513" s="18" t="s">
        <v>86</v>
      </c>
      <c r="BK513" s="231">
        <f>ROUND(I513*H513,2)</f>
        <v>0</v>
      </c>
      <c r="BL513" s="18" t="s">
        <v>139</v>
      </c>
      <c r="BM513" s="230" t="s">
        <v>734</v>
      </c>
    </row>
    <row r="514" s="2" customFormat="1">
      <c r="A514" s="39"/>
      <c r="B514" s="40"/>
      <c r="C514" s="41"/>
      <c r="D514" s="232" t="s">
        <v>141</v>
      </c>
      <c r="E514" s="41"/>
      <c r="F514" s="233" t="s">
        <v>735</v>
      </c>
      <c r="G514" s="41"/>
      <c r="H514" s="41"/>
      <c r="I514" s="234"/>
      <c r="J514" s="41"/>
      <c r="K514" s="41"/>
      <c r="L514" s="45"/>
      <c r="M514" s="235"/>
      <c r="N514" s="236"/>
      <c r="O514" s="92"/>
      <c r="P514" s="92"/>
      <c r="Q514" s="92"/>
      <c r="R514" s="92"/>
      <c r="S514" s="92"/>
      <c r="T514" s="93"/>
      <c r="U514" s="39"/>
      <c r="V514" s="39"/>
      <c r="W514" s="39"/>
      <c r="X514" s="39"/>
      <c r="Y514" s="39"/>
      <c r="Z514" s="39"/>
      <c r="AA514" s="39"/>
      <c r="AB514" s="39"/>
      <c r="AC514" s="39"/>
      <c r="AD514" s="39"/>
      <c r="AE514" s="39"/>
      <c r="AT514" s="18" t="s">
        <v>141</v>
      </c>
      <c r="AU514" s="18" t="s">
        <v>151</v>
      </c>
    </row>
    <row r="515" s="13" customFormat="1">
      <c r="A515" s="13"/>
      <c r="B515" s="237"/>
      <c r="C515" s="238"/>
      <c r="D515" s="232" t="s">
        <v>143</v>
      </c>
      <c r="E515" s="239" t="s">
        <v>1</v>
      </c>
      <c r="F515" s="240" t="s">
        <v>736</v>
      </c>
      <c r="G515" s="238"/>
      <c r="H515" s="241">
        <v>1246</v>
      </c>
      <c r="I515" s="242"/>
      <c r="J515" s="238"/>
      <c r="K515" s="238"/>
      <c r="L515" s="243"/>
      <c r="M515" s="244"/>
      <c r="N515" s="245"/>
      <c r="O515" s="245"/>
      <c r="P515" s="245"/>
      <c r="Q515" s="245"/>
      <c r="R515" s="245"/>
      <c r="S515" s="245"/>
      <c r="T515" s="246"/>
      <c r="U515" s="13"/>
      <c r="V515" s="13"/>
      <c r="W515" s="13"/>
      <c r="X515" s="13"/>
      <c r="Y515" s="13"/>
      <c r="Z515" s="13"/>
      <c r="AA515" s="13"/>
      <c r="AB515" s="13"/>
      <c r="AC515" s="13"/>
      <c r="AD515" s="13"/>
      <c r="AE515" s="13"/>
      <c r="AT515" s="247" t="s">
        <v>143</v>
      </c>
      <c r="AU515" s="247" t="s">
        <v>151</v>
      </c>
      <c r="AV515" s="13" t="s">
        <v>88</v>
      </c>
      <c r="AW515" s="13" t="s">
        <v>34</v>
      </c>
      <c r="AX515" s="13" t="s">
        <v>86</v>
      </c>
      <c r="AY515" s="247" t="s">
        <v>132</v>
      </c>
    </row>
    <row r="516" s="2" customFormat="1" ht="16.5" customHeight="1">
      <c r="A516" s="39"/>
      <c r="B516" s="40"/>
      <c r="C516" s="219" t="s">
        <v>737</v>
      </c>
      <c r="D516" s="219" t="s">
        <v>134</v>
      </c>
      <c r="E516" s="220" t="s">
        <v>738</v>
      </c>
      <c r="F516" s="221" t="s">
        <v>739</v>
      </c>
      <c r="G516" s="222" t="s">
        <v>493</v>
      </c>
      <c r="H516" s="223">
        <v>256</v>
      </c>
      <c r="I516" s="224"/>
      <c r="J516" s="225">
        <f>ROUND(I516*H516,2)</f>
        <v>0</v>
      </c>
      <c r="K516" s="221" t="s">
        <v>138</v>
      </c>
      <c r="L516" s="45"/>
      <c r="M516" s="226" t="s">
        <v>1</v>
      </c>
      <c r="N516" s="227" t="s">
        <v>43</v>
      </c>
      <c r="O516" s="92"/>
      <c r="P516" s="228">
        <f>O516*H516</f>
        <v>0</v>
      </c>
      <c r="Q516" s="228">
        <v>0</v>
      </c>
      <c r="R516" s="228">
        <f>Q516*H516</f>
        <v>0</v>
      </c>
      <c r="S516" s="228">
        <v>0.20499999999999999</v>
      </c>
      <c r="T516" s="229">
        <f>S516*H516</f>
        <v>52.479999999999997</v>
      </c>
      <c r="U516" s="39"/>
      <c r="V516" s="39"/>
      <c r="W516" s="39"/>
      <c r="X516" s="39"/>
      <c r="Y516" s="39"/>
      <c r="Z516" s="39"/>
      <c r="AA516" s="39"/>
      <c r="AB516" s="39"/>
      <c r="AC516" s="39"/>
      <c r="AD516" s="39"/>
      <c r="AE516" s="39"/>
      <c r="AR516" s="230" t="s">
        <v>139</v>
      </c>
      <c r="AT516" s="230" t="s">
        <v>134</v>
      </c>
      <c r="AU516" s="230" t="s">
        <v>151</v>
      </c>
      <c r="AY516" s="18" t="s">
        <v>132</v>
      </c>
      <c r="BE516" s="231">
        <f>IF(N516="základní",J516,0)</f>
        <v>0</v>
      </c>
      <c r="BF516" s="231">
        <f>IF(N516="snížená",J516,0)</f>
        <v>0</v>
      </c>
      <c r="BG516" s="231">
        <f>IF(N516="zákl. přenesená",J516,0)</f>
        <v>0</v>
      </c>
      <c r="BH516" s="231">
        <f>IF(N516="sníž. přenesená",J516,0)</f>
        <v>0</v>
      </c>
      <c r="BI516" s="231">
        <f>IF(N516="nulová",J516,0)</f>
        <v>0</v>
      </c>
      <c r="BJ516" s="18" t="s">
        <v>86</v>
      </c>
      <c r="BK516" s="231">
        <f>ROUND(I516*H516,2)</f>
        <v>0</v>
      </c>
      <c r="BL516" s="18" t="s">
        <v>139</v>
      </c>
      <c r="BM516" s="230" t="s">
        <v>740</v>
      </c>
    </row>
    <row r="517" s="2" customFormat="1">
      <c r="A517" s="39"/>
      <c r="B517" s="40"/>
      <c r="C517" s="41"/>
      <c r="D517" s="232" t="s">
        <v>141</v>
      </c>
      <c r="E517" s="41"/>
      <c r="F517" s="233" t="s">
        <v>741</v>
      </c>
      <c r="G517" s="41"/>
      <c r="H517" s="41"/>
      <c r="I517" s="234"/>
      <c r="J517" s="41"/>
      <c r="K517" s="41"/>
      <c r="L517" s="45"/>
      <c r="M517" s="235"/>
      <c r="N517" s="236"/>
      <c r="O517" s="92"/>
      <c r="P517" s="92"/>
      <c r="Q517" s="92"/>
      <c r="R517" s="92"/>
      <c r="S517" s="92"/>
      <c r="T517" s="93"/>
      <c r="U517" s="39"/>
      <c r="V517" s="39"/>
      <c r="W517" s="39"/>
      <c r="X517" s="39"/>
      <c r="Y517" s="39"/>
      <c r="Z517" s="39"/>
      <c r="AA517" s="39"/>
      <c r="AB517" s="39"/>
      <c r="AC517" s="39"/>
      <c r="AD517" s="39"/>
      <c r="AE517" s="39"/>
      <c r="AT517" s="18" t="s">
        <v>141</v>
      </c>
      <c r="AU517" s="18" t="s">
        <v>151</v>
      </c>
    </row>
    <row r="518" s="13" customFormat="1">
      <c r="A518" s="13"/>
      <c r="B518" s="237"/>
      <c r="C518" s="238"/>
      <c r="D518" s="232" t="s">
        <v>143</v>
      </c>
      <c r="E518" s="239" t="s">
        <v>1</v>
      </c>
      <c r="F518" s="240" t="s">
        <v>742</v>
      </c>
      <c r="G518" s="238"/>
      <c r="H518" s="241">
        <v>256</v>
      </c>
      <c r="I518" s="242"/>
      <c r="J518" s="238"/>
      <c r="K518" s="238"/>
      <c r="L518" s="243"/>
      <c r="M518" s="244"/>
      <c r="N518" s="245"/>
      <c r="O518" s="245"/>
      <c r="P518" s="245"/>
      <c r="Q518" s="245"/>
      <c r="R518" s="245"/>
      <c r="S518" s="245"/>
      <c r="T518" s="246"/>
      <c r="U518" s="13"/>
      <c r="V518" s="13"/>
      <c r="W518" s="13"/>
      <c r="X518" s="13"/>
      <c r="Y518" s="13"/>
      <c r="Z518" s="13"/>
      <c r="AA518" s="13"/>
      <c r="AB518" s="13"/>
      <c r="AC518" s="13"/>
      <c r="AD518" s="13"/>
      <c r="AE518" s="13"/>
      <c r="AT518" s="247" t="s">
        <v>143</v>
      </c>
      <c r="AU518" s="247" t="s">
        <v>151</v>
      </c>
      <c r="AV518" s="13" t="s">
        <v>88</v>
      </c>
      <c r="AW518" s="13" t="s">
        <v>34</v>
      </c>
      <c r="AX518" s="13" t="s">
        <v>86</v>
      </c>
      <c r="AY518" s="247" t="s">
        <v>132</v>
      </c>
    </row>
    <row r="519" s="2" customFormat="1">
      <c r="A519" s="39"/>
      <c r="B519" s="40"/>
      <c r="C519" s="219" t="s">
        <v>743</v>
      </c>
      <c r="D519" s="219" t="s">
        <v>134</v>
      </c>
      <c r="E519" s="220" t="s">
        <v>744</v>
      </c>
      <c r="F519" s="221" t="s">
        <v>745</v>
      </c>
      <c r="G519" s="222" t="s">
        <v>493</v>
      </c>
      <c r="H519" s="223">
        <v>10</v>
      </c>
      <c r="I519" s="224"/>
      <c r="J519" s="225">
        <f>ROUND(I519*H519,2)</f>
        <v>0</v>
      </c>
      <c r="K519" s="221" t="s">
        <v>138</v>
      </c>
      <c r="L519" s="45"/>
      <c r="M519" s="226" t="s">
        <v>1</v>
      </c>
      <c r="N519" s="227" t="s">
        <v>43</v>
      </c>
      <c r="O519" s="92"/>
      <c r="P519" s="228">
        <f>O519*H519</f>
        <v>0</v>
      </c>
      <c r="Q519" s="228">
        <v>0</v>
      </c>
      <c r="R519" s="228">
        <f>Q519*H519</f>
        <v>0</v>
      </c>
      <c r="S519" s="228">
        <v>0.035000000000000003</v>
      </c>
      <c r="T519" s="229">
        <f>S519*H519</f>
        <v>0.35000000000000003</v>
      </c>
      <c r="U519" s="39"/>
      <c r="V519" s="39"/>
      <c r="W519" s="39"/>
      <c r="X519" s="39"/>
      <c r="Y519" s="39"/>
      <c r="Z519" s="39"/>
      <c r="AA519" s="39"/>
      <c r="AB519" s="39"/>
      <c r="AC519" s="39"/>
      <c r="AD519" s="39"/>
      <c r="AE519" s="39"/>
      <c r="AR519" s="230" t="s">
        <v>139</v>
      </c>
      <c r="AT519" s="230" t="s">
        <v>134</v>
      </c>
      <c r="AU519" s="230" t="s">
        <v>151</v>
      </c>
      <c r="AY519" s="18" t="s">
        <v>132</v>
      </c>
      <c r="BE519" s="231">
        <f>IF(N519="základní",J519,0)</f>
        <v>0</v>
      </c>
      <c r="BF519" s="231">
        <f>IF(N519="snížená",J519,0)</f>
        <v>0</v>
      </c>
      <c r="BG519" s="231">
        <f>IF(N519="zákl. přenesená",J519,0)</f>
        <v>0</v>
      </c>
      <c r="BH519" s="231">
        <f>IF(N519="sníž. přenesená",J519,0)</f>
        <v>0</v>
      </c>
      <c r="BI519" s="231">
        <f>IF(N519="nulová",J519,0)</f>
        <v>0</v>
      </c>
      <c r="BJ519" s="18" t="s">
        <v>86</v>
      </c>
      <c r="BK519" s="231">
        <f>ROUND(I519*H519,2)</f>
        <v>0</v>
      </c>
      <c r="BL519" s="18" t="s">
        <v>139</v>
      </c>
      <c r="BM519" s="230" t="s">
        <v>746</v>
      </c>
    </row>
    <row r="520" s="2" customFormat="1">
      <c r="A520" s="39"/>
      <c r="B520" s="40"/>
      <c r="C520" s="41"/>
      <c r="D520" s="232" t="s">
        <v>141</v>
      </c>
      <c r="E520" s="41"/>
      <c r="F520" s="233" t="s">
        <v>747</v>
      </c>
      <c r="G520" s="41"/>
      <c r="H520" s="41"/>
      <c r="I520" s="234"/>
      <c r="J520" s="41"/>
      <c r="K520" s="41"/>
      <c r="L520" s="45"/>
      <c r="M520" s="235"/>
      <c r="N520" s="236"/>
      <c r="O520" s="92"/>
      <c r="P520" s="92"/>
      <c r="Q520" s="92"/>
      <c r="R520" s="92"/>
      <c r="S520" s="92"/>
      <c r="T520" s="93"/>
      <c r="U520" s="39"/>
      <c r="V520" s="39"/>
      <c r="W520" s="39"/>
      <c r="X520" s="39"/>
      <c r="Y520" s="39"/>
      <c r="Z520" s="39"/>
      <c r="AA520" s="39"/>
      <c r="AB520" s="39"/>
      <c r="AC520" s="39"/>
      <c r="AD520" s="39"/>
      <c r="AE520" s="39"/>
      <c r="AT520" s="18" t="s">
        <v>141</v>
      </c>
      <c r="AU520" s="18" t="s">
        <v>151</v>
      </c>
    </row>
    <row r="521" s="13" customFormat="1">
      <c r="A521" s="13"/>
      <c r="B521" s="237"/>
      <c r="C521" s="238"/>
      <c r="D521" s="232" t="s">
        <v>143</v>
      </c>
      <c r="E521" s="239" t="s">
        <v>1</v>
      </c>
      <c r="F521" s="240" t="s">
        <v>144</v>
      </c>
      <c r="G521" s="238"/>
      <c r="H521" s="241">
        <v>10</v>
      </c>
      <c r="I521" s="242"/>
      <c r="J521" s="238"/>
      <c r="K521" s="238"/>
      <c r="L521" s="243"/>
      <c r="M521" s="244"/>
      <c r="N521" s="245"/>
      <c r="O521" s="245"/>
      <c r="P521" s="245"/>
      <c r="Q521" s="245"/>
      <c r="R521" s="245"/>
      <c r="S521" s="245"/>
      <c r="T521" s="246"/>
      <c r="U521" s="13"/>
      <c r="V521" s="13"/>
      <c r="W521" s="13"/>
      <c r="X521" s="13"/>
      <c r="Y521" s="13"/>
      <c r="Z521" s="13"/>
      <c r="AA521" s="13"/>
      <c r="AB521" s="13"/>
      <c r="AC521" s="13"/>
      <c r="AD521" s="13"/>
      <c r="AE521" s="13"/>
      <c r="AT521" s="247" t="s">
        <v>143</v>
      </c>
      <c r="AU521" s="247" t="s">
        <v>151</v>
      </c>
      <c r="AV521" s="13" t="s">
        <v>88</v>
      </c>
      <c r="AW521" s="13" t="s">
        <v>34</v>
      </c>
      <c r="AX521" s="13" t="s">
        <v>86</v>
      </c>
      <c r="AY521" s="247" t="s">
        <v>132</v>
      </c>
    </row>
    <row r="522" s="2" customFormat="1">
      <c r="A522" s="39"/>
      <c r="B522" s="40"/>
      <c r="C522" s="219" t="s">
        <v>748</v>
      </c>
      <c r="D522" s="219" t="s">
        <v>134</v>
      </c>
      <c r="E522" s="220" t="s">
        <v>749</v>
      </c>
      <c r="F522" s="221" t="s">
        <v>750</v>
      </c>
      <c r="G522" s="222" t="s">
        <v>147</v>
      </c>
      <c r="H522" s="223">
        <v>2</v>
      </c>
      <c r="I522" s="224"/>
      <c r="J522" s="225">
        <f>ROUND(I522*H522,2)</f>
        <v>0</v>
      </c>
      <c r="K522" s="221" t="s">
        <v>138</v>
      </c>
      <c r="L522" s="45"/>
      <c r="M522" s="226" t="s">
        <v>1</v>
      </c>
      <c r="N522" s="227" t="s">
        <v>43</v>
      </c>
      <c r="O522" s="92"/>
      <c r="P522" s="228">
        <f>O522*H522</f>
        <v>0</v>
      </c>
      <c r="Q522" s="228">
        <v>0</v>
      </c>
      <c r="R522" s="228">
        <f>Q522*H522</f>
        <v>0</v>
      </c>
      <c r="S522" s="228">
        <v>0.082000000000000003</v>
      </c>
      <c r="T522" s="229">
        <f>S522*H522</f>
        <v>0.16400000000000001</v>
      </c>
      <c r="U522" s="39"/>
      <c r="V522" s="39"/>
      <c r="W522" s="39"/>
      <c r="X522" s="39"/>
      <c r="Y522" s="39"/>
      <c r="Z522" s="39"/>
      <c r="AA522" s="39"/>
      <c r="AB522" s="39"/>
      <c r="AC522" s="39"/>
      <c r="AD522" s="39"/>
      <c r="AE522" s="39"/>
      <c r="AR522" s="230" t="s">
        <v>139</v>
      </c>
      <c r="AT522" s="230" t="s">
        <v>134</v>
      </c>
      <c r="AU522" s="230" t="s">
        <v>151</v>
      </c>
      <c r="AY522" s="18" t="s">
        <v>132</v>
      </c>
      <c r="BE522" s="231">
        <f>IF(N522="základní",J522,0)</f>
        <v>0</v>
      </c>
      <c r="BF522" s="231">
        <f>IF(N522="snížená",J522,0)</f>
        <v>0</v>
      </c>
      <c r="BG522" s="231">
        <f>IF(N522="zákl. přenesená",J522,0)</f>
        <v>0</v>
      </c>
      <c r="BH522" s="231">
        <f>IF(N522="sníž. přenesená",J522,0)</f>
        <v>0</v>
      </c>
      <c r="BI522" s="231">
        <f>IF(N522="nulová",J522,0)</f>
        <v>0</v>
      </c>
      <c r="BJ522" s="18" t="s">
        <v>86</v>
      </c>
      <c r="BK522" s="231">
        <f>ROUND(I522*H522,2)</f>
        <v>0</v>
      </c>
      <c r="BL522" s="18" t="s">
        <v>139</v>
      </c>
      <c r="BM522" s="230" t="s">
        <v>751</v>
      </c>
    </row>
    <row r="523" s="2" customFormat="1">
      <c r="A523" s="39"/>
      <c r="B523" s="40"/>
      <c r="C523" s="41"/>
      <c r="D523" s="232" t="s">
        <v>141</v>
      </c>
      <c r="E523" s="41"/>
      <c r="F523" s="233" t="s">
        <v>752</v>
      </c>
      <c r="G523" s="41"/>
      <c r="H523" s="41"/>
      <c r="I523" s="234"/>
      <c r="J523" s="41"/>
      <c r="K523" s="41"/>
      <c r="L523" s="45"/>
      <c r="M523" s="235"/>
      <c r="N523" s="236"/>
      <c r="O523" s="92"/>
      <c r="P523" s="92"/>
      <c r="Q523" s="92"/>
      <c r="R523" s="92"/>
      <c r="S523" s="92"/>
      <c r="T523" s="93"/>
      <c r="U523" s="39"/>
      <c r="V523" s="39"/>
      <c r="W523" s="39"/>
      <c r="X523" s="39"/>
      <c r="Y523" s="39"/>
      <c r="Z523" s="39"/>
      <c r="AA523" s="39"/>
      <c r="AB523" s="39"/>
      <c r="AC523" s="39"/>
      <c r="AD523" s="39"/>
      <c r="AE523" s="39"/>
      <c r="AT523" s="18" t="s">
        <v>141</v>
      </c>
      <c r="AU523" s="18" t="s">
        <v>151</v>
      </c>
    </row>
    <row r="524" s="13" customFormat="1">
      <c r="A524" s="13"/>
      <c r="B524" s="237"/>
      <c r="C524" s="238"/>
      <c r="D524" s="232" t="s">
        <v>143</v>
      </c>
      <c r="E524" s="239" t="s">
        <v>1</v>
      </c>
      <c r="F524" s="240" t="s">
        <v>88</v>
      </c>
      <c r="G524" s="238"/>
      <c r="H524" s="241">
        <v>2</v>
      </c>
      <c r="I524" s="242"/>
      <c r="J524" s="238"/>
      <c r="K524" s="238"/>
      <c r="L524" s="243"/>
      <c r="M524" s="244"/>
      <c r="N524" s="245"/>
      <c r="O524" s="245"/>
      <c r="P524" s="245"/>
      <c r="Q524" s="245"/>
      <c r="R524" s="245"/>
      <c r="S524" s="245"/>
      <c r="T524" s="246"/>
      <c r="U524" s="13"/>
      <c r="V524" s="13"/>
      <c r="W524" s="13"/>
      <c r="X524" s="13"/>
      <c r="Y524" s="13"/>
      <c r="Z524" s="13"/>
      <c r="AA524" s="13"/>
      <c r="AB524" s="13"/>
      <c r="AC524" s="13"/>
      <c r="AD524" s="13"/>
      <c r="AE524" s="13"/>
      <c r="AT524" s="247" t="s">
        <v>143</v>
      </c>
      <c r="AU524" s="247" t="s">
        <v>151</v>
      </c>
      <c r="AV524" s="13" t="s">
        <v>88</v>
      </c>
      <c r="AW524" s="13" t="s">
        <v>34</v>
      </c>
      <c r="AX524" s="13" t="s">
        <v>86</v>
      </c>
      <c r="AY524" s="247" t="s">
        <v>132</v>
      </c>
    </row>
    <row r="525" s="2" customFormat="1">
      <c r="A525" s="39"/>
      <c r="B525" s="40"/>
      <c r="C525" s="219" t="s">
        <v>753</v>
      </c>
      <c r="D525" s="219" t="s">
        <v>134</v>
      </c>
      <c r="E525" s="220" t="s">
        <v>754</v>
      </c>
      <c r="F525" s="221" t="s">
        <v>755</v>
      </c>
      <c r="G525" s="222" t="s">
        <v>147</v>
      </c>
      <c r="H525" s="223">
        <v>4</v>
      </c>
      <c r="I525" s="224"/>
      <c r="J525" s="225">
        <f>ROUND(I525*H525,2)</f>
        <v>0</v>
      </c>
      <c r="K525" s="221" t="s">
        <v>138</v>
      </c>
      <c r="L525" s="45"/>
      <c r="M525" s="226" t="s">
        <v>1</v>
      </c>
      <c r="N525" s="227" t="s">
        <v>43</v>
      </c>
      <c r="O525" s="92"/>
      <c r="P525" s="228">
        <f>O525*H525</f>
        <v>0</v>
      </c>
      <c r="Q525" s="228">
        <v>0</v>
      </c>
      <c r="R525" s="228">
        <f>Q525*H525</f>
        <v>0</v>
      </c>
      <c r="S525" s="228">
        <v>0.0040000000000000001</v>
      </c>
      <c r="T525" s="229">
        <f>S525*H525</f>
        <v>0.016</v>
      </c>
      <c r="U525" s="39"/>
      <c r="V525" s="39"/>
      <c r="W525" s="39"/>
      <c r="X525" s="39"/>
      <c r="Y525" s="39"/>
      <c r="Z525" s="39"/>
      <c r="AA525" s="39"/>
      <c r="AB525" s="39"/>
      <c r="AC525" s="39"/>
      <c r="AD525" s="39"/>
      <c r="AE525" s="39"/>
      <c r="AR525" s="230" t="s">
        <v>139</v>
      </c>
      <c r="AT525" s="230" t="s">
        <v>134</v>
      </c>
      <c r="AU525" s="230" t="s">
        <v>151</v>
      </c>
      <c r="AY525" s="18" t="s">
        <v>132</v>
      </c>
      <c r="BE525" s="231">
        <f>IF(N525="základní",J525,0)</f>
        <v>0</v>
      </c>
      <c r="BF525" s="231">
        <f>IF(N525="snížená",J525,0)</f>
        <v>0</v>
      </c>
      <c r="BG525" s="231">
        <f>IF(N525="zákl. přenesená",J525,0)</f>
        <v>0</v>
      </c>
      <c r="BH525" s="231">
        <f>IF(N525="sníž. přenesená",J525,0)</f>
        <v>0</v>
      </c>
      <c r="BI525" s="231">
        <f>IF(N525="nulová",J525,0)</f>
        <v>0</v>
      </c>
      <c r="BJ525" s="18" t="s">
        <v>86</v>
      </c>
      <c r="BK525" s="231">
        <f>ROUND(I525*H525,2)</f>
        <v>0</v>
      </c>
      <c r="BL525" s="18" t="s">
        <v>139</v>
      </c>
      <c r="BM525" s="230" t="s">
        <v>756</v>
      </c>
    </row>
    <row r="526" s="2" customFormat="1">
      <c r="A526" s="39"/>
      <c r="B526" s="40"/>
      <c r="C526" s="41"/>
      <c r="D526" s="232" t="s">
        <v>141</v>
      </c>
      <c r="E526" s="41"/>
      <c r="F526" s="233" t="s">
        <v>757</v>
      </c>
      <c r="G526" s="41"/>
      <c r="H526" s="41"/>
      <c r="I526" s="234"/>
      <c r="J526" s="41"/>
      <c r="K526" s="41"/>
      <c r="L526" s="45"/>
      <c r="M526" s="235"/>
      <c r="N526" s="236"/>
      <c r="O526" s="92"/>
      <c r="P526" s="92"/>
      <c r="Q526" s="92"/>
      <c r="R526" s="92"/>
      <c r="S526" s="92"/>
      <c r="T526" s="93"/>
      <c r="U526" s="39"/>
      <c r="V526" s="39"/>
      <c r="W526" s="39"/>
      <c r="X526" s="39"/>
      <c r="Y526" s="39"/>
      <c r="Z526" s="39"/>
      <c r="AA526" s="39"/>
      <c r="AB526" s="39"/>
      <c r="AC526" s="39"/>
      <c r="AD526" s="39"/>
      <c r="AE526" s="39"/>
      <c r="AT526" s="18" t="s">
        <v>141</v>
      </c>
      <c r="AU526" s="18" t="s">
        <v>151</v>
      </c>
    </row>
    <row r="527" s="13" customFormat="1">
      <c r="A527" s="13"/>
      <c r="B527" s="237"/>
      <c r="C527" s="238"/>
      <c r="D527" s="232" t="s">
        <v>143</v>
      </c>
      <c r="E527" s="239" t="s">
        <v>1</v>
      </c>
      <c r="F527" s="240" t="s">
        <v>758</v>
      </c>
      <c r="G527" s="238"/>
      <c r="H527" s="241">
        <v>4</v>
      </c>
      <c r="I527" s="242"/>
      <c r="J527" s="238"/>
      <c r="K527" s="238"/>
      <c r="L527" s="243"/>
      <c r="M527" s="244"/>
      <c r="N527" s="245"/>
      <c r="O527" s="245"/>
      <c r="P527" s="245"/>
      <c r="Q527" s="245"/>
      <c r="R527" s="245"/>
      <c r="S527" s="245"/>
      <c r="T527" s="246"/>
      <c r="U527" s="13"/>
      <c r="V527" s="13"/>
      <c r="W527" s="13"/>
      <c r="X527" s="13"/>
      <c r="Y527" s="13"/>
      <c r="Z527" s="13"/>
      <c r="AA527" s="13"/>
      <c r="AB527" s="13"/>
      <c r="AC527" s="13"/>
      <c r="AD527" s="13"/>
      <c r="AE527" s="13"/>
      <c r="AT527" s="247" t="s">
        <v>143</v>
      </c>
      <c r="AU527" s="247" t="s">
        <v>151</v>
      </c>
      <c r="AV527" s="13" t="s">
        <v>88</v>
      </c>
      <c r="AW527" s="13" t="s">
        <v>34</v>
      </c>
      <c r="AX527" s="13" t="s">
        <v>86</v>
      </c>
      <c r="AY527" s="247" t="s">
        <v>132</v>
      </c>
    </row>
    <row r="528" s="12" customFormat="1" ht="22.8" customHeight="1">
      <c r="A528" s="12"/>
      <c r="B528" s="203"/>
      <c r="C528" s="204"/>
      <c r="D528" s="205" t="s">
        <v>77</v>
      </c>
      <c r="E528" s="217" t="s">
        <v>759</v>
      </c>
      <c r="F528" s="217" t="s">
        <v>760</v>
      </c>
      <c r="G528" s="204"/>
      <c r="H528" s="204"/>
      <c r="I528" s="207"/>
      <c r="J528" s="218">
        <f>BK528</f>
        <v>0</v>
      </c>
      <c r="K528" s="204"/>
      <c r="L528" s="209"/>
      <c r="M528" s="210"/>
      <c r="N528" s="211"/>
      <c r="O528" s="211"/>
      <c r="P528" s="212">
        <f>SUM(P529:P560)</f>
        <v>0</v>
      </c>
      <c r="Q528" s="211"/>
      <c r="R528" s="212">
        <f>SUM(R529:R560)</f>
        <v>0</v>
      </c>
      <c r="S528" s="211"/>
      <c r="T528" s="213">
        <f>SUM(T529:T560)</f>
        <v>0</v>
      </c>
      <c r="U528" s="12"/>
      <c r="V528" s="12"/>
      <c r="W528" s="12"/>
      <c r="X528" s="12"/>
      <c r="Y528" s="12"/>
      <c r="Z528" s="12"/>
      <c r="AA528" s="12"/>
      <c r="AB528" s="12"/>
      <c r="AC528" s="12"/>
      <c r="AD528" s="12"/>
      <c r="AE528" s="12"/>
      <c r="AR528" s="214" t="s">
        <v>86</v>
      </c>
      <c r="AT528" s="215" t="s">
        <v>77</v>
      </c>
      <c r="AU528" s="215" t="s">
        <v>86</v>
      </c>
      <c r="AY528" s="214" t="s">
        <v>132</v>
      </c>
      <c r="BK528" s="216">
        <f>SUM(BK529:BK560)</f>
        <v>0</v>
      </c>
    </row>
    <row r="529" s="2" customFormat="1" ht="21.75" customHeight="1">
      <c r="A529" s="39"/>
      <c r="B529" s="40"/>
      <c r="C529" s="219" t="s">
        <v>761</v>
      </c>
      <c r="D529" s="219" t="s">
        <v>134</v>
      </c>
      <c r="E529" s="220" t="s">
        <v>762</v>
      </c>
      <c r="F529" s="221" t="s">
        <v>763</v>
      </c>
      <c r="G529" s="222" t="s">
        <v>256</v>
      </c>
      <c r="H529" s="223">
        <v>548.24000000000001</v>
      </c>
      <c r="I529" s="224"/>
      <c r="J529" s="225">
        <f>ROUND(I529*H529,2)</f>
        <v>0</v>
      </c>
      <c r="K529" s="221" t="s">
        <v>138</v>
      </c>
      <c r="L529" s="45"/>
      <c r="M529" s="226" t="s">
        <v>1</v>
      </c>
      <c r="N529" s="227" t="s">
        <v>43</v>
      </c>
      <c r="O529" s="92"/>
      <c r="P529" s="228">
        <f>O529*H529</f>
        <v>0</v>
      </c>
      <c r="Q529" s="228">
        <v>0</v>
      </c>
      <c r="R529" s="228">
        <f>Q529*H529</f>
        <v>0</v>
      </c>
      <c r="S529" s="228">
        <v>0</v>
      </c>
      <c r="T529" s="229">
        <f>S529*H529</f>
        <v>0</v>
      </c>
      <c r="U529" s="39"/>
      <c r="V529" s="39"/>
      <c r="W529" s="39"/>
      <c r="X529" s="39"/>
      <c r="Y529" s="39"/>
      <c r="Z529" s="39"/>
      <c r="AA529" s="39"/>
      <c r="AB529" s="39"/>
      <c r="AC529" s="39"/>
      <c r="AD529" s="39"/>
      <c r="AE529" s="39"/>
      <c r="AR529" s="230" t="s">
        <v>139</v>
      </c>
      <c r="AT529" s="230" t="s">
        <v>134</v>
      </c>
      <c r="AU529" s="230" t="s">
        <v>88</v>
      </c>
      <c r="AY529" s="18" t="s">
        <v>132</v>
      </c>
      <c r="BE529" s="231">
        <f>IF(N529="základní",J529,0)</f>
        <v>0</v>
      </c>
      <c r="BF529" s="231">
        <f>IF(N529="snížená",J529,0)</f>
        <v>0</v>
      </c>
      <c r="BG529" s="231">
        <f>IF(N529="zákl. přenesená",J529,0)</f>
        <v>0</v>
      </c>
      <c r="BH529" s="231">
        <f>IF(N529="sníž. přenesená",J529,0)</f>
        <v>0</v>
      </c>
      <c r="BI529" s="231">
        <f>IF(N529="nulová",J529,0)</f>
        <v>0</v>
      </c>
      <c r="BJ529" s="18" t="s">
        <v>86</v>
      </c>
      <c r="BK529" s="231">
        <f>ROUND(I529*H529,2)</f>
        <v>0</v>
      </c>
      <c r="BL529" s="18" t="s">
        <v>139</v>
      </c>
      <c r="BM529" s="230" t="s">
        <v>764</v>
      </c>
    </row>
    <row r="530" s="2" customFormat="1">
      <c r="A530" s="39"/>
      <c r="B530" s="40"/>
      <c r="C530" s="41"/>
      <c r="D530" s="232" t="s">
        <v>141</v>
      </c>
      <c r="E530" s="41"/>
      <c r="F530" s="233" t="s">
        <v>765</v>
      </c>
      <c r="G530" s="41"/>
      <c r="H530" s="41"/>
      <c r="I530" s="234"/>
      <c r="J530" s="41"/>
      <c r="K530" s="41"/>
      <c r="L530" s="45"/>
      <c r="M530" s="235"/>
      <c r="N530" s="236"/>
      <c r="O530" s="92"/>
      <c r="P530" s="92"/>
      <c r="Q530" s="92"/>
      <c r="R530" s="92"/>
      <c r="S530" s="92"/>
      <c r="T530" s="93"/>
      <c r="U530" s="39"/>
      <c r="V530" s="39"/>
      <c r="W530" s="39"/>
      <c r="X530" s="39"/>
      <c r="Y530" s="39"/>
      <c r="Z530" s="39"/>
      <c r="AA530" s="39"/>
      <c r="AB530" s="39"/>
      <c r="AC530" s="39"/>
      <c r="AD530" s="39"/>
      <c r="AE530" s="39"/>
      <c r="AT530" s="18" t="s">
        <v>141</v>
      </c>
      <c r="AU530" s="18" t="s">
        <v>88</v>
      </c>
    </row>
    <row r="531" s="13" customFormat="1">
      <c r="A531" s="13"/>
      <c r="B531" s="237"/>
      <c r="C531" s="238"/>
      <c r="D531" s="232" t="s">
        <v>143</v>
      </c>
      <c r="E531" s="239" t="s">
        <v>1</v>
      </c>
      <c r="F531" s="240" t="s">
        <v>766</v>
      </c>
      <c r="G531" s="238"/>
      <c r="H531" s="241">
        <v>548.24000000000001</v>
      </c>
      <c r="I531" s="242"/>
      <c r="J531" s="238"/>
      <c r="K531" s="238"/>
      <c r="L531" s="243"/>
      <c r="M531" s="244"/>
      <c r="N531" s="245"/>
      <c r="O531" s="245"/>
      <c r="P531" s="245"/>
      <c r="Q531" s="245"/>
      <c r="R531" s="245"/>
      <c r="S531" s="245"/>
      <c r="T531" s="246"/>
      <c r="U531" s="13"/>
      <c r="V531" s="13"/>
      <c r="W531" s="13"/>
      <c r="X531" s="13"/>
      <c r="Y531" s="13"/>
      <c r="Z531" s="13"/>
      <c r="AA531" s="13"/>
      <c r="AB531" s="13"/>
      <c r="AC531" s="13"/>
      <c r="AD531" s="13"/>
      <c r="AE531" s="13"/>
      <c r="AT531" s="247" t="s">
        <v>143</v>
      </c>
      <c r="AU531" s="247" t="s">
        <v>88</v>
      </c>
      <c r="AV531" s="13" t="s">
        <v>88</v>
      </c>
      <c r="AW531" s="13" t="s">
        <v>34</v>
      </c>
      <c r="AX531" s="13" t="s">
        <v>86</v>
      </c>
      <c r="AY531" s="247" t="s">
        <v>132</v>
      </c>
    </row>
    <row r="532" s="2" customFormat="1">
      <c r="A532" s="39"/>
      <c r="B532" s="40"/>
      <c r="C532" s="219" t="s">
        <v>767</v>
      </c>
      <c r="D532" s="219" t="s">
        <v>134</v>
      </c>
      <c r="E532" s="220" t="s">
        <v>768</v>
      </c>
      <c r="F532" s="221" t="s">
        <v>769</v>
      </c>
      <c r="G532" s="222" t="s">
        <v>256</v>
      </c>
      <c r="H532" s="223">
        <v>2192.96</v>
      </c>
      <c r="I532" s="224"/>
      <c r="J532" s="225">
        <f>ROUND(I532*H532,2)</f>
        <v>0</v>
      </c>
      <c r="K532" s="221" t="s">
        <v>138</v>
      </c>
      <c r="L532" s="45"/>
      <c r="M532" s="226" t="s">
        <v>1</v>
      </c>
      <c r="N532" s="227" t="s">
        <v>43</v>
      </c>
      <c r="O532" s="92"/>
      <c r="P532" s="228">
        <f>O532*H532</f>
        <v>0</v>
      </c>
      <c r="Q532" s="228">
        <v>0</v>
      </c>
      <c r="R532" s="228">
        <f>Q532*H532</f>
        <v>0</v>
      </c>
      <c r="S532" s="228">
        <v>0</v>
      </c>
      <c r="T532" s="229">
        <f>S532*H532</f>
        <v>0</v>
      </c>
      <c r="U532" s="39"/>
      <c r="V532" s="39"/>
      <c r="W532" s="39"/>
      <c r="X532" s="39"/>
      <c r="Y532" s="39"/>
      <c r="Z532" s="39"/>
      <c r="AA532" s="39"/>
      <c r="AB532" s="39"/>
      <c r="AC532" s="39"/>
      <c r="AD532" s="39"/>
      <c r="AE532" s="39"/>
      <c r="AR532" s="230" t="s">
        <v>139</v>
      </c>
      <c r="AT532" s="230" t="s">
        <v>134</v>
      </c>
      <c r="AU532" s="230" t="s">
        <v>88</v>
      </c>
      <c r="AY532" s="18" t="s">
        <v>132</v>
      </c>
      <c r="BE532" s="231">
        <f>IF(N532="základní",J532,0)</f>
        <v>0</v>
      </c>
      <c r="BF532" s="231">
        <f>IF(N532="snížená",J532,0)</f>
        <v>0</v>
      </c>
      <c r="BG532" s="231">
        <f>IF(N532="zákl. přenesená",J532,0)</f>
        <v>0</v>
      </c>
      <c r="BH532" s="231">
        <f>IF(N532="sníž. přenesená",J532,0)</f>
        <v>0</v>
      </c>
      <c r="BI532" s="231">
        <f>IF(N532="nulová",J532,0)</f>
        <v>0</v>
      </c>
      <c r="BJ532" s="18" t="s">
        <v>86</v>
      </c>
      <c r="BK532" s="231">
        <f>ROUND(I532*H532,2)</f>
        <v>0</v>
      </c>
      <c r="BL532" s="18" t="s">
        <v>139</v>
      </c>
      <c r="BM532" s="230" t="s">
        <v>770</v>
      </c>
    </row>
    <row r="533" s="2" customFormat="1">
      <c r="A533" s="39"/>
      <c r="B533" s="40"/>
      <c r="C533" s="41"/>
      <c r="D533" s="232" t="s">
        <v>141</v>
      </c>
      <c r="E533" s="41"/>
      <c r="F533" s="233" t="s">
        <v>771</v>
      </c>
      <c r="G533" s="41"/>
      <c r="H533" s="41"/>
      <c r="I533" s="234"/>
      <c r="J533" s="41"/>
      <c r="K533" s="41"/>
      <c r="L533" s="45"/>
      <c r="M533" s="235"/>
      <c r="N533" s="236"/>
      <c r="O533" s="92"/>
      <c r="P533" s="92"/>
      <c r="Q533" s="92"/>
      <c r="R533" s="92"/>
      <c r="S533" s="92"/>
      <c r="T533" s="93"/>
      <c r="U533" s="39"/>
      <c r="V533" s="39"/>
      <c r="W533" s="39"/>
      <c r="X533" s="39"/>
      <c r="Y533" s="39"/>
      <c r="Z533" s="39"/>
      <c r="AA533" s="39"/>
      <c r="AB533" s="39"/>
      <c r="AC533" s="39"/>
      <c r="AD533" s="39"/>
      <c r="AE533" s="39"/>
      <c r="AT533" s="18" t="s">
        <v>141</v>
      </c>
      <c r="AU533" s="18" t="s">
        <v>88</v>
      </c>
    </row>
    <row r="534" s="2" customFormat="1">
      <c r="A534" s="39"/>
      <c r="B534" s="40"/>
      <c r="C534" s="41"/>
      <c r="D534" s="232" t="s">
        <v>195</v>
      </c>
      <c r="E534" s="41"/>
      <c r="F534" s="269" t="s">
        <v>223</v>
      </c>
      <c r="G534" s="41"/>
      <c r="H534" s="41"/>
      <c r="I534" s="234"/>
      <c r="J534" s="41"/>
      <c r="K534" s="41"/>
      <c r="L534" s="45"/>
      <c r="M534" s="235"/>
      <c r="N534" s="236"/>
      <c r="O534" s="92"/>
      <c r="P534" s="92"/>
      <c r="Q534" s="92"/>
      <c r="R534" s="92"/>
      <c r="S534" s="92"/>
      <c r="T534" s="93"/>
      <c r="U534" s="39"/>
      <c r="V534" s="39"/>
      <c r="W534" s="39"/>
      <c r="X534" s="39"/>
      <c r="Y534" s="39"/>
      <c r="Z534" s="39"/>
      <c r="AA534" s="39"/>
      <c r="AB534" s="39"/>
      <c r="AC534" s="39"/>
      <c r="AD534" s="39"/>
      <c r="AE534" s="39"/>
      <c r="AT534" s="18" t="s">
        <v>195</v>
      </c>
      <c r="AU534" s="18" t="s">
        <v>88</v>
      </c>
    </row>
    <row r="535" s="13" customFormat="1">
      <c r="A535" s="13"/>
      <c r="B535" s="237"/>
      <c r="C535" s="238"/>
      <c r="D535" s="232" t="s">
        <v>143</v>
      </c>
      <c r="E535" s="239" t="s">
        <v>1</v>
      </c>
      <c r="F535" s="240" t="s">
        <v>772</v>
      </c>
      <c r="G535" s="238"/>
      <c r="H535" s="241">
        <v>2192.96</v>
      </c>
      <c r="I535" s="242"/>
      <c r="J535" s="238"/>
      <c r="K535" s="238"/>
      <c r="L535" s="243"/>
      <c r="M535" s="244"/>
      <c r="N535" s="245"/>
      <c r="O535" s="245"/>
      <c r="P535" s="245"/>
      <c r="Q535" s="245"/>
      <c r="R535" s="245"/>
      <c r="S535" s="245"/>
      <c r="T535" s="246"/>
      <c r="U535" s="13"/>
      <c r="V535" s="13"/>
      <c r="W535" s="13"/>
      <c r="X535" s="13"/>
      <c r="Y535" s="13"/>
      <c r="Z535" s="13"/>
      <c r="AA535" s="13"/>
      <c r="AB535" s="13"/>
      <c r="AC535" s="13"/>
      <c r="AD535" s="13"/>
      <c r="AE535" s="13"/>
      <c r="AT535" s="247" t="s">
        <v>143</v>
      </c>
      <c r="AU535" s="247" t="s">
        <v>88</v>
      </c>
      <c r="AV535" s="13" t="s">
        <v>88</v>
      </c>
      <c r="AW535" s="13" t="s">
        <v>34</v>
      </c>
      <c r="AX535" s="13" t="s">
        <v>86</v>
      </c>
      <c r="AY535" s="247" t="s">
        <v>132</v>
      </c>
    </row>
    <row r="536" s="2" customFormat="1" ht="21.75" customHeight="1">
      <c r="A536" s="39"/>
      <c r="B536" s="40"/>
      <c r="C536" s="219" t="s">
        <v>773</v>
      </c>
      <c r="D536" s="219" t="s">
        <v>134</v>
      </c>
      <c r="E536" s="220" t="s">
        <v>774</v>
      </c>
      <c r="F536" s="221" t="s">
        <v>775</v>
      </c>
      <c r="G536" s="222" t="s">
        <v>256</v>
      </c>
      <c r="H536" s="223">
        <v>631.447</v>
      </c>
      <c r="I536" s="224"/>
      <c r="J536" s="225">
        <f>ROUND(I536*H536,2)</f>
        <v>0</v>
      </c>
      <c r="K536" s="221" t="s">
        <v>138</v>
      </c>
      <c r="L536" s="45"/>
      <c r="M536" s="226" t="s">
        <v>1</v>
      </c>
      <c r="N536" s="227" t="s">
        <v>43</v>
      </c>
      <c r="O536" s="92"/>
      <c r="P536" s="228">
        <f>O536*H536</f>
        <v>0</v>
      </c>
      <c r="Q536" s="228">
        <v>0</v>
      </c>
      <c r="R536" s="228">
        <f>Q536*H536</f>
        <v>0</v>
      </c>
      <c r="S536" s="228">
        <v>0</v>
      </c>
      <c r="T536" s="229">
        <f>S536*H536</f>
        <v>0</v>
      </c>
      <c r="U536" s="39"/>
      <c r="V536" s="39"/>
      <c r="W536" s="39"/>
      <c r="X536" s="39"/>
      <c r="Y536" s="39"/>
      <c r="Z536" s="39"/>
      <c r="AA536" s="39"/>
      <c r="AB536" s="39"/>
      <c r="AC536" s="39"/>
      <c r="AD536" s="39"/>
      <c r="AE536" s="39"/>
      <c r="AR536" s="230" t="s">
        <v>139</v>
      </c>
      <c r="AT536" s="230" t="s">
        <v>134</v>
      </c>
      <c r="AU536" s="230" t="s">
        <v>88</v>
      </c>
      <c r="AY536" s="18" t="s">
        <v>132</v>
      </c>
      <c r="BE536" s="231">
        <f>IF(N536="základní",J536,0)</f>
        <v>0</v>
      </c>
      <c r="BF536" s="231">
        <f>IF(N536="snížená",J536,0)</f>
        <v>0</v>
      </c>
      <c r="BG536" s="231">
        <f>IF(N536="zákl. přenesená",J536,0)</f>
        <v>0</v>
      </c>
      <c r="BH536" s="231">
        <f>IF(N536="sníž. přenesená",J536,0)</f>
        <v>0</v>
      </c>
      <c r="BI536" s="231">
        <f>IF(N536="nulová",J536,0)</f>
        <v>0</v>
      </c>
      <c r="BJ536" s="18" t="s">
        <v>86</v>
      </c>
      <c r="BK536" s="231">
        <f>ROUND(I536*H536,2)</f>
        <v>0</v>
      </c>
      <c r="BL536" s="18" t="s">
        <v>139</v>
      </c>
      <c r="BM536" s="230" t="s">
        <v>776</v>
      </c>
    </row>
    <row r="537" s="2" customFormat="1">
      <c r="A537" s="39"/>
      <c r="B537" s="40"/>
      <c r="C537" s="41"/>
      <c r="D537" s="232" t="s">
        <v>141</v>
      </c>
      <c r="E537" s="41"/>
      <c r="F537" s="233" t="s">
        <v>777</v>
      </c>
      <c r="G537" s="41"/>
      <c r="H537" s="41"/>
      <c r="I537" s="234"/>
      <c r="J537" s="41"/>
      <c r="K537" s="41"/>
      <c r="L537" s="45"/>
      <c r="M537" s="235"/>
      <c r="N537" s="236"/>
      <c r="O537" s="92"/>
      <c r="P537" s="92"/>
      <c r="Q537" s="92"/>
      <c r="R537" s="92"/>
      <c r="S537" s="92"/>
      <c r="T537" s="93"/>
      <c r="U537" s="39"/>
      <c r="V537" s="39"/>
      <c r="W537" s="39"/>
      <c r="X537" s="39"/>
      <c r="Y537" s="39"/>
      <c r="Z537" s="39"/>
      <c r="AA537" s="39"/>
      <c r="AB537" s="39"/>
      <c r="AC537" s="39"/>
      <c r="AD537" s="39"/>
      <c r="AE537" s="39"/>
      <c r="AT537" s="18" t="s">
        <v>141</v>
      </c>
      <c r="AU537" s="18" t="s">
        <v>88</v>
      </c>
    </row>
    <row r="538" s="13" customFormat="1">
      <c r="A538" s="13"/>
      <c r="B538" s="237"/>
      <c r="C538" s="238"/>
      <c r="D538" s="232" t="s">
        <v>143</v>
      </c>
      <c r="E538" s="239" t="s">
        <v>1</v>
      </c>
      <c r="F538" s="240" t="s">
        <v>778</v>
      </c>
      <c r="G538" s="238"/>
      <c r="H538" s="241">
        <v>130.119</v>
      </c>
      <c r="I538" s="242"/>
      <c r="J538" s="238"/>
      <c r="K538" s="238"/>
      <c r="L538" s="243"/>
      <c r="M538" s="244"/>
      <c r="N538" s="245"/>
      <c r="O538" s="245"/>
      <c r="P538" s="245"/>
      <c r="Q538" s="245"/>
      <c r="R538" s="245"/>
      <c r="S538" s="245"/>
      <c r="T538" s="246"/>
      <c r="U538" s="13"/>
      <c r="V538" s="13"/>
      <c r="W538" s="13"/>
      <c r="X538" s="13"/>
      <c r="Y538" s="13"/>
      <c r="Z538" s="13"/>
      <c r="AA538" s="13"/>
      <c r="AB538" s="13"/>
      <c r="AC538" s="13"/>
      <c r="AD538" s="13"/>
      <c r="AE538" s="13"/>
      <c r="AT538" s="247" t="s">
        <v>143</v>
      </c>
      <c r="AU538" s="247" t="s">
        <v>88</v>
      </c>
      <c r="AV538" s="13" t="s">
        <v>88</v>
      </c>
      <c r="AW538" s="13" t="s">
        <v>34</v>
      </c>
      <c r="AX538" s="13" t="s">
        <v>78</v>
      </c>
      <c r="AY538" s="247" t="s">
        <v>132</v>
      </c>
    </row>
    <row r="539" s="13" customFormat="1">
      <c r="A539" s="13"/>
      <c r="B539" s="237"/>
      <c r="C539" s="238"/>
      <c r="D539" s="232" t="s">
        <v>143</v>
      </c>
      <c r="E539" s="239" t="s">
        <v>1</v>
      </c>
      <c r="F539" s="240" t="s">
        <v>779</v>
      </c>
      <c r="G539" s="238"/>
      <c r="H539" s="241">
        <v>277.80799999999999</v>
      </c>
      <c r="I539" s="242"/>
      <c r="J539" s="238"/>
      <c r="K539" s="238"/>
      <c r="L539" s="243"/>
      <c r="M539" s="244"/>
      <c r="N539" s="245"/>
      <c r="O539" s="245"/>
      <c r="P539" s="245"/>
      <c r="Q539" s="245"/>
      <c r="R539" s="245"/>
      <c r="S539" s="245"/>
      <c r="T539" s="246"/>
      <c r="U539" s="13"/>
      <c r="V539" s="13"/>
      <c r="W539" s="13"/>
      <c r="X539" s="13"/>
      <c r="Y539" s="13"/>
      <c r="Z539" s="13"/>
      <c r="AA539" s="13"/>
      <c r="AB539" s="13"/>
      <c r="AC539" s="13"/>
      <c r="AD539" s="13"/>
      <c r="AE539" s="13"/>
      <c r="AT539" s="247" t="s">
        <v>143</v>
      </c>
      <c r="AU539" s="247" t="s">
        <v>88</v>
      </c>
      <c r="AV539" s="13" t="s">
        <v>88</v>
      </c>
      <c r="AW539" s="13" t="s">
        <v>34</v>
      </c>
      <c r="AX539" s="13" t="s">
        <v>78</v>
      </c>
      <c r="AY539" s="247" t="s">
        <v>132</v>
      </c>
    </row>
    <row r="540" s="13" customFormat="1">
      <c r="A540" s="13"/>
      <c r="B540" s="237"/>
      <c r="C540" s="238"/>
      <c r="D540" s="232" t="s">
        <v>143</v>
      </c>
      <c r="E540" s="239" t="s">
        <v>1</v>
      </c>
      <c r="F540" s="240" t="s">
        <v>780</v>
      </c>
      <c r="G540" s="238"/>
      <c r="H540" s="241">
        <v>223.52000000000001</v>
      </c>
      <c r="I540" s="242"/>
      <c r="J540" s="238"/>
      <c r="K540" s="238"/>
      <c r="L540" s="243"/>
      <c r="M540" s="244"/>
      <c r="N540" s="245"/>
      <c r="O540" s="245"/>
      <c r="P540" s="245"/>
      <c r="Q540" s="245"/>
      <c r="R540" s="245"/>
      <c r="S540" s="245"/>
      <c r="T540" s="246"/>
      <c r="U540" s="13"/>
      <c r="V540" s="13"/>
      <c r="W540" s="13"/>
      <c r="X540" s="13"/>
      <c r="Y540" s="13"/>
      <c r="Z540" s="13"/>
      <c r="AA540" s="13"/>
      <c r="AB540" s="13"/>
      <c r="AC540" s="13"/>
      <c r="AD540" s="13"/>
      <c r="AE540" s="13"/>
      <c r="AT540" s="247" t="s">
        <v>143</v>
      </c>
      <c r="AU540" s="247" t="s">
        <v>88</v>
      </c>
      <c r="AV540" s="13" t="s">
        <v>88</v>
      </c>
      <c r="AW540" s="13" t="s">
        <v>34</v>
      </c>
      <c r="AX540" s="13" t="s">
        <v>78</v>
      </c>
      <c r="AY540" s="247" t="s">
        <v>132</v>
      </c>
    </row>
    <row r="541" s="15" customFormat="1">
      <c r="A541" s="15"/>
      <c r="B541" s="258"/>
      <c r="C541" s="259"/>
      <c r="D541" s="232" t="s">
        <v>143</v>
      </c>
      <c r="E541" s="260" t="s">
        <v>1</v>
      </c>
      <c r="F541" s="261" t="s">
        <v>176</v>
      </c>
      <c r="G541" s="259"/>
      <c r="H541" s="262">
        <v>631.447</v>
      </c>
      <c r="I541" s="263"/>
      <c r="J541" s="259"/>
      <c r="K541" s="259"/>
      <c r="L541" s="264"/>
      <c r="M541" s="265"/>
      <c r="N541" s="266"/>
      <c r="O541" s="266"/>
      <c r="P541" s="266"/>
      <c r="Q541" s="266"/>
      <c r="R541" s="266"/>
      <c r="S541" s="266"/>
      <c r="T541" s="267"/>
      <c r="U541" s="15"/>
      <c r="V541" s="15"/>
      <c r="W541" s="15"/>
      <c r="X541" s="15"/>
      <c r="Y541" s="15"/>
      <c r="Z541" s="15"/>
      <c r="AA541" s="15"/>
      <c r="AB541" s="15"/>
      <c r="AC541" s="15"/>
      <c r="AD541" s="15"/>
      <c r="AE541" s="15"/>
      <c r="AT541" s="268" t="s">
        <v>143</v>
      </c>
      <c r="AU541" s="268" t="s">
        <v>88</v>
      </c>
      <c r="AV541" s="15" t="s">
        <v>139</v>
      </c>
      <c r="AW541" s="15" t="s">
        <v>34</v>
      </c>
      <c r="AX541" s="15" t="s">
        <v>86</v>
      </c>
      <c r="AY541" s="268" t="s">
        <v>132</v>
      </c>
    </row>
    <row r="542" s="2" customFormat="1">
      <c r="A542" s="39"/>
      <c r="B542" s="40"/>
      <c r="C542" s="219" t="s">
        <v>781</v>
      </c>
      <c r="D542" s="219" t="s">
        <v>134</v>
      </c>
      <c r="E542" s="220" t="s">
        <v>782</v>
      </c>
      <c r="F542" s="221" t="s">
        <v>783</v>
      </c>
      <c r="G542" s="222" t="s">
        <v>256</v>
      </c>
      <c r="H542" s="223">
        <v>2525.788</v>
      </c>
      <c r="I542" s="224"/>
      <c r="J542" s="225">
        <f>ROUND(I542*H542,2)</f>
        <v>0</v>
      </c>
      <c r="K542" s="221" t="s">
        <v>138</v>
      </c>
      <c r="L542" s="45"/>
      <c r="M542" s="226" t="s">
        <v>1</v>
      </c>
      <c r="N542" s="227" t="s">
        <v>43</v>
      </c>
      <c r="O542" s="92"/>
      <c r="P542" s="228">
        <f>O542*H542</f>
        <v>0</v>
      </c>
      <c r="Q542" s="228">
        <v>0</v>
      </c>
      <c r="R542" s="228">
        <f>Q542*H542</f>
        <v>0</v>
      </c>
      <c r="S542" s="228">
        <v>0</v>
      </c>
      <c r="T542" s="229">
        <f>S542*H542</f>
        <v>0</v>
      </c>
      <c r="U542" s="39"/>
      <c r="V542" s="39"/>
      <c r="W542" s="39"/>
      <c r="X542" s="39"/>
      <c r="Y542" s="39"/>
      <c r="Z542" s="39"/>
      <c r="AA542" s="39"/>
      <c r="AB542" s="39"/>
      <c r="AC542" s="39"/>
      <c r="AD542" s="39"/>
      <c r="AE542" s="39"/>
      <c r="AR542" s="230" t="s">
        <v>139</v>
      </c>
      <c r="AT542" s="230" t="s">
        <v>134</v>
      </c>
      <c r="AU542" s="230" t="s">
        <v>88</v>
      </c>
      <c r="AY542" s="18" t="s">
        <v>132</v>
      </c>
      <c r="BE542" s="231">
        <f>IF(N542="základní",J542,0)</f>
        <v>0</v>
      </c>
      <c r="BF542" s="231">
        <f>IF(N542="snížená",J542,0)</f>
        <v>0</v>
      </c>
      <c r="BG542" s="231">
        <f>IF(N542="zákl. přenesená",J542,0)</f>
        <v>0</v>
      </c>
      <c r="BH542" s="231">
        <f>IF(N542="sníž. přenesená",J542,0)</f>
        <v>0</v>
      </c>
      <c r="BI542" s="231">
        <f>IF(N542="nulová",J542,0)</f>
        <v>0</v>
      </c>
      <c r="BJ542" s="18" t="s">
        <v>86</v>
      </c>
      <c r="BK542" s="231">
        <f>ROUND(I542*H542,2)</f>
        <v>0</v>
      </c>
      <c r="BL542" s="18" t="s">
        <v>139</v>
      </c>
      <c r="BM542" s="230" t="s">
        <v>784</v>
      </c>
    </row>
    <row r="543" s="2" customFormat="1">
      <c r="A543" s="39"/>
      <c r="B543" s="40"/>
      <c r="C543" s="41"/>
      <c r="D543" s="232" t="s">
        <v>141</v>
      </c>
      <c r="E543" s="41"/>
      <c r="F543" s="233" t="s">
        <v>771</v>
      </c>
      <c r="G543" s="41"/>
      <c r="H543" s="41"/>
      <c r="I543" s="234"/>
      <c r="J543" s="41"/>
      <c r="K543" s="41"/>
      <c r="L543" s="45"/>
      <c r="M543" s="235"/>
      <c r="N543" s="236"/>
      <c r="O543" s="92"/>
      <c r="P543" s="92"/>
      <c r="Q543" s="92"/>
      <c r="R543" s="92"/>
      <c r="S543" s="92"/>
      <c r="T543" s="93"/>
      <c r="U543" s="39"/>
      <c r="V543" s="39"/>
      <c r="W543" s="39"/>
      <c r="X543" s="39"/>
      <c r="Y543" s="39"/>
      <c r="Z543" s="39"/>
      <c r="AA543" s="39"/>
      <c r="AB543" s="39"/>
      <c r="AC543" s="39"/>
      <c r="AD543" s="39"/>
      <c r="AE543" s="39"/>
      <c r="AT543" s="18" t="s">
        <v>141</v>
      </c>
      <c r="AU543" s="18" t="s">
        <v>88</v>
      </c>
    </row>
    <row r="544" s="2" customFormat="1">
      <c r="A544" s="39"/>
      <c r="B544" s="40"/>
      <c r="C544" s="41"/>
      <c r="D544" s="232" t="s">
        <v>195</v>
      </c>
      <c r="E544" s="41"/>
      <c r="F544" s="269" t="s">
        <v>223</v>
      </c>
      <c r="G544" s="41"/>
      <c r="H544" s="41"/>
      <c r="I544" s="234"/>
      <c r="J544" s="41"/>
      <c r="K544" s="41"/>
      <c r="L544" s="45"/>
      <c r="M544" s="235"/>
      <c r="N544" s="236"/>
      <c r="O544" s="92"/>
      <c r="P544" s="92"/>
      <c r="Q544" s="92"/>
      <c r="R544" s="92"/>
      <c r="S544" s="92"/>
      <c r="T544" s="93"/>
      <c r="U544" s="39"/>
      <c r="V544" s="39"/>
      <c r="W544" s="39"/>
      <c r="X544" s="39"/>
      <c r="Y544" s="39"/>
      <c r="Z544" s="39"/>
      <c r="AA544" s="39"/>
      <c r="AB544" s="39"/>
      <c r="AC544" s="39"/>
      <c r="AD544" s="39"/>
      <c r="AE544" s="39"/>
      <c r="AT544" s="18" t="s">
        <v>195</v>
      </c>
      <c r="AU544" s="18" t="s">
        <v>88</v>
      </c>
    </row>
    <row r="545" s="13" customFormat="1">
      <c r="A545" s="13"/>
      <c r="B545" s="237"/>
      <c r="C545" s="238"/>
      <c r="D545" s="232" t="s">
        <v>143</v>
      </c>
      <c r="E545" s="239" t="s">
        <v>1</v>
      </c>
      <c r="F545" s="240" t="s">
        <v>785</v>
      </c>
      <c r="G545" s="238"/>
      <c r="H545" s="241">
        <v>520.476</v>
      </c>
      <c r="I545" s="242"/>
      <c r="J545" s="238"/>
      <c r="K545" s="238"/>
      <c r="L545" s="243"/>
      <c r="M545" s="244"/>
      <c r="N545" s="245"/>
      <c r="O545" s="245"/>
      <c r="P545" s="245"/>
      <c r="Q545" s="245"/>
      <c r="R545" s="245"/>
      <c r="S545" s="245"/>
      <c r="T545" s="246"/>
      <c r="U545" s="13"/>
      <c r="V545" s="13"/>
      <c r="W545" s="13"/>
      <c r="X545" s="13"/>
      <c r="Y545" s="13"/>
      <c r="Z545" s="13"/>
      <c r="AA545" s="13"/>
      <c r="AB545" s="13"/>
      <c r="AC545" s="13"/>
      <c r="AD545" s="13"/>
      <c r="AE545" s="13"/>
      <c r="AT545" s="247" t="s">
        <v>143</v>
      </c>
      <c r="AU545" s="247" t="s">
        <v>88</v>
      </c>
      <c r="AV545" s="13" t="s">
        <v>88</v>
      </c>
      <c r="AW545" s="13" t="s">
        <v>34</v>
      </c>
      <c r="AX545" s="13" t="s">
        <v>78</v>
      </c>
      <c r="AY545" s="247" t="s">
        <v>132</v>
      </c>
    </row>
    <row r="546" s="13" customFormat="1">
      <c r="A546" s="13"/>
      <c r="B546" s="237"/>
      <c r="C546" s="238"/>
      <c r="D546" s="232" t="s">
        <v>143</v>
      </c>
      <c r="E546" s="239" t="s">
        <v>1</v>
      </c>
      <c r="F546" s="240" t="s">
        <v>786</v>
      </c>
      <c r="G546" s="238"/>
      <c r="H546" s="241">
        <v>1111.232</v>
      </c>
      <c r="I546" s="242"/>
      <c r="J546" s="238"/>
      <c r="K546" s="238"/>
      <c r="L546" s="243"/>
      <c r="M546" s="244"/>
      <c r="N546" s="245"/>
      <c r="O546" s="245"/>
      <c r="P546" s="245"/>
      <c r="Q546" s="245"/>
      <c r="R546" s="245"/>
      <c r="S546" s="245"/>
      <c r="T546" s="246"/>
      <c r="U546" s="13"/>
      <c r="V546" s="13"/>
      <c r="W546" s="13"/>
      <c r="X546" s="13"/>
      <c r="Y546" s="13"/>
      <c r="Z546" s="13"/>
      <c r="AA546" s="13"/>
      <c r="AB546" s="13"/>
      <c r="AC546" s="13"/>
      <c r="AD546" s="13"/>
      <c r="AE546" s="13"/>
      <c r="AT546" s="247" t="s">
        <v>143</v>
      </c>
      <c r="AU546" s="247" t="s">
        <v>88</v>
      </c>
      <c r="AV546" s="13" t="s">
        <v>88</v>
      </c>
      <c r="AW546" s="13" t="s">
        <v>34</v>
      </c>
      <c r="AX546" s="13" t="s">
        <v>78</v>
      </c>
      <c r="AY546" s="247" t="s">
        <v>132</v>
      </c>
    </row>
    <row r="547" s="13" customFormat="1">
      <c r="A547" s="13"/>
      <c r="B547" s="237"/>
      <c r="C547" s="238"/>
      <c r="D547" s="232" t="s">
        <v>143</v>
      </c>
      <c r="E547" s="239" t="s">
        <v>1</v>
      </c>
      <c r="F547" s="240" t="s">
        <v>787</v>
      </c>
      <c r="G547" s="238"/>
      <c r="H547" s="241">
        <v>894.08000000000004</v>
      </c>
      <c r="I547" s="242"/>
      <c r="J547" s="238"/>
      <c r="K547" s="238"/>
      <c r="L547" s="243"/>
      <c r="M547" s="244"/>
      <c r="N547" s="245"/>
      <c r="O547" s="245"/>
      <c r="P547" s="245"/>
      <c r="Q547" s="245"/>
      <c r="R547" s="245"/>
      <c r="S547" s="245"/>
      <c r="T547" s="246"/>
      <c r="U547" s="13"/>
      <c r="V547" s="13"/>
      <c r="W547" s="13"/>
      <c r="X547" s="13"/>
      <c r="Y547" s="13"/>
      <c r="Z547" s="13"/>
      <c r="AA547" s="13"/>
      <c r="AB547" s="13"/>
      <c r="AC547" s="13"/>
      <c r="AD547" s="13"/>
      <c r="AE547" s="13"/>
      <c r="AT547" s="247" t="s">
        <v>143</v>
      </c>
      <c r="AU547" s="247" t="s">
        <v>88</v>
      </c>
      <c r="AV547" s="13" t="s">
        <v>88</v>
      </c>
      <c r="AW547" s="13" t="s">
        <v>34</v>
      </c>
      <c r="AX547" s="13" t="s">
        <v>78</v>
      </c>
      <c r="AY547" s="247" t="s">
        <v>132</v>
      </c>
    </row>
    <row r="548" s="15" customFormat="1">
      <c r="A548" s="15"/>
      <c r="B548" s="258"/>
      <c r="C548" s="259"/>
      <c r="D548" s="232" t="s">
        <v>143</v>
      </c>
      <c r="E548" s="260" t="s">
        <v>1</v>
      </c>
      <c r="F548" s="261" t="s">
        <v>176</v>
      </c>
      <c r="G548" s="259"/>
      <c r="H548" s="262">
        <v>2525.788</v>
      </c>
      <c r="I548" s="263"/>
      <c r="J548" s="259"/>
      <c r="K548" s="259"/>
      <c r="L548" s="264"/>
      <c r="M548" s="265"/>
      <c r="N548" s="266"/>
      <c r="O548" s="266"/>
      <c r="P548" s="266"/>
      <c r="Q548" s="266"/>
      <c r="R548" s="266"/>
      <c r="S548" s="266"/>
      <c r="T548" s="267"/>
      <c r="U548" s="15"/>
      <c r="V548" s="15"/>
      <c r="W548" s="15"/>
      <c r="X548" s="15"/>
      <c r="Y548" s="15"/>
      <c r="Z548" s="15"/>
      <c r="AA548" s="15"/>
      <c r="AB548" s="15"/>
      <c r="AC548" s="15"/>
      <c r="AD548" s="15"/>
      <c r="AE548" s="15"/>
      <c r="AT548" s="268" t="s">
        <v>143</v>
      </c>
      <c r="AU548" s="268" t="s">
        <v>88</v>
      </c>
      <c r="AV548" s="15" t="s">
        <v>139</v>
      </c>
      <c r="AW548" s="15" t="s">
        <v>34</v>
      </c>
      <c r="AX548" s="15" t="s">
        <v>86</v>
      </c>
      <c r="AY548" s="268" t="s">
        <v>132</v>
      </c>
    </row>
    <row r="549" s="2" customFormat="1" ht="33" customHeight="1">
      <c r="A549" s="39"/>
      <c r="B549" s="40"/>
      <c r="C549" s="219" t="s">
        <v>788</v>
      </c>
      <c r="D549" s="219" t="s">
        <v>134</v>
      </c>
      <c r="E549" s="220" t="s">
        <v>789</v>
      </c>
      <c r="F549" s="221" t="s">
        <v>790</v>
      </c>
      <c r="G549" s="222" t="s">
        <v>256</v>
      </c>
      <c r="H549" s="223">
        <v>223.52000000000001</v>
      </c>
      <c r="I549" s="224"/>
      <c r="J549" s="225">
        <f>ROUND(I549*H549,2)</f>
        <v>0</v>
      </c>
      <c r="K549" s="221" t="s">
        <v>138</v>
      </c>
      <c r="L549" s="45"/>
      <c r="M549" s="226" t="s">
        <v>1</v>
      </c>
      <c r="N549" s="227" t="s">
        <v>43</v>
      </c>
      <c r="O549" s="92"/>
      <c r="P549" s="228">
        <f>O549*H549</f>
        <v>0</v>
      </c>
      <c r="Q549" s="228">
        <v>0</v>
      </c>
      <c r="R549" s="228">
        <f>Q549*H549</f>
        <v>0</v>
      </c>
      <c r="S549" s="228">
        <v>0</v>
      </c>
      <c r="T549" s="229">
        <f>S549*H549</f>
        <v>0</v>
      </c>
      <c r="U549" s="39"/>
      <c r="V549" s="39"/>
      <c r="W549" s="39"/>
      <c r="X549" s="39"/>
      <c r="Y549" s="39"/>
      <c r="Z549" s="39"/>
      <c r="AA549" s="39"/>
      <c r="AB549" s="39"/>
      <c r="AC549" s="39"/>
      <c r="AD549" s="39"/>
      <c r="AE549" s="39"/>
      <c r="AR549" s="230" t="s">
        <v>139</v>
      </c>
      <c r="AT549" s="230" t="s">
        <v>134</v>
      </c>
      <c r="AU549" s="230" t="s">
        <v>88</v>
      </c>
      <c r="AY549" s="18" t="s">
        <v>132</v>
      </c>
      <c r="BE549" s="231">
        <f>IF(N549="základní",J549,0)</f>
        <v>0</v>
      </c>
      <c r="BF549" s="231">
        <f>IF(N549="snížená",J549,0)</f>
        <v>0</v>
      </c>
      <c r="BG549" s="231">
        <f>IF(N549="zákl. přenesená",J549,0)</f>
        <v>0</v>
      </c>
      <c r="BH549" s="231">
        <f>IF(N549="sníž. přenesená",J549,0)</f>
        <v>0</v>
      </c>
      <c r="BI549" s="231">
        <f>IF(N549="nulová",J549,0)</f>
        <v>0</v>
      </c>
      <c r="BJ549" s="18" t="s">
        <v>86</v>
      </c>
      <c r="BK549" s="231">
        <f>ROUND(I549*H549,2)</f>
        <v>0</v>
      </c>
      <c r="BL549" s="18" t="s">
        <v>139</v>
      </c>
      <c r="BM549" s="230" t="s">
        <v>791</v>
      </c>
    </row>
    <row r="550" s="2" customFormat="1">
      <c r="A550" s="39"/>
      <c r="B550" s="40"/>
      <c r="C550" s="41"/>
      <c r="D550" s="232" t="s">
        <v>141</v>
      </c>
      <c r="E550" s="41"/>
      <c r="F550" s="233" t="s">
        <v>792</v>
      </c>
      <c r="G550" s="41"/>
      <c r="H550" s="41"/>
      <c r="I550" s="234"/>
      <c r="J550" s="41"/>
      <c r="K550" s="41"/>
      <c r="L550" s="45"/>
      <c r="M550" s="235"/>
      <c r="N550" s="236"/>
      <c r="O550" s="92"/>
      <c r="P550" s="92"/>
      <c r="Q550" s="92"/>
      <c r="R550" s="92"/>
      <c r="S550" s="92"/>
      <c r="T550" s="93"/>
      <c r="U550" s="39"/>
      <c r="V550" s="39"/>
      <c r="W550" s="39"/>
      <c r="X550" s="39"/>
      <c r="Y550" s="39"/>
      <c r="Z550" s="39"/>
      <c r="AA550" s="39"/>
      <c r="AB550" s="39"/>
      <c r="AC550" s="39"/>
      <c r="AD550" s="39"/>
      <c r="AE550" s="39"/>
      <c r="AT550" s="18" t="s">
        <v>141</v>
      </c>
      <c r="AU550" s="18" t="s">
        <v>88</v>
      </c>
    </row>
    <row r="551" s="2" customFormat="1">
      <c r="A551" s="39"/>
      <c r="B551" s="40"/>
      <c r="C551" s="41"/>
      <c r="D551" s="232" t="s">
        <v>195</v>
      </c>
      <c r="E551" s="41"/>
      <c r="F551" s="269" t="s">
        <v>793</v>
      </c>
      <c r="G551" s="41"/>
      <c r="H551" s="41"/>
      <c r="I551" s="234"/>
      <c r="J551" s="41"/>
      <c r="K551" s="41"/>
      <c r="L551" s="45"/>
      <c r="M551" s="235"/>
      <c r="N551" s="236"/>
      <c r="O551" s="92"/>
      <c r="P551" s="92"/>
      <c r="Q551" s="92"/>
      <c r="R551" s="92"/>
      <c r="S551" s="92"/>
      <c r="T551" s="93"/>
      <c r="U551" s="39"/>
      <c r="V551" s="39"/>
      <c r="W551" s="39"/>
      <c r="X551" s="39"/>
      <c r="Y551" s="39"/>
      <c r="Z551" s="39"/>
      <c r="AA551" s="39"/>
      <c r="AB551" s="39"/>
      <c r="AC551" s="39"/>
      <c r="AD551" s="39"/>
      <c r="AE551" s="39"/>
      <c r="AT551" s="18" t="s">
        <v>195</v>
      </c>
      <c r="AU551" s="18" t="s">
        <v>88</v>
      </c>
    </row>
    <row r="552" s="13" customFormat="1">
      <c r="A552" s="13"/>
      <c r="B552" s="237"/>
      <c r="C552" s="238"/>
      <c r="D552" s="232" t="s">
        <v>143</v>
      </c>
      <c r="E552" s="239" t="s">
        <v>1</v>
      </c>
      <c r="F552" s="240" t="s">
        <v>780</v>
      </c>
      <c r="G552" s="238"/>
      <c r="H552" s="241">
        <v>223.52000000000001</v>
      </c>
      <c r="I552" s="242"/>
      <c r="J552" s="238"/>
      <c r="K552" s="238"/>
      <c r="L552" s="243"/>
      <c r="M552" s="244"/>
      <c r="N552" s="245"/>
      <c r="O552" s="245"/>
      <c r="P552" s="245"/>
      <c r="Q552" s="245"/>
      <c r="R552" s="245"/>
      <c r="S552" s="245"/>
      <c r="T552" s="246"/>
      <c r="U552" s="13"/>
      <c r="V552" s="13"/>
      <c r="W552" s="13"/>
      <c r="X552" s="13"/>
      <c r="Y552" s="13"/>
      <c r="Z552" s="13"/>
      <c r="AA552" s="13"/>
      <c r="AB552" s="13"/>
      <c r="AC552" s="13"/>
      <c r="AD552" s="13"/>
      <c r="AE552" s="13"/>
      <c r="AT552" s="247" t="s">
        <v>143</v>
      </c>
      <c r="AU552" s="247" t="s">
        <v>88</v>
      </c>
      <c r="AV552" s="13" t="s">
        <v>88</v>
      </c>
      <c r="AW552" s="13" t="s">
        <v>34</v>
      </c>
      <c r="AX552" s="13" t="s">
        <v>86</v>
      </c>
      <c r="AY552" s="247" t="s">
        <v>132</v>
      </c>
    </row>
    <row r="553" s="2" customFormat="1">
      <c r="A553" s="39"/>
      <c r="B553" s="40"/>
      <c r="C553" s="219" t="s">
        <v>794</v>
      </c>
      <c r="D553" s="219" t="s">
        <v>134</v>
      </c>
      <c r="E553" s="220" t="s">
        <v>795</v>
      </c>
      <c r="F553" s="221" t="s">
        <v>796</v>
      </c>
      <c r="G553" s="222" t="s">
        <v>256</v>
      </c>
      <c r="H553" s="223">
        <v>130.119</v>
      </c>
      <c r="I553" s="224"/>
      <c r="J553" s="225">
        <f>ROUND(I553*H553,2)</f>
        <v>0</v>
      </c>
      <c r="K553" s="221" t="s">
        <v>138</v>
      </c>
      <c r="L553" s="45"/>
      <c r="M553" s="226" t="s">
        <v>1</v>
      </c>
      <c r="N553" s="227" t="s">
        <v>43</v>
      </c>
      <c r="O553" s="92"/>
      <c r="P553" s="228">
        <f>O553*H553</f>
        <v>0</v>
      </c>
      <c r="Q553" s="228">
        <v>0</v>
      </c>
      <c r="R553" s="228">
        <f>Q553*H553</f>
        <v>0</v>
      </c>
      <c r="S553" s="228">
        <v>0</v>
      </c>
      <c r="T553" s="229">
        <f>S553*H553</f>
        <v>0</v>
      </c>
      <c r="U553" s="39"/>
      <c r="V553" s="39"/>
      <c r="W553" s="39"/>
      <c r="X553" s="39"/>
      <c r="Y553" s="39"/>
      <c r="Z553" s="39"/>
      <c r="AA553" s="39"/>
      <c r="AB553" s="39"/>
      <c r="AC553" s="39"/>
      <c r="AD553" s="39"/>
      <c r="AE553" s="39"/>
      <c r="AR553" s="230" t="s">
        <v>139</v>
      </c>
      <c r="AT553" s="230" t="s">
        <v>134</v>
      </c>
      <c r="AU553" s="230" t="s">
        <v>88</v>
      </c>
      <c r="AY553" s="18" t="s">
        <v>132</v>
      </c>
      <c r="BE553" s="231">
        <f>IF(N553="základní",J553,0)</f>
        <v>0</v>
      </c>
      <c r="BF553" s="231">
        <f>IF(N553="snížená",J553,0)</f>
        <v>0</v>
      </c>
      <c r="BG553" s="231">
        <f>IF(N553="zákl. přenesená",J553,0)</f>
        <v>0</v>
      </c>
      <c r="BH553" s="231">
        <f>IF(N553="sníž. přenesená",J553,0)</f>
        <v>0</v>
      </c>
      <c r="BI553" s="231">
        <f>IF(N553="nulová",J553,0)</f>
        <v>0</v>
      </c>
      <c r="BJ553" s="18" t="s">
        <v>86</v>
      </c>
      <c r="BK553" s="231">
        <f>ROUND(I553*H553,2)</f>
        <v>0</v>
      </c>
      <c r="BL553" s="18" t="s">
        <v>139</v>
      </c>
      <c r="BM553" s="230" t="s">
        <v>797</v>
      </c>
    </row>
    <row r="554" s="2" customFormat="1">
      <c r="A554" s="39"/>
      <c r="B554" s="40"/>
      <c r="C554" s="41"/>
      <c r="D554" s="232" t="s">
        <v>141</v>
      </c>
      <c r="E554" s="41"/>
      <c r="F554" s="233" t="s">
        <v>798</v>
      </c>
      <c r="G554" s="41"/>
      <c r="H554" s="41"/>
      <c r="I554" s="234"/>
      <c r="J554" s="41"/>
      <c r="K554" s="41"/>
      <c r="L554" s="45"/>
      <c r="M554" s="235"/>
      <c r="N554" s="236"/>
      <c r="O554" s="92"/>
      <c r="P554" s="92"/>
      <c r="Q554" s="92"/>
      <c r="R554" s="92"/>
      <c r="S554" s="92"/>
      <c r="T554" s="93"/>
      <c r="U554" s="39"/>
      <c r="V554" s="39"/>
      <c r="W554" s="39"/>
      <c r="X554" s="39"/>
      <c r="Y554" s="39"/>
      <c r="Z554" s="39"/>
      <c r="AA554" s="39"/>
      <c r="AB554" s="39"/>
      <c r="AC554" s="39"/>
      <c r="AD554" s="39"/>
      <c r="AE554" s="39"/>
      <c r="AT554" s="18" t="s">
        <v>141</v>
      </c>
      <c r="AU554" s="18" t="s">
        <v>88</v>
      </c>
    </row>
    <row r="555" s="13" customFormat="1">
      <c r="A555" s="13"/>
      <c r="B555" s="237"/>
      <c r="C555" s="238"/>
      <c r="D555" s="232" t="s">
        <v>143</v>
      </c>
      <c r="E555" s="239" t="s">
        <v>1</v>
      </c>
      <c r="F555" s="240" t="s">
        <v>778</v>
      </c>
      <c r="G555" s="238"/>
      <c r="H555" s="241">
        <v>130.119</v>
      </c>
      <c r="I555" s="242"/>
      <c r="J555" s="238"/>
      <c r="K555" s="238"/>
      <c r="L555" s="243"/>
      <c r="M555" s="244"/>
      <c r="N555" s="245"/>
      <c r="O555" s="245"/>
      <c r="P555" s="245"/>
      <c r="Q555" s="245"/>
      <c r="R555" s="245"/>
      <c r="S555" s="245"/>
      <c r="T555" s="246"/>
      <c r="U555" s="13"/>
      <c r="V555" s="13"/>
      <c r="W555" s="13"/>
      <c r="X555" s="13"/>
      <c r="Y555" s="13"/>
      <c r="Z555" s="13"/>
      <c r="AA555" s="13"/>
      <c r="AB555" s="13"/>
      <c r="AC555" s="13"/>
      <c r="AD555" s="13"/>
      <c r="AE555" s="13"/>
      <c r="AT555" s="247" t="s">
        <v>143</v>
      </c>
      <c r="AU555" s="247" t="s">
        <v>88</v>
      </c>
      <c r="AV555" s="13" t="s">
        <v>88</v>
      </c>
      <c r="AW555" s="13" t="s">
        <v>34</v>
      </c>
      <c r="AX555" s="13" t="s">
        <v>86</v>
      </c>
      <c r="AY555" s="247" t="s">
        <v>132</v>
      </c>
    </row>
    <row r="556" s="2" customFormat="1" ht="44.25" customHeight="1">
      <c r="A556" s="39"/>
      <c r="B556" s="40"/>
      <c r="C556" s="219" t="s">
        <v>799</v>
      </c>
      <c r="D556" s="219" t="s">
        <v>134</v>
      </c>
      <c r="E556" s="220" t="s">
        <v>800</v>
      </c>
      <c r="F556" s="221" t="s">
        <v>258</v>
      </c>
      <c r="G556" s="222" t="s">
        <v>256</v>
      </c>
      <c r="H556" s="223">
        <v>826.048</v>
      </c>
      <c r="I556" s="224"/>
      <c r="J556" s="225">
        <f>ROUND(I556*H556,2)</f>
        <v>0</v>
      </c>
      <c r="K556" s="221" t="s">
        <v>138</v>
      </c>
      <c r="L556" s="45"/>
      <c r="M556" s="226" t="s">
        <v>1</v>
      </c>
      <c r="N556" s="227" t="s">
        <v>43</v>
      </c>
      <c r="O556" s="92"/>
      <c r="P556" s="228">
        <f>O556*H556</f>
        <v>0</v>
      </c>
      <c r="Q556" s="228">
        <v>0</v>
      </c>
      <c r="R556" s="228">
        <f>Q556*H556</f>
        <v>0</v>
      </c>
      <c r="S556" s="228">
        <v>0</v>
      </c>
      <c r="T556" s="229">
        <f>S556*H556</f>
        <v>0</v>
      </c>
      <c r="U556" s="39"/>
      <c r="V556" s="39"/>
      <c r="W556" s="39"/>
      <c r="X556" s="39"/>
      <c r="Y556" s="39"/>
      <c r="Z556" s="39"/>
      <c r="AA556" s="39"/>
      <c r="AB556" s="39"/>
      <c r="AC556" s="39"/>
      <c r="AD556" s="39"/>
      <c r="AE556" s="39"/>
      <c r="AR556" s="230" t="s">
        <v>139</v>
      </c>
      <c r="AT556" s="230" t="s">
        <v>134</v>
      </c>
      <c r="AU556" s="230" t="s">
        <v>88</v>
      </c>
      <c r="AY556" s="18" t="s">
        <v>132</v>
      </c>
      <c r="BE556" s="231">
        <f>IF(N556="základní",J556,0)</f>
        <v>0</v>
      </c>
      <c r="BF556" s="231">
        <f>IF(N556="snížená",J556,0)</f>
        <v>0</v>
      </c>
      <c r="BG556" s="231">
        <f>IF(N556="zákl. přenesená",J556,0)</f>
        <v>0</v>
      </c>
      <c r="BH556" s="231">
        <f>IF(N556="sníž. přenesená",J556,0)</f>
        <v>0</v>
      </c>
      <c r="BI556" s="231">
        <f>IF(N556="nulová",J556,0)</f>
        <v>0</v>
      </c>
      <c r="BJ556" s="18" t="s">
        <v>86</v>
      </c>
      <c r="BK556" s="231">
        <f>ROUND(I556*H556,2)</f>
        <v>0</v>
      </c>
      <c r="BL556" s="18" t="s">
        <v>139</v>
      </c>
      <c r="BM556" s="230" t="s">
        <v>801</v>
      </c>
    </row>
    <row r="557" s="2" customFormat="1">
      <c r="A557" s="39"/>
      <c r="B557" s="40"/>
      <c r="C557" s="41"/>
      <c r="D557" s="232" t="s">
        <v>141</v>
      </c>
      <c r="E557" s="41"/>
      <c r="F557" s="233" t="s">
        <v>258</v>
      </c>
      <c r="G557" s="41"/>
      <c r="H557" s="41"/>
      <c r="I557" s="234"/>
      <c r="J557" s="41"/>
      <c r="K557" s="41"/>
      <c r="L557" s="45"/>
      <c r="M557" s="235"/>
      <c r="N557" s="236"/>
      <c r="O557" s="92"/>
      <c r="P557" s="92"/>
      <c r="Q557" s="92"/>
      <c r="R557" s="92"/>
      <c r="S557" s="92"/>
      <c r="T557" s="93"/>
      <c r="U557" s="39"/>
      <c r="V557" s="39"/>
      <c r="W557" s="39"/>
      <c r="X557" s="39"/>
      <c r="Y557" s="39"/>
      <c r="Z557" s="39"/>
      <c r="AA557" s="39"/>
      <c r="AB557" s="39"/>
      <c r="AC557" s="39"/>
      <c r="AD557" s="39"/>
      <c r="AE557" s="39"/>
      <c r="AT557" s="18" t="s">
        <v>141</v>
      </c>
      <c r="AU557" s="18" t="s">
        <v>88</v>
      </c>
    </row>
    <row r="558" s="13" customFormat="1">
      <c r="A558" s="13"/>
      <c r="B558" s="237"/>
      <c r="C558" s="238"/>
      <c r="D558" s="232" t="s">
        <v>143</v>
      </c>
      <c r="E558" s="239" t="s">
        <v>1</v>
      </c>
      <c r="F558" s="240" t="s">
        <v>766</v>
      </c>
      <c r="G558" s="238"/>
      <c r="H558" s="241">
        <v>548.24000000000001</v>
      </c>
      <c r="I558" s="242"/>
      <c r="J558" s="238"/>
      <c r="K558" s="238"/>
      <c r="L558" s="243"/>
      <c r="M558" s="244"/>
      <c r="N558" s="245"/>
      <c r="O558" s="245"/>
      <c r="P558" s="245"/>
      <c r="Q558" s="245"/>
      <c r="R558" s="245"/>
      <c r="S558" s="245"/>
      <c r="T558" s="246"/>
      <c r="U558" s="13"/>
      <c r="V558" s="13"/>
      <c r="W558" s="13"/>
      <c r="X558" s="13"/>
      <c r="Y558" s="13"/>
      <c r="Z558" s="13"/>
      <c r="AA558" s="13"/>
      <c r="AB558" s="13"/>
      <c r="AC558" s="13"/>
      <c r="AD558" s="13"/>
      <c r="AE558" s="13"/>
      <c r="AT558" s="247" t="s">
        <v>143</v>
      </c>
      <c r="AU558" s="247" t="s">
        <v>88</v>
      </c>
      <c r="AV558" s="13" t="s">
        <v>88</v>
      </c>
      <c r="AW558" s="13" t="s">
        <v>34</v>
      </c>
      <c r="AX558" s="13" t="s">
        <v>78</v>
      </c>
      <c r="AY558" s="247" t="s">
        <v>132</v>
      </c>
    </row>
    <row r="559" s="13" customFormat="1">
      <c r="A559" s="13"/>
      <c r="B559" s="237"/>
      <c r="C559" s="238"/>
      <c r="D559" s="232" t="s">
        <v>143</v>
      </c>
      <c r="E559" s="239" t="s">
        <v>1</v>
      </c>
      <c r="F559" s="240" t="s">
        <v>779</v>
      </c>
      <c r="G559" s="238"/>
      <c r="H559" s="241">
        <v>277.80799999999999</v>
      </c>
      <c r="I559" s="242"/>
      <c r="J559" s="238"/>
      <c r="K559" s="238"/>
      <c r="L559" s="243"/>
      <c r="M559" s="244"/>
      <c r="N559" s="245"/>
      <c r="O559" s="245"/>
      <c r="P559" s="245"/>
      <c r="Q559" s="245"/>
      <c r="R559" s="245"/>
      <c r="S559" s="245"/>
      <c r="T559" s="246"/>
      <c r="U559" s="13"/>
      <c r="V559" s="13"/>
      <c r="W559" s="13"/>
      <c r="X559" s="13"/>
      <c r="Y559" s="13"/>
      <c r="Z559" s="13"/>
      <c r="AA559" s="13"/>
      <c r="AB559" s="13"/>
      <c r="AC559" s="13"/>
      <c r="AD559" s="13"/>
      <c r="AE559" s="13"/>
      <c r="AT559" s="247" t="s">
        <v>143</v>
      </c>
      <c r="AU559" s="247" t="s">
        <v>88</v>
      </c>
      <c r="AV559" s="13" t="s">
        <v>88</v>
      </c>
      <c r="AW559" s="13" t="s">
        <v>34</v>
      </c>
      <c r="AX559" s="13" t="s">
        <v>78</v>
      </c>
      <c r="AY559" s="247" t="s">
        <v>132</v>
      </c>
    </row>
    <row r="560" s="15" customFormat="1">
      <c r="A560" s="15"/>
      <c r="B560" s="258"/>
      <c r="C560" s="259"/>
      <c r="D560" s="232" t="s">
        <v>143</v>
      </c>
      <c r="E560" s="260" t="s">
        <v>1</v>
      </c>
      <c r="F560" s="261" t="s">
        <v>176</v>
      </c>
      <c r="G560" s="259"/>
      <c r="H560" s="262">
        <v>826.048</v>
      </c>
      <c r="I560" s="263"/>
      <c r="J560" s="259"/>
      <c r="K560" s="259"/>
      <c r="L560" s="264"/>
      <c r="M560" s="265"/>
      <c r="N560" s="266"/>
      <c r="O560" s="266"/>
      <c r="P560" s="266"/>
      <c r="Q560" s="266"/>
      <c r="R560" s="266"/>
      <c r="S560" s="266"/>
      <c r="T560" s="267"/>
      <c r="U560" s="15"/>
      <c r="V560" s="15"/>
      <c r="W560" s="15"/>
      <c r="X560" s="15"/>
      <c r="Y560" s="15"/>
      <c r="Z560" s="15"/>
      <c r="AA560" s="15"/>
      <c r="AB560" s="15"/>
      <c r="AC560" s="15"/>
      <c r="AD560" s="15"/>
      <c r="AE560" s="15"/>
      <c r="AT560" s="268" t="s">
        <v>143</v>
      </c>
      <c r="AU560" s="268" t="s">
        <v>88</v>
      </c>
      <c r="AV560" s="15" t="s">
        <v>139</v>
      </c>
      <c r="AW560" s="15" t="s">
        <v>34</v>
      </c>
      <c r="AX560" s="15" t="s">
        <v>86</v>
      </c>
      <c r="AY560" s="268" t="s">
        <v>132</v>
      </c>
    </row>
    <row r="561" s="12" customFormat="1" ht="22.8" customHeight="1">
      <c r="A561" s="12"/>
      <c r="B561" s="203"/>
      <c r="C561" s="204"/>
      <c r="D561" s="205" t="s">
        <v>77</v>
      </c>
      <c r="E561" s="217" t="s">
        <v>802</v>
      </c>
      <c r="F561" s="217" t="s">
        <v>803</v>
      </c>
      <c r="G561" s="204"/>
      <c r="H561" s="204"/>
      <c r="I561" s="207"/>
      <c r="J561" s="218">
        <f>BK561</f>
        <v>0</v>
      </c>
      <c r="K561" s="204"/>
      <c r="L561" s="209"/>
      <c r="M561" s="210"/>
      <c r="N561" s="211"/>
      <c r="O561" s="211"/>
      <c r="P561" s="212">
        <f>SUM(P562:P563)</f>
        <v>0</v>
      </c>
      <c r="Q561" s="211"/>
      <c r="R561" s="212">
        <f>SUM(R562:R563)</f>
        <v>0</v>
      </c>
      <c r="S561" s="211"/>
      <c r="T561" s="213">
        <f>SUM(T562:T563)</f>
        <v>0</v>
      </c>
      <c r="U561" s="12"/>
      <c r="V561" s="12"/>
      <c r="W561" s="12"/>
      <c r="X561" s="12"/>
      <c r="Y561" s="12"/>
      <c r="Z561" s="12"/>
      <c r="AA561" s="12"/>
      <c r="AB561" s="12"/>
      <c r="AC561" s="12"/>
      <c r="AD561" s="12"/>
      <c r="AE561" s="12"/>
      <c r="AR561" s="214" t="s">
        <v>86</v>
      </c>
      <c r="AT561" s="215" t="s">
        <v>77</v>
      </c>
      <c r="AU561" s="215" t="s">
        <v>86</v>
      </c>
      <c r="AY561" s="214" t="s">
        <v>132</v>
      </c>
      <c r="BK561" s="216">
        <f>SUM(BK562:BK563)</f>
        <v>0</v>
      </c>
    </row>
    <row r="562" s="2" customFormat="1">
      <c r="A562" s="39"/>
      <c r="B562" s="40"/>
      <c r="C562" s="219" t="s">
        <v>804</v>
      </c>
      <c r="D562" s="219" t="s">
        <v>134</v>
      </c>
      <c r="E562" s="220" t="s">
        <v>805</v>
      </c>
      <c r="F562" s="221" t="s">
        <v>806</v>
      </c>
      <c r="G562" s="222" t="s">
        <v>256</v>
      </c>
      <c r="H562" s="223">
        <v>279.87200000000001</v>
      </c>
      <c r="I562" s="224"/>
      <c r="J562" s="225">
        <f>ROUND(I562*H562,2)</f>
        <v>0</v>
      </c>
      <c r="K562" s="221" t="s">
        <v>138</v>
      </c>
      <c r="L562" s="45"/>
      <c r="M562" s="226" t="s">
        <v>1</v>
      </c>
      <c r="N562" s="227" t="s">
        <v>43</v>
      </c>
      <c r="O562" s="92"/>
      <c r="P562" s="228">
        <f>O562*H562</f>
        <v>0</v>
      </c>
      <c r="Q562" s="228">
        <v>0</v>
      </c>
      <c r="R562" s="228">
        <f>Q562*H562</f>
        <v>0</v>
      </c>
      <c r="S562" s="228">
        <v>0</v>
      </c>
      <c r="T562" s="229">
        <f>S562*H562</f>
        <v>0</v>
      </c>
      <c r="U562" s="39"/>
      <c r="V562" s="39"/>
      <c r="W562" s="39"/>
      <c r="X562" s="39"/>
      <c r="Y562" s="39"/>
      <c r="Z562" s="39"/>
      <c r="AA562" s="39"/>
      <c r="AB562" s="39"/>
      <c r="AC562" s="39"/>
      <c r="AD562" s="39"/>
      <c r="AE562" s="39"/>
      <c r="AR562" s="230" t="s">
        <v>139</v>
      </c>
      <c r="AT562" s="230" t="s">
        <v>134</v>
      </c>
      <c r="AU562" s="230" t="s">
        <v>88</v>
      </c>
      <c r="AY562" s="18" t="s">
        <v>132</v>
      </c>
      <c r="BE562" s="231">
        <f>IF(N562="základní",J562,0)</f>
        <v>0</v>
      </c>
      <c r="BF562" s="231">
        <f>IF(N562="snížená",J562,0)</f>
        <v>0</v>
      </c>
      <c r="BG562" s="231">
        <f>IF(N562="zákl. přenesená",J562,0)</f>
        <v>0</v>
      </c>
      <c r="BH562" s="231">
        <f>IF(N562="sníž. přenesená",J562,0)</f>
        <v>0</v>
      </c>
      <c r="BI562" s="231">
        <f>IF(N562="nulová",J562,0)</f>
        <v>0</v>
      </c>
      <c r="BJ562" s="18" t="s">
        <v>86</v>
      </c>
      <c r="BK562" s="231">
        <f>ROUND(I562*H562,2)</f>
        <v>0</v>
      </c>
      <c r="BL562" s="18" t="s">
        <v>139</v>
      </c>
      <c r="BM562" s="230" t="s">
        <v>807</v>
      </c>
    </row>
    <row r="563" s="2" customFormat="1">
      <c r="A563" s="39"/>
      <c r="B563" s="40"/>
      <c r="C563" s="41"/>
      <c r="D563" s="232" t="s">
        <v>141</v>
      </c>
      <c r="E563" s="41"/>
      <c r="F563" s="233" t="s">
        <v>808</v>
      </c>
      <c r="G563" s="41"/>
      <c r="H563" s="41"/>
      <c r="I563" s="234"/>
      <c r="J563" s="41"/>
      <c r="K563" s="41"/>
      <c r="L563" s="45"/>
      <c r="M563" s="235"/>
      <c r="N563" s="236"/>
      <c r="O563" s="92"/>
      <c r="P563" s="92"/>
      <c r="Q563" s="92"/>
      <c r="R563" s="92"/>
      <c r="S563" s="92"/>
      <c r="T563" s="93"/>
      <c r="U563" s="39"/>
      <c r="V563" s="39"/>
      <c r="W563" s="39"/>
      <c r="X563" s="39"/>
      <c r="Y563" s="39"/>
      <c r="Z563" s="39"/>
      <c r="AA563" s="39"/>
      <c r="AB563" s="39"/>
      <c r="AC563" s="39"/>
      <c r="AD563" s="39"/>
      <c r="AE563" s="39"/>
      <c r="AT563" s="18" t="s">
        <v>141</v>
      </c>
      <c r="AU563" s="18" t="s">
        <v>88</v>
      </c>
    </row>
    <row r="564" s="12" customFormat="1" ht="25.92" customHeight="1">
      <c r="A564" s="12"/>
      <c r="B564" s="203"/>
      <c r="C564" s="204"/>
      <c r="D564" s="205" t="s">
        <v>77</v>
      </c>
      <c r="E564" s="206" t="s">
        <v>809</v>
      </c>
      <c r="F564" s="206" t="s">
        <v>810</v>
      </c>
      <c r="G564" s="204"/>
      <c r="H564" s="204"/>
      <c r="I564" s="207"/>
      <c r="J564" s="208">
        <f>BK564</f>
        <v>0</v>
      </c>
      <c r="K564" s="204"/>
      <c r="L564" s="209"/>
      <c r="M564" s="210"/>
      <c r="N564" s="211"/>
      <c r="O564" s="211"/>
      <c r="P564" s="212">
        <f>P565</f>
        <v>0</v>
      </c>
      <c r="Q564" s="211"/>
      <c r="R564" s="212">
        <f>R565</f>
        <v>0.31457999999999997</v>
      </c>
      <c r="S564" s="211"/>
      <c r="T564" s="213">
        <f>T565</f>
        <v>0.0030000000000000001</v>
      </c>
      <c r="U564" s="12"/>
      <c r="V564" s="12"/>
      <c r="W564" s="12"/>
      <c r="X564" s="12"/>
      <c r="Y564" s="12"/>
      <c r="Z564" s="12"/>
      <c r="AA564" s="12"/>
      <c r="AB564" s="12"/>
      <c r="AC564" s="12"/>
      <c r="AD564" s="12"/>
      <c r="AE564" s="12"/>
      <c r="AR564" s="214" t="s">
        <v>88</v>
      </c>
      <c r="AT564" s="215" t="s">
        <v>77</v>
      </c>
      <c r="AU564" s="215" t="s">
        <v>78</v>
      </c>
      <c r="AY564" s="214" t="s">
        <v>132</v>
      </c>
      <c r="BK564" s="216">
        <f>BK565</f>
        <v>0</v>
      </c>
    </row>
    <row r="565" s="12" customFormat="1" ht="22.8" customHeight="1">
      <c r="A565" s="12"/>
      <c r="B565" s="203"/>
      <c r="C565" s="204"/>
      <c r="D565" s="205" t="s">
        <v>77</v>
      </c>
      <c r="E565" s="217" t="s">
        <v>811</v>
      </c>
      <c r="F565" s="217" t="s">
        <v>812</v>
      </c>
      <c r="G565" s="204"/>
      <c r="H565" s="204"/>
      <c r="I565" s="207"/>
      <c r="J565" s="218">
        <f>BK565</f>
        <v>0</v>
      </c>
      <c r="K565" s="204"/>
      <c r="L565" s="209"/>
      <c r="M565" s="210"/>
      <c r="N565" s="211"/>
      <c r="O565" s="211"/>
      <c r="P565" s="212">
        <f>SUM(P566:P589)</f>
        <v>0</v>
      </c>
      <c r="Q565" s="211"/>
      <c r="R565" s="212">
        <f>SUM(R566:R589)</f>
        <v>0.31457999999999997</v>
      </c>
      <c r="S565" s="211"/>
      <c r="T565" s="213">
        <f>SUM(T566:T589)</f>
        <v>0.0030000000000000001</v>
      </c>
      <c r="U565" s="12"/>
      <c r="V565" s="12"/>
      <c r="W565" s="12"/>
      <c r="X565" s="12"/>
      <c r="Y565" s="12"/>
      <c r="Z565" s="12"/>
      <c r="AA565" s="12"/>
      <c r="AB565" s="12"/>
      <c r="AC565" s="12"/>
      <c r="AD565" s="12"/>
      <c r="AE565" s="12"/>
      <c r="AR565" s="214" t="s">
        <v>88</v>
      </c>
      <c r="AT565" s="215" t="s">
        <v>77</v>
      </c>
      <c r="AU565" s="215" t="s">
        <v>86</v>
      </c>
      <c r="AY565" s="214" t="s">
        <v>132</v>
      </c>
      <c r="BK565" s="216">
        <f>SUM(BK566:BK589)</f>
        <v>0</v>
      </c>
    </row>
    <row r="566" s="2" customFormat="1" ht="16.5" customHeight="1">
      <c r="A566" s="39"/>
      <c r="B566" s="40"/>
      <c r="C566" s="219" t="s">
        <v>813</v>
      </c>
      <c r="D566" s="219" t="s">
        <v>134</v>
      </c>
      <c r="E566" s="220" t="s">
        <v>814</v>
      </c>
      <c r="F566" s="221" t="s">
        <v>815</v>
      </c>
      <c r="G566" s="222" t="s">
        <v>147</v>
      </c>
      <c r="H566" s="223">
        <v>1</v>
      </c>
      <c r="I566" s="224"/>
      <c r="J566" s="225">
        <f>ROUND(I566*H566,2)</f>
        <v>0</v>
      </c>
      <c r="K566" s="221" t="s">
        <v>138</v>
      </c>
      <c r="L566" s="45"/>
      <c r="M566" s="226" t="s">
        <v>1</v>
      </c>
      <c r="N566" s="227" t="s">
        <v>43</v>
      </c>
      <c r="O566" s="92"/>
      <c r="P566" s="228">
        <f>O566*H566</f>
        <v>0</v>
      </c>
      <c r="Q566" s="228">
        <v>0</v>
      </c>
      <c r="R566" s="228">
        <f>Q566*H566</f>
        <v>0</v>
      </c>
      <c r="S566" s="228">
        <v>0</v>
      </c>
      <c r="T566" s="229">
        <f>S566*H566</f>
        <v>0</v>
      </c>
      <c r="U566" s="39"/>
      <c r="V566" s="39"/>
      <c r="W566" s="39"/>
      <c r="X566" s="39"/>
      <c r="Y566" s="39"/>
      <c r="Z566" s="39"/>
      <c r="AA566" s="39"/>
      <c r="AB566" s="39"/>
      <c r="AC566" s="39"/>
      <c r="AD566" s="39"/>
      <c r="AE566" s="39"/>
      <c r="AR566" s="230" t="s">
        <v>167</v>
      </c>
      <c r="AT566" s="230" t="s">
        <v>134</v>
      </c>
      <c r="AU566" s="230" t="s">
        <v>88</v>
      </c>
      <c r="AY566" s="18" t="s">
        <v>132</v>
      </c>
      <c r="BE566" s="231">
        <f>IF(N566="základní",J566,0)</f>
        <v>0</v>
      </c>
      <c r="BF566" s="231">
        <f>IF(N566="snížená",J566,0)</f>
        <v>0</v>
      </c>
      <c r="BG566" s="231">
        <f>IF(N566="zákl. přenesená",J566,0)</f>
        <v>0</v>
      </c>
      <c r="BH566" s="231">
        <f>IF(N566="sníž. přenesená",J566,0)</f>
        <v>0</v>
      </c>
      <c r="BI566" s="231">
        <f>IF(N566="nulová",J566,0)</f>
        <v>0</v>
      </c>
      <c r="BJ566" s="18" t="s">
        <v>86</v>
      </c>
      <c r="BK566" s="231">
        <f>ROUND(I566*H566,2)</f>
        <v>0</v>
      </c>
      <c r="BL566" s="18" t="s">
        <v>167</v>
      </c>
      <c r="BM566" s="230" t="s">
        <v>816</v>
      </c>
    </row>
    <row r="567" s="2" customFormat="1">
      <c r="A567" s="39"/>
      <c r="B567" s="40"/>
      <c r="C567" s="41"/>
      <c r="D567" s="232" t="s">
        <v>141</v>
      </c>
      <c r="E567" s="41"/>
      <c r="F567" s="233" t="s">
        <v>817</v>
      </c>
      <c r="G567" s="41"/>
      <c r="H567" s="41"/>
      <c r="I567" s="234"/>
      <c r="J567" s="41"/>
      <c r="K567" s="41"/>
      <c r="L567" s="45"/>
      <c r="M567" s="235"/>
      <c r="N567" s="236"/>
      <c r="O567" s="92"/>
      <c r="P567" s="92"/>
      <c r="Q567" s="92"/>
      <c r="R567" s="92"/>
      <c r="S567" s="92"/>
      <c r="T567" s="93"/>
      <c r="U567" s="39"/>
      <c r="V567" s="39"/>
      <c r="W567" s="39"/>
      <c r="X567" s="39"/>
      <c r="Y567" s="39"/>
      <c r="Z567" s="39"/>
      <c r="AA567" s="39"/>
      <c r="AB567" s="39"/>
      <c r="AC567" s="39"/>
      <c r="AD567" s="39"/>
      <c r="AE567" s="39"/>
      <c r="AT567" s="18" t="s">
        <v>141</v>
      </c>
      <c r="AU567" s="18" t="s">
        <v>88</v>
      </c>
    </row>
    <row r="568" s="2" customFormat="1">
      <c r="A568" s="39"/>
      <c r="B568" s="40"/>
      <c r="C568" s="41"/>
      <c r="D568" s="232" t="s">
        <v>195</v>
      </c>
      <c r="E568" s="41"/>
      <c r="F568" s="269" t="s">
        <v>818</v>
      </c>
      <c r="G568" s="41"/>
      <c r="H568" s="41"/>
      <c r="I568" s="234"/>
      <c r="J568" s="41"/>
      <c r="K568" s="41"/>
      <c r="L568" s="45"/>
      <c r="M568" s="235"/>
      <c r="N568" s="236"/>
      <c r="O568" s="92"/>
      <c r="P568" s="92"/>
      <c r="Q568" s="92"/>
      <c r="R568" s="92"/>
      <c r="S568" s="92"/>
      <c r="T568" s="93"/>
      <c r="U568" s="39"/>
      <c r="V568" s="39"/>
      <c r="W568" s="39"/>
      <c r="X568" s="39"/>
      <c r="Y568" s="39"/>
      <c r="Z568" s="39"/>
      <c r="AA568" s="39"/>
      <c r="AB568" s="39"/>
      <c r="AC568" s="39"/>
      <c r="AD568" s="39"/>
      <c r="AE568" s="39"/>
      <c r="AT568" s="18" t="s">
        <v>195</v>
      </c>
      <c r="AU568" s="18" t="s">
        <v>88</v>
      </c>
    </row>
    <row r="569" s="13" customFormat="1">
      <c r="A569" s="13"/>
      <c r="B569" s="237"/>
      <c r="C569" s="238"/>
      <c r="D569" s="232" t="s">
        <v>143</v>
      </c>
      <c r="E569" s="239" t="s">
        <v>1</v>
      </c>
      <c r="F569" s="240" t="s">
        <v>86</v>
      </c>
      <c r="G569" s="238"/>
      <c r="H569" s="241">
        <v>1</v>
      </c>
      <c r="I569" s="242"/>
      <c r="J569" s="238"/>
      <c r="K569" s="238"/>
      <c r="L569" s="243"/>
      <c r="M569" s="244"/>
      <c r="N569" s="245"/>
      <c r="O569" s="245"/>
      <c r="P569" s="245"/>
      <c r="Q569" s="245"/>
      <c r="R569" s="245"/>
      <c r="S569" s="245"/>
      <c r="T569" s="246"/>
      <c r="U569" s="13"/>
      <c r="V569" s="13"/>
      <c r="W569" s="13"/>
      <c r="X569" s="13"/>
      <c r="Y569" s="13"/>
      <c r="Z569" s="13"/>
      <c r="AA569" s="13"/>
      <c r="AB569" s="13"/>
      <c r="AC569" s="13"/>
      <c r="AD569" s="13"/>
      <c r="AE569" s="13"/>
      <c r="AT569" s="247" t="s">
        <v>143</v>
      </c>
      <c r="AU569" s="247" t="s">
        <v>88</v>
      </c>
      <c r="AV569" s="13" t="s">
        <v>88</v>
      </c>
      <c r="AW569" s="13" t="s">
        <v>34</v>
      </c>
      <c r="AX569" s="13" t="s">
        <v>86</v>
      </c>
      <c r="AY569" s="247" t="s">
        <v>132</v>
      </c>
    </row>
    <row r="570" s="2" customFormat="1" ht="16.5" customHeight="1">
      <c r="A570" s="39"/>
      <c r="B570" s="40"/>
      <c r="C570" s="219" t="s">
        <v>819</v>
      </c>
      <c r="D570" s="219" t="s">
        <v>134</v>
      </c>
      <c r="E570" s="220" t="s">
        <v>820</v>
      </c>
      <c r="F570" s="221" t="s">
        <v>821</v>
      </c>
      <c r="G570" s="222" t="s">
        <v>147</v>
      </c>
      <c r="H570" s="223">
        <v>1</v>
      </c>
      <c r="I570" s="224"/>
      <c r="J570" s="225">
        <f>ROUND(I570*H570,2)</f>
        <v>0</v>
      </c>
      <c r="K570" s="221" t="s">
        <v>138</v>
      </c>
      <c r="L570" s="45"/>
      <c r="M570" s="226" t="s">
        <v>1</v>
      </c>
      <c r="N570" s="227" t="s">
        <v>43</v>
      </c>
      <c r="O570" s="92"/>
      <c r="P570" s="228">
        <f>O570*H570</f>
        <v>0</v>
      </c>
      <c r="Q570" s="228">
        <v>0</v>
      </c>
      <c r="R570" s="228">
        <f>Q570*H570</f>
        <v>0</v>
      </c>
      <c r="S570" s="228">
        <v>0.0030000000000000001</v>
      </c>
      <c r="T570" s="229">
        <f>S570*H570</f>
        <v>0.0030000000000000001</v>
      </c>
      <c r="U570" s="39"/>
      <c r="V570" s="39"/>
      <c r="W570" s="39"/>
      <c r="X570" s="39"/>
      <c r="Y570" s="39"/>
      <c r="Z570" s="39"/>
      <c r="AA570" s="39"/>
      <c r="AB570" s="39"/>
      <c r="AC570" s="39"/>
      <c r="AD570" s="39"/>
      <c r="AE570" s="39"/>
      <c r="AR570" s="230" t="s">
        <v>167</v>
      </c>
      <c r="AT570" s="230" t="s">
        <v>134</v>
      </c>
      <c r="AU570" s="230" t="s">
        <v>88</v>
      </c>
      <c r="AY570" s="18" t="s">
        <v>132</v>
      </c>
      <c r="BE570" s="231">
        <f>IF(N570="základní",J570,0)</f>
        <v>0</v>
      </c>
      <c r="BF570" s="231">
        <f>IF(N570="snížená",J570,0)</f>
        <v>0</v>
      </c>
      <c r="BG570" s="231">
        <f>IF(N570="zákl. přenesená",J570,0)</f>
        <v>0</v>
      </c>
      <c r="BH570" s="231">
        <f>IF(N570="sníž. přenesená",J570,0)</f>
        <v>0</v>
      </c>
      <c r="BI570" s="231">
        <f>IF(N570="nulová",J570,0)</f>
        <v>0</v>
      </c>
      <c r="BJ570" s="18" t="s">
        <v>86</v>
      </c>
      <c r="BK570" s="231">
        <f>ROUND(I570*H570,2)</f>
        <v>0</v>
      </c>
      <c r="BL570" s="18" t="s">
        <v>167</v>
      </c>
      <c r="BM570" s="230" t="s">
        <v>822</v>
      </c>
    </row>
    <row r="571" s="2" customFormat="1">
      <c r="A571" s="39"/>
      <c r="B571" s="40"/>
      <c r="C571" s="41"/>
      <c r="D571" s="232" t="s">
        <v>141</v>
      </c>
      <c r="E571" s="41"/>
      <c r="F571" s="233" t="s">
        <v>823</v>
      </c>
      <c r="G571" s="41"/>
      <c r="H571" s="41"/>
      <c r="I571" s="234"/>
      <c r="J571" s="41"/>
      <c r="K571" s="41"/>
      <c r="L571" s="45"/>
      <c r="M571" s="235"/>
      <c r="N571" s="236"/>
      <c r="O571" s="92"/>
      <c r="P571" s="92"/>
      <c r="Q571" s="92"/>
      <c r="R571" s="92"/>
      <c r="S571" s="92"/>
      <c r="T571" s="93"/>
      <c r="U571" s="39"/>
      <c r="V571" s="39"/>
      <c r="W571" s="39"/>
      <c r="X571" s="39"/>
      <c r="Y571" s="39"/>
      <c r="Z571" s="39"/>
      <c r="AA571" s="39"/>
      <c r="AB571" s="39"/>
      <c r="AC571" s="39"/>
      <c r="AD571" s="39"/>
      <c r="AE571" s="39"/>
      <c r="AT571" s="18" t="s">
        <v>141</v>
      </c>
      <c r="AU571" s="18" t="s">
        <v>88</v>
      </c>
    </row>
    <row r="572" s="2" customFormat="1">
      <c r="A572" s="39"/>
      <c r="B572" s="40"/>
      <c r="C572" s="41"/>
      <c r="D572" s="232" t="s">
        <v>195</v>
      </c>
      <c r="E572" s="41"/>
      <c r="F572" s="269" t="s">
        <v>824</v>
      </c>
      <c r="G572" s="41"/>
      <c r="H572" s="41"/>
      <c r="I572" s="234"/>
      <c r="J572" s="41"/>
      <c r="K572" s="41"/>
      <c r="L572" s="45"/>
      <c r="M572" s="235"/>
      <c r="N572" s="236"/>
      <c r="O572" s="92"/>
      <c r="P572" s="92"/>
      <c r="Q572" s="92"/>
      <c r="R572" s="92"/>
      <c r="S572" s="92"/>
      <c r="T572" s="93"/>
      <c r="U572" s="39"/>
      <c r="V572" s="39"/>
      <c r="W572" s="39"/>
      <c r="X572" s="39"/>
      <c r="Y572" s="39"/>
      <c r="Z572" s="39"/>
      <c r="AA572" s="39"/>
      <c r="AB572" s="39"/>
      <c r="AC572" s="39"/>
      <c r="AD572" s="39"/>
      <c r="AE572" s="39"/>
      <c r="AT572" s="18" t="s">
        <v>195</v>
      </c>
      <c r="AU572" s="18" t="s">
        <v>88</v>
      </c>
    </row>
    <row r="573" s="13" customFormat="1">
      <c r="A573" s="13"/>
      <c r="B573" s="237"/>
      <c r="C573" s="238"/>
      <c r="D573" s="232" t="s">
        <v>143</v>
      </c>
      <c r="E573" s="239" t="s">
        <v>1</v>
      </c>
      <c r="F573" s="240" t="s">
        <v>86</v>
      </c>
      <c r="G573" s="238"/>
      <c r="H573" s="241">
        <v>1</v>
      </c>
      <c r="I573" s="242"/>
      <c r="J573" s="238"/>
      <c r="K573" s="238"/>
      <c r="L573" s="243"/>
      <c r="M573" s="244"/>
      <c r="N573" s="245"/>
      <c r="O573" s="245"/>
      <c r="P573" s="245"/>
      <c r="Q573" s="245"/>
      <c r="R573" s="245"/>
      <c r="S573" s="245"/>
      <c r="T573" s="246"/>
      <c r="U573" s="13"/>
      <c r="V573" s="13"/>
      <c r="W573" s="13"/>
      <c r="X573" s="13"/>
      <c r="Y573" s="13"/>
      <c r="Z573" s="13"/>
      <c r="AA573" s="13"/>
      <c r="AB573" s="13"/>
      <c r="AC573" s="13"/>
      <c r="AD573" s="13"/>
      <c r="AE573" s="13"/>
      <c r="AT573" s="247" t="s">
        <v>143</v>
      </c>
      <c r="AU573" s="247" t="s">
        <v>88</v>
      </c>
      <c r="AV573" s="13" t="s">
        <v>88</v>
      </c>
      <c r="AW573" s="13" t="s">
        <v>34</v>
      </c>
      <c r="AX573" s="13" t="s">
        <v>86</v>
      </c>
      <c r="AY573" s="247" t="s">
        <v>132</v>
      </c>
    </row>
    <row r="574" s="2" customFormat="1">
      <c r="A574" s="39"/>
      <c r="B574" s="40"/>
      <c r="C574" s="219" t="s">
        <v>825</v>
      </c>
      <c r="D574" s="219" t="s">
        <v>134</v>
      </c>
      <c r="E574" s="220" t="s">
        <v>826</v>
      </c>
      <c r="F574" s="221" t="s">
        <v>827</v>
      </c>
      <c r="G574" s="222" t="s">
        <v>324</v>
      </c>
      <c r="H574" s="223">
        <v>294</v>
      </c>
      <c r="I574" s="224"/>
      <c r="J574" s="225">
        <f>ROUND(I574*H574,2)</f>
        <v>0</v>
      </c>
      <c r="K574" s="221" t="s">
        <v>1</v>
      </c>
      <c r="L574" s="45"/>
      <c r="M574" s="226" t="s">
        <v>1</v>
      </c>
      <c r="N574" s="227" t="s">
        <v>43</v>
      </c>
      <c r="O574" s="92"/>
      <c r="P574" s="228">
        <f>O574*H574</f>
        <v>0</v>
      </c>
      <c r="Q574" s="228">
        <v>0</v>
      </c>
      <c r="R574" s="228">
        <f>Q574*H574</f>
        <v>0</v>
      </c>
      <c r="S574" s="228">
        <v>0</v>
      </c>
      <c r="T574" s="229">
        <f>S574*H574</f>
        <v>0</v>
      </c>
      <c r="U574" s="39"/>
      <c r="V574" s="39"/>
      <c r="W574" s="39"/>
      <c r="X574" s="39"/>
      <c r="Y574" s="39"/>
      <c r="Z574" s="39"/>
      <c r="AA574" s="39"/>
      <c r="AB574" s="39"/>
      <c r="AC574" s="39"/>
      <c r="AD574" s="39"/>
      <c r="AE574" s="39"/>
      <c r="AR574" s="230" t="s">
        <v>167</v>
      </c>
      <c r="AT574" s="230" t="s">
        <v>134</v>
      </c>
      <c r="AU574" s="230" t="s">
        <v>88</v>
      </c>
      <c r="AY574" s="18" t="s">
        <v>132</v>
      </c>
      <c r="BE574" s="231">
        <f>IF(N574="základní",J574,0)</f>
        <v>0</v>
      </c>
      <c r="BF574" s="231">
        <f>IF(N574="snížená",J574,0)</f>
        <v>0</v>
      </c>
      <c r="BG574" s="231">
        <f>IF(N574="zákl. přenesená",J574,0)</f>
        <v>0</v>
      </c>
      <c r="BH574" s="231">
        <f>IF(N574="sníž. přenesená",J574,0)</f>
        <v>0</v>
      </c>
      <c r="BI574" s="231">
        <f>IF(N574="nulová",J574,0)</f>
        <v>0</v>
      </c>
      <c r="BJ574" s="18" t="s">
        <v>86</v>
      </c>
      <c r="BK574" s="231">
        <f>ROUND(I574*H574,2)</f>
        <v>0</v>
      </c>
      <c r="BL574" s="18" t="s">
        <v>167</v>
      </c>
      <c r="BM574" s="230" t="s">
        <v>828</v>
      </c>
    </row>
    <row r="575" s="2" customFormat="1">
      <c r="A575" s="39"/>
      <c r="B575" s="40"/>
      <c r="C575" s="41"/>
      <c r="D575" s="232" t="s">
        <v>141</v>
      </c>
      <c r="E575" s="41"/>
      <c r="F575" s="233" t="s">
        <v>827</v>
      </c>
      <c r="G575" s="41"/>
      <c r="H575" s="41"/>
      <c r="I575" s="234"/>
      <c r="J575" s="41"/>
      <c r="K575" s="41"/>
      <c r="L575" s="45"/>
      <c r="M575" s="235"/>
      <c r="N575" s="236"/>
      <c r="O575" s="92"/>
      <c r="P575" s="92"/>
      <c r="Q575" s="92"/>
      <c r="R575" s="92"/>
      <c r="S575" s="92"/>
      <c r="T575" s="93"/>
      <c r="U575" s="39"/>
      <c r="V575" s="39"/>
      <c r="W575" s="39"/>
      <c r="X575" s="39"/>
      <c r="Y575" s="39"/>
      <c r="Z575" s="39"/>
      <c r="AA575" s="39"/>
      <c r="AB575" s="39"/>
      <c r="AC575" s="39"/>
      <c r="AD575" s="39"/>
      <c r="AE575" s="39"/>
      <c r="AT575" s="18" t="s">
        <v>141</v>
      </c>
      <c r="AU575" s="18" t="s">
        <v>88</v>
      </c>
    </row>
    <row r="576" s="2" customFormat="1">
      <c r="A576" s="39"/>
      <c r="B576" s="40"/>
      <c r="C576" s="41"/>
      <c r="D576" s="232" t="s">
        <v>195</v>
      </c>
      <c r="E576" s="41"/>
      <c r="F576" s="269" t="s">
        <v>829</v>
      </c>
      <c r="G576" s="41"/>
      <c r="H576" s="41"/>
      <c r="I576" s="234"/>
      <c r="J576" s="41"/>
      <c r="K576" s="41"/>
      <c r="L576" s="45"/>
      <c r="M576" s="235"/>
      <c r="N576" s="236"/>
      <c r="O576" s="92"/>
      <c r="P576" s="92"/>
      <c r="Q576" s="92"/>
      <c r="R576" s="92"/>
      <c r="S576" s="92"/>
      <c r="T576" s="93"/>
      <c r="U576" s="39"/>
      <c r="V576" s="39"/>
      <c r="W576" s="39"/>
      <c r="X576" s="39"/>
      <c r="Y576" s="39"/>
      <c r="Z576" s="39"/>
      <c r="AA576" s="39"/>
      <c r="AB576" s="39"/>
      <c r="AC576" s="39"/>
      <c r="AD576" s="39"/>
      <c r="AE576" s="39"/>
      <c r="AT576" s="18" t="s">
        <v>195</v>
      </c>
      <c r="AU576" s="18" t="s">
        <v>88</v>
      </c>
    </row>
    <row r="577" s="13" customFormat="1">
      <c r="A577" s="13"/>
      <c r="B577" s="237"/>
      <c r="C577" s="238"/>
      <c r="D577" s="232" t="s">
        <v>143</v>
      </c>
      <c r="E577" s="239" t="s">
        <v>1</v>
      </c>
      <c r="F577" s="240" t="s">
        <v>830</v>
      </c>
      <c r="G577" s="238"/>
      <c r="H577" s="241">
        <v>294</v>
      </c>
      <c r="I577" s="242"/>
      <c r="J577" s="238"/>
      <c r="K577" s="238"/>
      <c r="L577" s="243"/>
      <c r="M577" s="244"/>
      <c r="N577" s="245"/>
      <c r="O577" s="245"/>
      <c r="P577" s="245"/>
      <c r="Q577" s="245"/>
      <c r="R577" s="245"/>
      <c r="S577" s="245"/>
      <c r="T577" s="246"/>
      <c r="U577" s="13"/>
      <c r="V577" s="13"/>
      <c r="W577" s="13"/>
      <c r="X577" s="13"/>
      <c r="Y577" s="13"/>
      <c r="Z577" s="13"/>
      <c r="AA577" s="13"/>
      <c r="AB577" s="13"/>
      <c r="AC577" s="13"/>
      <c r="AD577" s="13"/>
      <c r="AE577" s="13"/>
      <c r="AT577" s="247" t="s">
        <v>143</v>
      </c>
      <c r="AU577" s="247" t="s">
        <v>88</v>
      </c>
      <c r="AV577" s="13" t="s">
        <v>88</v>
      </c>
      <c r="AW577" s="13" t="s">
        <v>34</v>
      </c>
      <c r="AX577" s="13" t="s">
        <v>86</v>
      </c>
      <c r="AY577" s="247" t="s">
        <v>132</v>
      </c>
    </row>
    <row r="578" s="2" customFormat="1">
      <c r="A578" s="39"/>
      <c r="B578" s="40"/>
      <c r="C578" s="219" t="s">
        <v>831</v>
      </c>
      <c r="D578" s="219" t="s">
        <v>134</v>
      </c>
      <c r="E578" s="220" t="s">
        <v>832</v>
      </c>
      <c r="F578" s="221" t="s">
        <v>833</v>
      </c>
      <c r="G578" s="222" t="s">
        <v>147</v>
      </c>
      <c r="H578" s="223">
        <v>1</v>
      </c>
      <c r="I578" s="224"/>
      <c r="J578" s="225">
        <f>ROUND(I578*H578,2)</f>
        <v>0</v>
      </c>
      <c r="K578" s="221" t="s">
        <v>1</v>
      </c>
      <c r="L578" s="45"/>
      <c r="M578" s="226" t="s">
        <v>1</v>
      </c>
      <c r="N578" s="227" t="s">
        <v>43</v>
      </c>
      <c r="O578" s="92"/>
      <c r="P578" s="228">
        <f>O578*H578</f>
        <v>0</v>
      </c>
      <c r="Q578" s="228">
        <v>0</v>
      </c>
      <c r="R578" s="228">
        <f>Q578*H578</f>
        <v>0</v>
      </c>
      <c r="S578" s="228">
        <v>0</v>
      </c>
      <c r="T578" s="229">
        <f>S578*H578</f>
        <v>0</v>
      </c>
      <c r="U578" s="39"/>
      <c r="V578" s="39"/>
      <c r="W578" s="39"/>
      <c r="X578" s="39"/>
      <c r="Y578" s="39"/>
      <c r="Z578" s="39"/>
      <c r="AA578" s="39"/>
      <c r="AB578" s="39"/>
      <c r="AC578" s="39"/>
      <c r="AD578" s="39"/>
      <c r="AE578" s="39"/>
      <c r="AR578" s="230" t="s">
        <v>167</v>
      </c>
      <c r="AT578" s="230" t="s">
        <v>134</v>
      </c>
      <c r="AU578" s="230" t="s">
        <v>88</v>
      </c>
      <c r="AY578" s="18" t="s">
        <v>132</v>
      </c>
      <c r="BE578" s="231">
        <f>IF(N578="základní",J578,0)</f>
        <v>0</v>
      </c>
      <c r="BF578" s="231">
        <f>IF(N578="snížená",J578,0)</f>
        <v>0</v>
      </c>
      <c r="BG578" s="231">
        <f>IF(N578="zákl. přenesená",J578,0)</f>
        <v>0</v>
      </c>
      <c r="BH578" s="231">
        <f>IF(N578="sníž. přenesená",J578,0)</f>
        <v>0</v>
      </c>
      <c r="BI578" s="231">
        <f>IF(N578="nulová",J578,0)</f>
        <v>0</v>
      </c>
      <c r="BJ578" s="18" t="s">
        <v>86</v>
      </c>
      <c r="BK578" s="231">
        <f>ROUND(I578*H578,2)</f>
        <v>0</v>
      </c>
      <c r="BL578" s="18" t="s">
        <v>167</v>
      </c>
      <c r="BM578" s="230" t="s">
        <v>834</v>
      </c>
    </row>
    <row r="579" s="2" customFormat="1">
      <c r="A579" s="39"/>
      <c r="B579" s="40"/>
      <c r="C579" s="41"/>
      <c r="D579" s="232" t="s">
        <v>141</v>
      </c>
      <c r="E579" s="41"/>
      <c r="F579" s="233" t="s">
        <v>827</v>
      </c>
      <c r="G579" s="41"/>
      <c r="H579" s="41"/>
      <c r="I579" s="234"/>
      <c r="J579" s="41"/>
      <c r="K579" s="41"/>
      <c r="L579" s="45"/>
      <c r="M579" s="235"/>
      <c r="N579" s="236"/>
      <c r="O579" s="92"/>
      <c r="P579" s="92"/>
      <c r="Q579" s="92"/>
      <c r="R579" s="92"/>
      <c r="S579" s="92"/>
      <c r="T579" s="93"/>
      <c r="U579" s="39"/>
      <c r="V579" s="39"/>
      <c r="W579" s="39"/>
      <c r="X579" s="39"/>
      <c r="Y579" s="39"/>
      <c r="Z579" s="39"/>
      <c r="AA579" s="39"/>
      <c r="AB579" s="39"/>
      <c r="AC579" s="39"/>
      <c r="AD579" s="39"/>
      <c r="AE579" s="39"/>
      <c r="AT579" s="18" t="s">
        <v>141</v>
      </c>
      <c r="AU579" s="18" t="s">
        <v>88</v>
      </c>
    </row>
    <row r="580" s="2" customFormat="1">
      <c r="A580" s="39"/>
      <c r="B580" s="40"/>
      <c r="C580" s="41"/>
      <c r="D580" s="232" t="s">
        <v>195</v>
      </c>
      <c r="E580" s="41"/>
      <c r="F580" s="269" t="s">
        <v>835</v>
      </c>
      <c r="G580" s="41"/>
      <c r="H580" s="41"/>
      <c r="I580" s="234"/>
      <c r="J580" s="41"/>
      <c r="K580" s="41"/>
      <c r="L580" s="45"/>
      <c r="M580" s="235"/>
      <c r="N580" s="236"/>
      <c r="O580" s="92"/>
      <c r="P580" s="92"/>
      <c r="Q580" s="92"/>
      <c r="R580" s="92"/>
      <c r="S580" s="92"/>
      <c r="T580" s="93"/>
      <c r="U580" s="39"/>
      <c r="V580" s="39"/>
      <c r="W580" s="39"/>
      <c r="X580" s="39"/>
      <c r="Y580" s="39"/>
      <c r="Z580" s="39"/>
      <c r="AA580" s="39"/>
      <c r="AB580" s="39"/>
      <c r="AC580" s="39"/>
      <c r="AD580" s="39"/>
      <c r="AE580" s="39"/>
      <c r="AT580" s="18" t="s">
        <v>195</v>
      </c>
      <c r="AU580" s="18" t="s">
        <v>88</v>
      </c>
    </row>
    <row r="581" s="13" customFormat="1">
      <c r="A581" s="13"/>
      <c r="B581" s="237"/>
      <c r="C581" s="238"/>
      <c r="D581" s="232" t="s">
        <v>143</v>
      </c>
      <c r="E581" s="239" t="s">
        <v>1</v>
      </c>
      <c r="F581" s="240" t="s">
        <v>86</v>
      </c>
      <c r="G581" s="238"/>
      <c r="H581" s="241">
        <v>1</v>
      </c>
      <c r="I581" s="242"/>
      <c r="J581" s="238"/>
      <c r="K581" s="238"/>
      <c r="L581" s="243"/>
      <c r="M581" s="244"/>
      <c r="N581" s="245"/>
      <c r="O581" s="245"/>
      <c r="P581" s="245"/>
      <c r="Q581" s="245"/>
      <c r="R581" s="245"/>
      <c r="S581" s="245"/>
      <c r="T581" s="246"/>
      <c r="U581" s="13"/>
      <c r="V581" s="13"/>
      <c r="W581" s="13"/>
      <c r="X581" s="13"/>
      <c r="Y581" s="13"/>
      <c r="Z581" s="13"/>
      <c r="AA581" s="13"/>
      <c r="AB581" s="13"/>
      <c r="AC581" s="13"/>
      <c r="AD581" s="13"/>
      <c r="AE581" s="13"/>
      <c r="AT581" s="247" t="s">
        <v>143</v>
      </c>
      <c r="AU581" s="247" t="s">
        <v>88</v>
      </c>
      <c r="AV581" s="13" t="s">
        <v>88</v>
      </c>
      <c r="AW581" s="13" t="s">
        <v>34</v>
      </c>
      <c r="AX581" s="13" t="s">
        <v>86</v>
      </c>
      <c r="AY581" s="247" t="s">
        <v>132</v>
      </c>
    </row>
    <row r="582" s="2" customFormat="1" ht="16.5" customHeight="1">
      <c r="A582" s="39"/>
      <c r="B582" s="40"/>
      <c r="C582" s="270" t="s">
        <v>836</v>
      </c>
      <c r="D582" s="270" t="s">
        <v>274</v>
      </c>
      <c r="E582" s="271" t="s">
        <v>837</v>
      </c>
      <c r="F582" s="272" t="s">
        <v>838</v>
      </c>
      <c r="G582" s="273" t="s">
        <v>324</v>
      </c>
      <c r="H582" s="274">
        <v>294</v>
      </c>
      <c r="I582" s="275"/>
      <c r="J582" s="276">
        <f>ROUND(I582*H582,2)</f>
        <v>0</v>
      </c>
      <c r="K582" s="272" t="s">
        <v>1</v>
      </c>
      <c r="L582" s="277"/>
      <c r="M582" s="278" t="s">
        <v>1</v>
      </c>
      <c r="N582" s="279" t="s">
        <v>43</v>
      </c>
      <c r="O582" s="92"/>
      <c r="P582" s="228">
        <f>O582*H582</f>
        <v>0</v>
      </c>
      <c r="Q582" s="228">
        <v>0.001</v>
      </c>
      <c r="R582" s="228">
        <f>Q582*H582</f>
        <v>0.29399999999999998</v>
      </c>
      <c r="S582" s="228">
        <v>0</v>
      </c>
      <c r="T582" s="229">
        <f>S582*H582</f>
        <v>0</v>
      </c>
      <c r="U582" s="39"/>
      <c r="V582" s="39"/>
      <c r="W582" s="39"/>
      <c r="X582" s="39"/>
      <c r="Y582" s="39"/>
      <c r="Z582" s="39"/>
      <c r="AA582" s="39"/>
      <c r="AB582" s="39"/>
      <c r="AC582" s="39"/>
      <c r="AD582" s="39"/>
      <c r="AE582" s="39"/>
      <c r="AR582" s="230" t="s">
        <v>327</v>
      </c>
      <c r="AT582" s="230" t="s">
        <v>274</v>
      </c>
      <c r="AU582" s="230" t="s">
        <v>88</v>
      </c>
      <c r="AY582" s="18" t="s">
        <v>132</v>
      </c>
      <c r="BE582" s="231">
        <f>IF(N582="základní",J582,0)</f>
        <v>0</v>
      </c>
      <c r="BF582" s="231">
        <f>IF(N582="snížená",J582,0)</f>
        <v>0</v>
      </c>
      <c r="BG582" s="231">
        <f>IF(N582="zákl. přenesená",J582,0)</f>
        <v>0</v>
      </c>
      <c r="BH582" s="231">
        <f>IF(N582="sníž. přenesená",J582,0)</f>
        <v>0</v>
      </c>
      <c r="BI582" s="231">
        <f>IF(N582="nulová",J582,0)</f>
        <v>0</v>
      </c>
      <c r="BJ582" s="18" t="s">
        <v>86</v>
      </c>
      <c r="BK582" s="231">
        <f>ROUND(I582*H582,2)</f>
        <v>0</v>
      </c>
      <c r="BL582" s="18" t="s">
        <v>167</v>
      </c>
      <c r="BM582" s="230" t="s">
        <v>839</v>
      </c>
    </row>
    <row r="583" s="2" customFormat="1">
      <c r="A583" s="39"/>
      <c r="B583" s="40"/>
      <c r="C583" s="41"/>
      <c r="D583" s="232" t="s">
        <v>141</v>
      </c>
      <c r="E583" s="41"/>
      <c r="F583" s="233" t="s">
        <v>838</v>
      </c>
      <c r="G583" s="41"/>
      <c r="H583" s="41"/>
      <c r="I583" s="234"/>
      <c r="J583" s="41"/>
      <c r="K583" s="41"/>
      <c r="L583" s="45"/>
      <c r="M583" s="235"/>
      <c r="N583" s="236"/>
      <c r="O583" s="92"/>
      <c r="P583" s="92"/>
      <c r="Q583" s="92"/>
      <c r="R583" s="92"/>
      <c r="S583" s="92"/>
      <c r="T583" s="93"/>
      <c r="U583" s="39"/>
      <c r="V583" s="39"/>
      <c r="W583" s="39"/>
      <c r="X583" s="39"/>
      <c r="Y583" s="39"/>
      <c r="Z583" s="39"/>
      <c r="AA583" s="39"/>
      <c r="AB583" s="39"/>
      <c r="AC583" s="39"/>
      <c r="AD583" s="39"/>
      <c r="AE583" s="39"/>
      <c r="AT583" s="18" t="s">
        <v>141</v>
      </c>
      <c r="AU583" s="18" t="s">
        <v>88</v>
      </c>
    </row>
    <row r="584" s="13" customFormat="1">
      <c r="A584" s="13"/>
      <c r="B584" s="237"/>
      <c r="C584" s="238"/>
      <c r="D584" s="232" t="s">
        <v>143</v>
      </c>
      <c r="E584" s="239" t="s">
        <v>1</v>
      </c>
      <c r="F584" s="240" t="s">
        <v>840</v>
      </c>
      <c r="G584" s="238"/>
      <c r="H584" s="241">
        <v>294</v>
      </c>
      <c r="I584" s="242"/>
      <c r="J584" s="238"/>
      <c r="K584" s="238"/>
      <c r="L584" s="243"/>
      <c r="M584" s="244"/>
      <c r="N584" s="245"/>
      <c r="O584" s="245"/>
      <c r="P584" s="245"/>
      <c r="Q584" s="245"/>
      <c r="R584" s="245"/>
      <c r="S584" s="245"/>
      <c r="T584" s="246"/>
      <c r="U584" s="13"/>
      <c r="V584" s="13"/>
      <c r="W584" s="13"/>
      <c r="X584" s="13"/>
      <c r="Y584" s="13"/>
      <c r="Z584" s="13"/>
      <c r="AA584" s="13"/>
      <c r="AB584" s="13"/>
      <c r="AC584" s="13"/>
      <c r="AD584" s="13"/>
      <c r="AE584" s="13"/>
      <c r="AT584" s="247" t="s">
        <v>143</v>
      </c>
      <c r="AU584" s="247" t="s">
        <v>88</v>
      </c>
      <c r="AV584" s="13" t="s">
        <v>88</v>
      </c>
      <c r="AW584" s="13" t="s">
        <v>34</v>
      </c>
      <c r="AX584" s="13" t="s">
        <v>86</v>
      </c>
      <c r="AY584" s="247" t="s">
        <v>132</v>
      </c>
    </row>
    <row r="585" s="2" customFormat="1">
      <c r="A585" s="39"/>
      <c r="B585" s="40"/>
      <c r="C585" s="219" t="s">
        <v>841</v>
      </c>
      <c r="D585" s="219" t="s">
        <v>134</v>
      </c>
      <c r="E585" s="220" t="s">
        <v>842</v>
      </c>
      <c r="F585" s="221" t="s">
        <v>843</v>
      </c>
      <c r="G585" s="222" t="s">
        <v>324</v>
      </c>
      <c r="H585" s="223">
        <v>294</v>
      </c>
      <c r="I585" s="224"/>
      <c r="J585" s="225">
        <f>ROUND(I585*H585,2)</f>
        <v>0</v>
      </c>
      <c r="K585" s="221" t="s">
        <v>138</v>
      </c>
      <c r="L585" s="45"/>
      <c r="M585" s="226" t="s">
        <v>1</v>
      </c>
      <c r="N585" s="227" t="s">
        <v>43</v>
      </c>
      <c r="O585" s="92"/>
      <c r="P585" s="228">
        <f>O585*H585</f>
        <v>0</v>
      </c>
      <c r="Q585" s="228">
        <v>6.9999999999999994E-05</v>
      </c>
      <c r="R585" s="228">
        <f>Q585*H585</f>
        <v>0.020579999999999998</v>
      </c>
      <c r="S585" s="228">
        <v>0</v>
      </c>
      <c r="T585" s="229">
        <f>S585*H585</f>
        <v>0</v>
      </c>
      <c r="U585" s="39"/>
      <c r="V585" s="39"/>
      <c r="W585" s="39"/>
      <c r="X585" s="39"/>
      <c r="Y585" s="39"/>
      <c r="Z585" s="39"/>
      <c r="AA585" s="39"/>
      <c r="AB585" s="39"/>
      <c r="AC585" s="39"/>
      <c r="AD585" s="39"/>
      <c r="AE585" s="39"/>
      <c r="AR585" s="230" t="s">
        <v>167</v>
      </c>
      <c r="AT585" s="230" t="s">
        <v>134</v>
      </c>
      <c r="AU585" s="230" t="s">
        <v>88</v>
      </c>
      <c r="AY585" s="18" t="s">
        <v>132</v>
      </c>
      <c r="BE585" s="231">
        <f>IF(N585="základní",J585,0)</f>
        <v>0</v>
      </c>
      <c r="BF585" s="231">
        <f>IF(N585="snížená",J585,0)</f>
        <v>0</v>
      </c>
      <c r="BG585" s="231">
        <f>IF(N585="zákl. přenesená",J585,0)</f>
        <v>0</v>
      </c>
      <c r="BH585" s="231">
        <f>IF(N585="sníž. přenesená",J585,0)</f>
        <v>0</v>
      </c>
      <c r="BI585" s="231">
        <f>IF(N585="nulová",J585,0)</f>
        <v>0</v>
      </c>
      <c r="BJ585" s="18" t="s">
        <v>86</v>
      </c>
      <c r="BK585" s="231">
        <f>ROUND(I585*H585,2)</f>
        <v>0</v>
      </c>
      <c r="BL585" s="18" t="s">
        <v>167</v>
      </c>
      <c r="BM585" s="230" t="s">
        <v>844</v>
      </c>
    </row>
    <row r="586" s="2" customFormat="1">
      <c r="A586" s="39"/>
      <c r="B586" s="40"/>
      <c r="C586" s="41"/>
      <c r="D586" s="232" t="s">
        <v>141</v>
      </c>
      <c r="E586" s="41"/>
      <c r="F586" s="233" t="s">
        <v>845</v>
      </c>
      <c r="G586" s="41"/>
      <c r="H586" s="41"/>
      <c r="I586" s="234"/>
      <c r="J586" s="41"/>
      <c r="K586" s="41"/>
      <c r="L586" s="45"/>
      <c r="M586" s="235"/>
      <c r="N586" s="236"/>
      <c r="O586" s="92"/>
      <c r="P586" s="92"/>
      <c r="Q586" s="92"/>
      <c r="R586" s="92"/>
      <c r="S586" s="92"/>
      <c r="T586" s="93"/>
      <c r="U586" s="39"/>
      <c r="V586" s="39"/>
      <c r="W586" s="39"/>
      <c r="X586" s="39"/>
      <c r="Y586" s="39"/>
      <c r="Z586" s="39"/>
      <c r="AA586" s="39"/>
      <c r="AB586" s="39"/>
      <c r="AC586" s="39"/>
      <c r="AD586" s="39"/>
      <c r="AE586" s="39"/>
      <c r="AT586" s="18" t="s">
        <v>141</v>
      </c>
      <c r="AU586" s="18" t="s">
        <v>88</v>
      </c>
    </row>
    <row r="587" s="13" customFormat="1">
      <c r="A587" s="13"/>
      <c r="B587" s="237"/>
      <c r="C587" s="238"/>
      <c r="D587" s="232" t="s">
        <v>143</v>
      </c>
      <c r="E587" s="239" t="s">
        <v>1</v>
      </c>
      <c r="F587" s="240" t="s">
        <v>830</v>
      </c>
      <c r="G587" s="238"/>
      <c r="H587" s="241">
        <v>294</v>
      </c>
      <c r="I587" s="242"/>
      <c r="J587" s="238"/>
      <c r="K587" s="238"/>
      <c r="L587" s="243"/>
      <c r="M587" s="244"/>
      <c r="N587" s="245"/>
      <c r="O587" s="245"/>
      <c r="P587" s="245"/>
      <c r="Q587" s="245"/>
      <c r="R587" s="245"/>
      <c r="S587" s="245"/>
      <c r="T587" s="246"/>
      <c r="U587" s="13"/>
      <c r="V587" s="13"/>
      <c r="W587" s="13"/>
      <c r="X587" s="13"/>
      <c r="Y587" s="13"/>
      <c r="Z587" s="13"/>
      <c r="AA587" s="13"/>
      <c r="AB587" s="13"/>
      <c r="AC587" s="13"/>
      <c r="AD587" s="13"/>
      <c r="AE587" s="13"/>
      <c r="AT587" s="247" t="s">
        <v>143</v>
      </c>
      <c r="AU587" s="247" t="s">
        <v>88</v>
      </c>
      <c r="AV587" s="13" t="s">
        <v>88</v>
      </c>
      <c r="AW587" s="13" t="s">
        <v>34</v>
      </c>
      <c r="AX587" s="13" t="s">
        <v>86</v>
      </c>
      <c r="AY587" s="247" t="s">
        <v>132</v>
      </c>
    </row>
    <row r="588" s="2" customFormat="1">
      <c r="A588" s="39"/>
      <c r="B588" s="40"/>
      <c r="C588" s="219" t="s">
        <v>846</v>
      </c>
      <c r="D588" s="219" t="s">
        <v>134</v>
      </c>
      <c r="E588" s="220" t="s">
        <v>847</v>
      </c>
      <c r="F588" s="221" t="s">
        <v>848</v>
      </c>
      <c r="G588" s="222" t="s">
        <v>256</v>
      </c>
      <c r="H588" s="223">
        <v>0.315</v>
      </c>
      <c r="I588" s="224"/>
      <c r="J588" s="225">
        <f>ROUND(I588*H588,2)</f>
        <v>0</v>
      </c>
      <c r="K588" s="221" t="s">
        <v>138</v>
      </c>
      <c r="L588" s="45"/>
      <c r="M588" s="226" t="s">
        <v>1</v>
      </c>
      <c r="N588" s="227" t="s">
        <v>43</v>
      </c>
      <c r="O588" s="92"/>
      <c r="P588" s="228">
        <f>O588*H588</f>
        <v>0</v>
      </c>
      <c r="Q588" s="228">
        <v>0</v>
      </c>
      <c r="R588" s="228">
        <f>Q588*H588</f>
        <v>0</v>
      </c>
      <c r="S588" s="228">
        <v>0</v>
      </c>
      <c r="T588" s="229">
        <f>S588*H588</f>
        <v>0</v>
      </c>
      <c r="U588" s="39"/>
      <c r="V588" s="39"/>
      <c r="W588" s="39"/>
      <c r="X588" s="39"/>
      <c r="Y588" s="39"/>
      <c r="Z588" s="39"/>
      <c r="AA588" s="39"/>
      <c r="AB588" s="39"/>
      <c r="AC588" s="39"/>
      <c r="AD588" s="39"/>
      <c r="AE588" s="39"/>
      <c r="AR588" s="230" t="s">
        <v>167</v>
      </c>
      <c r="AT588" s="230" t="s">
        <v>134</v>
      </c>
      <c r="AU588" s="230" t="s">
        <v>88</v>
      </c>
      <c r="AY588" s="18" t="s">
        <v>132</v>
      </c>
      <c r="BE588" s="231">
        <f>IF(N588="základní",J588,0)</f>
        <v>0</v>
      </c>
      <c r="BF588" s="231">
        <f>IF(N588="snížená",J588,0)</f>
        <v>0</v>
      </c>
      <c r="BG588" s="231">
        <f>IF(N588="zákl. přenesená",J588,0)</f>
        <v>0</v>
      </c>
      <c r="BH588" s="231">
        <f>IF(N588="sníž. přenesená",J588,0)</f>
        <v>0</v>
      </c>
      <c r="BI588" s="231">
        <f>IF(N588="nulová",J588,0)</f>
        <v>0</v>
      </c>
      <c r="BJ588" s="18" t="s">
        <v>86</v>
      </c>
      <c r="BK588" s="231">
        <f>ROUND(I588*H588,2)</f>
        <v>0</v>
      </c>
      <c r="BL588" s="18" t="s">
        <v>167</v>
      </c>
      <c r="BM588" s="230" t="s">
        <v>849</v>
      </c>
    </row>
    <row r="589" s="2" customFormat="1">
      <c r="A589" s="39"/>
      <c r="B589" s="40"/>
      <c r="C589" s="41"/>
      <c r="D589" s="232" t="s">
        <v>141</v>
      </c>
      <c r="E589" s="41"/>
      <c r="F589" s="233" t="s">
        <v>850</v>
      </c>
      <c r="G589" s="41"/>
      <c r="H589" s="41"/>
      <c r="I589" s="234"/>
      <c r="J589" s="41"/>
      <c r="K589" s="41"/>
      <c r="L589" s="45"/>
      <c r="M589" s="291"/>
      <c r="N589" s="292"/>
      <c r="O589" s="293"/>
      <c r="P589" s="293"/>
      <c r="Q589" s="293"/>
      <c r="R589" s="293"/>
      <c r="S589" s="293"/>
      <c r="T589" s="294"/>
      <c r="U589" s="39"/>
      <c r="V589" s="39"/>
      <c r="W589" s="39"/>
      <c r="X589" s="39"/>
      <c r="Y589" s="39"/>
      <c r="Z589" s="39"/>
      <c r="AA589" s="39"/>
      <c r="AB589" s="39"/>
      <c r="AC589" s="39"/>
      <c r="AD589" s="39"/>
      <c r="AE589" s="39"/>
      <c r="AT589" s="18" t="s">
        <v>141</v>
      </c>
      <c r="AU589" s="18" t="s">
        <v>88</v>
      </c>
    </row>
    <row r="590" s="2" customFormat="1" ht="6.96" customHeight="1">
      <c r="A590" s="39"/>
      <c r="B590" s="67"/>
      <c r="C590" s="68"/>
      <c r="D590" s="68"/>
      <c r="E590" s="68"/>
      <c r="F590" s="68"/>
      <c r="G590" s="68"/>
      <c r="H590" s="68"/>
      <c r="I590" s="68"/>
      <c r="J590" s="68"/>
      <c r="K590" s="68"/>
      <c r="L590" s="45"/>
      <c r="M590" s="39"/>
      <c r="O590" s="39"/>
      <c r="P590" s="39"/>
      <c r="Q590" s="39"/>
      <c r="R590" s="39"/>
      <c r="S590" s="39"/>
      <c r="T590" s="39"/>
      <c r="U590" s="39"/>
      <c r="V590" s="39"/>
      <c r="W590" s="39"/>
      <c r="X590" s="39"/>
      <c r="Y590" s="39"/>
      <c r="Z590" s="39"/>
      <c r="AA590" s="39"/>
      <c r="AB590" s="39"/>
      <c r="AC590" s="39"/>
      <c r="AD590" s="39"/>
      <c r="AE590" s="39"/>
    </row>
  </sheetData>
  <sheetProtection sheet="1" autoFilter="0" formatColumns="0" formatRows="0" objects="1" scenarios="1" spinCount="100000" saltValue="+N1cjsNvQpElY3PXUkBsSp/qtOuLSkc1WnxP0AzPramRmZUgGSXSPLb4w0whV+JEH+H+LS1UTed8yqetBSiyUQ==" hashValue="B/l9Djd/lVFaRm1xuR91Urr1bqJo6Gg+tWt5oNdUZeJyxP1MdAmciFTUsy6GysHA+7gD2dns9dWuF9N3G/qMSw==" algorithmName="SHA-512" password="CC35"/>
  <autoFilter ref="C127:K589"/>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37"/>
      <c r="C3" s="138"/>
      <c r="D3" s="138"/>
      <c r="E3" s="138"/>
      <c r="F3" s="138"/>
      <c r="G3" s="138"/>
      <c r="H3" s="138"/>
      <c r="I3" s="138"/>
      <c r="J3" s="138"/>
      <c r="K3" s="138"/>
      <c r="L3" s="21"/>
      <c r="AT3" s="18" t="s">
        <v>88</v>
      </c>
    </row>
    <row r="4" s="1" customFormat="1" ht="24.96" customHeight="1">
      <c r="B4" s="21"/>
      <c r="D4" s="139" t="s">
        <v>97</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Lanškroun, ulice B. Smetany - stavební úpravy</v>
      </c>
      <c r="F7" s="141"/>
      <c r="G7" s="141"/>
      <c r="H7" s="141"/>
      <c r="L7" s="21"/>
    </row>
    <row r="8" s="2" customFormat="1" ht="12" customHeight="1">
      <c r="A8" s="39"/>
      <c r="B8" s="45"/>
      <c r="C8" s="39"/>
      <c r="D8" s="141" t="s">
        <v>98</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851</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92</v>
      </c>
      <c r="G11" s="39"/>
      <c r="H11" s="39"/>
      <c r="I11" s="141" t="s">
        <v>20</v>
      </c>
      <c r="J11" s="144" t="s">
        <v>852</v>
      </c>
      <c r="K11" s="39"/>
      <c r="L11" s="64"/>
      <c r="S11" s="39"/>
      <c r="T11" s="39"/>
      <c r="U11" s="39"/>
      <c r="V11" s="39"/>
      <c r="W11" s="39"/>
      <c r="X11" s="39"/>
      <c r="Y11" s="39"/>
      <c r="Z11" s="39"/>
      <c r="AA11" s="39"/>
      <c r="AB11" s="39"/>
      <c r="AC11" s="39"/>
      <c r="AD11" s="39"/>
      <c r="AE11" s="39"/>
    </row>
    <row r="12" s="2" customFormat="1" ht="12" customHeight="1">
      <c r="A12" s="39"/>
      <c r="B12" s="45"/>
      <c r="C12" s="39"/>
      <c r="D12" s="141" t="s">
        <v>22</v>
      </c>
      <c r="E12" s="39"/>
      <c r="F12" s="144" t="s">
        <v>23</v>
      </c>
      <c r="G12" s="39"/>
      <c r="H12" s="39"/>
      <c r="I12" s="141" t="s">
        <v>24</v>
      </c>
      <c r="J12" s="145" t="str">
        <f>'Rekapitulace stavby'!AN8</f>
        <v>27. 6. 2021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26</v>
      </c>
      <c r="E14" s="39"/>
      <c r="F14" s="39"/>
      <c r="G14" s="39"/>
      <c r="H14" s="39"/>
      <c r="I14" s="141" t="s">
        <v>27</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29</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30</v>
      </c>
      <c r="E17" s="39"/>
      <c r="F17" s="39"/>
      <c r="G17" s="39"/>
      <c r="H17" s="39"/>
      <c r="I17" s="141" t="s">
        <v>27</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29</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32</v>
      </c>
      <c r="E20" s="39"/>
      <c r="F20" s="39"/>
      <c r="G20" s="39"/>
      <c r="H20" s="39"/>
      <c r="I20" s="141" t="s">
        <v>27</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33</v>
      </c>
      <c r="F21" s="39"/>
      <c r="G21" s="39"/>
      <c r="H21" s="39"/>
      <c r="I21" s="141" t="s">
        <v>29</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35</v>
      </c>
      <c r="E23" s="39"/>
      <c r="F23" s="39"/>
      <c r="G23" s="39"/>
      <c r="H23" s="39"/>
      <c r="I23" s="141" t="s">
        <v>27</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29</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38</v>
      </c>
      <c r="E30" s="39"/>
      <c r="F30" s="39"/>
      <c r="G30" s="39"/>
      <c r="H30" s="39"/>
      <c r="I30" s="39"/>
      <c r="J30" s="152">
        <f>ROUND(J125,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40</v>
      </c>
      <c r="G32" s="39"/>
      <c r="H32" s="39"/>
      <c r="I32" s="153" t="s">
        <v>39</v>
      </c>
      <c r="J32" s="153" t="s">
        <v>41</v>
      </c>
      <c r="K32" s="39"/>
      <c r="L32" s="64"/>
      <c r="S32" s="39"/>
      <c r="T32" s="39"/>
      <c r="U32" s="39"/>
      <c r="V32" s="39"/>
      <c r="W32" s="39"/>
      <c r="X32" s="39"/>
      <c r="Y32" s="39"/>
      <c r="Z32" s="39"/>
      <c r="AA32" s="39"/>
      <c r="AB32" s="39"/>
      <c r="AC32" s="39"/>
      <c r="AD32" s="39"/>
      <c r="AE32" s="39"/>
    </row>
    <row r="33" s="2" customFormat="1" ht="14.4" customHeight="1">
      <c r="A33" s="39"/>
      <c r="B33" s="45"/>
      <c r="C33" s="39"/>
      <c r="D33" s="154" t="s">
        <v>42</v>
      </c>
      <c r="E33" s="141" t="s">
        <v>43</v>
      </c>
      <c r="F33" s="155">
        <f>ROUND((SUM(BE125:BE215)),  2)</f>
        <v>0</v>
      </c>
      <c r="G33" s="39"/>
      <c r="H33" s="39"/>
      <c r="I33" s="156">
        <v>0.20999999999999999</v>
      </c>
      <c r="J33" s="155">
        <f>ROUND(((SUM(BE125:BE215))*I33),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44</v>
      </c>
      <c r="F34" s="155">
        <f>ROUND((SUM(BF125:BF215)),  2)</f>
        <v>0</v>
      </c>
      <c r="G34" s="39"/>
      <c r="H34" s="39"/>
      <c r="I34" s="156">
        <v>0.14999999999999999</v>
      </c>
      <c r="J34" s="155">
        <f>ROUND(((SUM(BF125:BF215))*I34),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45</v>
      </c>
      <c r="F35" s="155">
        <f>ROUND((SUM(BG125:BG215)),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46</v>
      </c>
      <c r="F36" s="155">
        <f>ROUND((SUM(BH125:BH215)),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47</v>
      </c>
      <c r="F37" s="155">
        <f>ROUND((SUM(BI125:BI215)),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51</v>
      </c>
      <c r="E50" s="165"/>
      <c r="F50" s="165"/>
      <c r="G50" s="164" t="s">
        <v>52</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53</v>
      </c>
      <c r="E61" s="167"/>
      <c r="F61" s="168" t="s">
        <v>54</v>
      </c>
      <c r="G61" s="166" t="s">
        <v>53</v>
      </c>
      <c r="H61" s="167"/>
      <c r="I61" s="167"/>
      <c r="J61" s="169" t="s">
        <v>54</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55</v>
      </c>
      <c r="E65" s="170"/>
      <c r="F65" s="170"/>
      <c r="G65" s="164" t="s">
        <v>56</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53</v>
      </c>
      <c r="E76" s="167"/>
      <c r="F76" s="168" t="s">
        <v>54</v>
      </c>
      <c r="G76" s="166" t="s">
        <v>53</v>
      </c>
      <c r="H76" s="167"/>
      <c r="I76" s="167"/>
      <c r="J76" s="169" t="s">
        <v>54</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100</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Lanškroun, ulice B. Smetany - stavební úpravy</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98</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SO 404 - Veřejné osvětlení</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22</v>
      </c>
      <c r="D89" s="41"/>
      <c r="E89" s="41"/>
      <c r="F89" s="28" t="str">
        <f>F12</f>
        <v>Lanškroun</v>
      </c>
      <c r="G89" s="41"/>
      <c r="H89" s="41"/>
      <c r="I89" s="33" t="s">
        <v>24</v>
      </c>
      <c r="J89" s="80" t="str">
        <f>IF(J12="","",J12)</f>
        <v>27. 6. 2021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26</v>
      </c>
      <c r="D91" s="41"/>
      <c r="E91" s="41"/>
      <c r="F91" s="28" t="str">
        <f>E15</f>
        <v xml:space="preserve"> </v>
      </c>
      <c r="G91" s="41"/>
      <c r="H91" s="41"/>
      <c r="I91" s="33" t="s">
        <v>32</v>
      </c>
      <c r="J91" s="37" t="str">
        <f>E21</f>
        <v>Ing. Jiří Cihlář</v>
      </c>
      <c r="K91" s="41"/>
      <c r="L91" s="64"/>
      <c r="S91" s="39"/>
      <c r="T91" s="39"/>
      <c r="U91" s="39"/>
      <c r="V91" s="39"/>
      <c r="W91" s="39"/>
      <c r="X91" s="39"/>
      <c r="Y91" s="39"/>
      <c r="Z91" s="39"/>
      <c r="AA91" s="39"/>
      <c r="AB91" s="39"/>
      <c r="AC91" s="39"/>
      <c r="AD91" s="39"/>
      <c r="AE91" s="39"/>
    </row>
    <row r="92" hidden="1" s="2" customFormat="1" ht="15.15" customHeight="1">
      <c r="A92" s="39"/>
      <c r="B92" s="40"/>
      <c r="C92" s="33" t="s">
        <v>30</v>
      </c>
      <c r="D92" s="41"/>
      <c r="E92" s="41"/>
      <c r="F92" s="28" t="str">
        <f>IF(E18="","",E18)</f>
        <v>Vyplň údaj</v>
      </c>
      <c r="G92" s="41"/>
      <c r="H92" s="41"/>
      <c r="I92" s="33" t="s">
        <v>35</v>
      </c>
      <c r="J92" s="37"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101</v>
      </c>
      <c r="D94" s="177"/>
      <c r="E94" s="177"/>
      <c r="F94" s="177"/>
      <c r="G94" s="177"/>
      <c r="H94" s="177"/>
      <c r="I94" s="177"/>
      <c r="J94" s="178" t="s">
        <v>102</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103</v>
      </c>
      <c r="D96" s="41"/>
      <c r="E96" s="41"/>
      <c r="F96" s="41"/>
      <c r="G96" s="41"/>
      <c r="H96" s="41"/>
      <c r="I96" s="41"/>
      <c r="J96" s="111">
        <f>J125</f>
        <v>0</v>
      </c>
      <c r="K96" s="41"/>
      <c r="L96" s="64"/>
      <c r="S96" s="39"/>
      <c r="T96" s="39"/>
      <c r="U96" s="39"/>
      <c r="V96" s="39"/>
      <c r="W96" s="39"/>
      <c r="X96" s="39"/>
      <c r="Y96" s="39"/>
      <c r="Z96" s="39"/>
      <c r="AA96" s="39"/>
      <c r="AB96" s="39"/>
      <c r="AC96" s="39"/>
      <c r="AD96" s="39"/>
      <c r="AE96" s="39"/>
      <c r="AU96" s="18" t="s">
        <v>104</v>
      </c>
    </row>
    <row r="97" hidden="1" s="9" customFormat="1" ht="24.96" customHeight="1">
      <c r="A97" s="9"/>
      <c r="B97" s="180"/>
      <c r="C97" s="181"/>
      <c r="D97" s="182" t="s">
        <v>115</v>
      </c>
      <c r="E97" s="183"/>
      <c r="F97" s="183"/>
      <c r="G97" s="183"/>
      <c r="H97" s="183"/>
      <c r="I97" s="183"/>
      <c r="J97" s="184">
        <f>J126</f>
        <v>0</v>
      </c>
      <c r="K97" s="181"/>
      <c r="L97" s="185"/>
      <c r="S97" s="9"/>
      <c r="T97" s="9"/>
      <c r="U97" s="9"/>
      <c r="V97" s="9"/>
      <c r="W97" s="9"/>
      <c r="X97" s="9"/>
      <c r="Y97" s="9"/>
      <c r="Z97" s="9"/>
      <c r="AA97" s="9"/>
      <c r="AB97" s="9"/>
      <c r="AC97" s="9"/>
      <c r="AD97" s="9"/>
      <c r="AE97" s="9"/>
    </row>
    <row r="98" hidden="1" s="10" customFormat="1" ht="19.92" customHeight="1">
      <c r="A98" s="10"/>
      <c r="B98" s="186"/>
      <c r="C98" s="187"/>
      <c r="D98" s="188" t="s">
        <v>853</v>
      </c>
      <c r="E98" s="189"/>
      <c r="F98" s="189"/>
      <c r="G98" s="189"/>
      <c r="H98" s="189"/>
      <c r="I98" s="189"/>
      <c r="J98" s="190">
        <f>J127</f>
        <v>0</v>
      </c>
      <c r="K98" s="187"/>
      <c r="L98" s="191"/>
      <c r="S98" s="10"/>
      <c r="T98" s="10"/>
      <c r="U98" s="10"/>
      <c r="V98" s="10"/>
      <c r="W98" s="10"/>
      <c r="X98" s="10"/>
      <c r="Y98" s="10"/>
      <c r="Z98" s="10"/>
      <c r="AA98" s="10"/>
      <c r="AB98" s="10"/>
      <c r="AC98" s="10"/>
      <c r="AD98" s="10"/>
      <c r="AE98" s="10"/>
    </row>
    <row r="99" hidden="1" s="9" customFormat="1" ht="24.96" customHeight="1">
      <c r="A99" s="9"/>
      <c r="B99" s="180"/>
      <c r="C99" s="181"/>
      <c r="D99" s="182" t="s">
        <v>854</v>
      </c>
      <c r="E99" s="183"/>
      <c r="F99" s="183"/>
      <c r="G99" s="183"/>
      <c r="H99" s="183"/>
      <c r="I99" s="183"/>
      <c r="J99" s="184">
        <f>J131</f>
        <v>0</v>
      </c>
      <c r="K99" s="181"/>
      <c r="L99" s="185"/>
      <c r="S99" s="9"/>
      <c r="T99" s="9"/>
      <c r="U99" s="9"/>
      <c r="V99" s="9"/>
      <c r="W99" s="9"/>
      <c r="X99" s="9"/>
      <c r="Y99" s="9"/>
      <c r="Z99" s="9"/>
      <c r="AA99" s="9"/>
      <c r="AB99" s="9"/>
      <c r="AC99" s="9"/>
      <c r="AD99" s="9"/>
      <c r="AE99" s="9"/>
    </row>
    <row r="100" hidden="1" s="10" customFormat="1" ht="19.92" customHeight="1">
      <c r="A100" s="10"/>
      <c r="B100" s="186"/>
      <c r="C100" s="187"/>
      <c r="D100" s="188" t="s">
        <v>855</v>
      </c>
      <c r="E100" s="189"/>
      <c r="F100" s="189"/>
      <c r="G100" s="189"/>
      <c r="H100" s="189"/>
      <c r="I100" s="189"/>
      <c r="J100" s="190">
        <f>J132</f>
        <v>0</v>
      </c>
      <c r="K100" s="187"/>
      <c r="L100" s="191"/>
      <c r="S100" s="10"/>
      <c r="T100" s="10"/>
      <c r="U100" s="10"/>
      <c r="V100" s="10"/>
      <c r="W100" s="10"/>
      <c r="X100" s="10"/>
      <c r="Y100" s="10"/>
      <c r="Z100" s="10"/>
      <c r="AA100" s="10"/>
      <c r="AB100" s="10"/>
      <c r="AC100" s="10"/>
      <c r="AD100" s="10"/>
      <c r="AE100" s="10"/>
    </row>
    <row r="101" hidden="1" s="10" customFormat="1" ht="19.92" customHeight="1">
      <c r="A101" s="10"/>
      <c r="B101" s="186"/>
      <c r="C101" s="187"/>
      <c r="D101" s="188" t="s">
        <v>856</v>
      </c>
      <c r="E101" s="189"/>
      <c r="F101" s="189"/>
      <c r="G101" s="189"/>
      <c r="H101" s="189"/>
      <c r="I101" s="189"/>
      <c r="J101" s="190">
        <f>J147</f>
        <v>0</v>
      </c>
      <c r="K101" s="187"/>
      <c r="L101" s="191"/>
      <c r="S101" s="10"/>
      <c r="T101" s="10"/>
      <c r="U101" s="10"/>
      <c r="V101" s="10"/>
      <c r="W101" s="10"/>
      <c r="X101" s="10"/>
      <c r="Y101" s="10"/>
      <c r="Z101" s="10"/>
      <c r="AA101" s="10"/>
      <c r="AB101" s="10"/>
      <c r="AC101" s="10"/>
      <c r="AD101" s="10"/>
      <c r="AE101" s="10"/>
    </row>
    <row r="102" hidden="1" s="9" customFormat="1" ht="24.96" customHeight="1">
      <c r="A102" s="9"/>
      <c r="B102" s="180"/>
      <c r="C102" s="181"/>
      <c r="D102" s="182" t="s">
        <v>857</v>
      </c>
      <c r="E102" s="183"/>
      <c r="F102" s="183"/>
      <c r="G102" s="183"/>
      <c r="H102" s="183"/>
      <c r="I102" s="183"/>
      <c r="J102" s="184">
        <f>J204</f>
        <v>0</v>
      </c>
      <c r="K102" s="181"/>
      <c r="L102" s="185"/>
      <c r="S102" s="9"/>
      <c r="T102" s="9"/>
      <c r="U102" s="9"/>
      <c r="V102" s="9"/>
      <c r="W102" s="9"/>
      <c r="X102" s="9"/>
      <c r="Y102" s="9"/>
      <c r="Z102" s="9"/>
      <c r="AA102" s="9"/>
      <c r="AB102" s="9"/>
      <c r="AC102" s="9"/>
      <c r="AD102" s="9"/>
      <c r="AE102" s="9"/>
    </row>
    <row r="103" hidden="1" s="9" customFormat="1" ht="24.96" customHeight="1">
      <c r="A103" s="9"/>
      <c r="B103" s="180"/>
      <c r="C103" s="181"/>
      <c r="D103" s="182" t="s">
        <v>858</v>
      </c>
      <c r="E103" s="183"/>
      <c r="F103" s="183"/>
      <c r="G103" s="183"/>
      <c r="H103" s="183"/>
      <c r="I103" s="183"/>
      <c r="J103" s="184">
        <f>J208</f>
        <v>0</v>
      </c>
      <c r="K103" s="181"/>
      <c r="L103" s="185"/>
      <c r="S103" s="9"/>
      <c r="T103" s="9"/>
      <c r="U103" s="9"/>
      <c r="V103" s="9"/>
      <c r="W103" s="9"/>
      <c r="X103" s="9"/>
      <c r="Y103" s="9"/>
      <c r="Z103" s="9"/>
      <c r="AA103" s="9"/>
      <c r="AB103" s="9"/>
      <c r="AC103" s="9"/>
      <c r="AD103" s="9"/>
      <c r="AE103" s="9"/>
    </row>
    <row r="104" hidden="1" s="10" customFormat="1" ht="19.92" customHeight="1">
      <c r="A104" s="10"/>
      <c r="B104" s="186"/>
      <c r="C104" s="187"/>
      <c r="D104" s="188" t="s">
        <v>859</v>
      </c>
      <c r="E104" s="189"/>
      <c r="F104" s="189"/>
      <c r="G104" s="189"/>
      <c r="H104" s="189"/>
      <c r="I104" s="189"/>
      <c r="J104" s="190">
        <f>J209</f>
        <v>0</v>
      </c>
      <c r="K104" s="187"/>
      <c r="L104" s="191"/>
      <c r="S104" s="10"/>
      <c r="T104" s="10"/>
      <c r="U104" s="10"/>
      <c r="V104" s="10"/>
      <c r="W104" s="10"/>
      <c r="X104" s="10"/>
      <c r="Y104" s="10"/>
      <c r="Z104" s="10"/>
      <c r="AA104" s="10"/>
      <c r="AB104" s="10"/>
      <c r="AC104" s="10"/>
      <c r="AD104" s="10"/>
      <c r="AE104" s="10"/>
    </row>
    <row r="105" hidden="1" s="10" customFormat="1" ht="19.92" customHeight="1">
      <c r="A105" s="10"/>
      <c r="B105" s="186"/>
      <c r="C105" s="187"/>
      <c r="D105" s="188" t="s">
        <v>860</v>
      </c>
      <c r="E105" s="189"/>
      <c r="F105" s="189"/>
      <c r="G105" s="189"/>
      <c r="H105" s="189"/>
      <c r="I105" s="189"/>
      <c r="J105" s="190">
        <f>J213</f>
        <v>0</v>
      </c>
      <c r="K105" s="187"/>
      <c r="L105" s="191"/>
      <c r="S105" s="10"/>
      <c r="T105" s="10"/>
      <c r="U105" s="10"/>
      <c r="V105" s="10"/>
      <c r="W105" s="10"/>
      <c r="X105" s="10"/>
      <c r="Y105" s="10"/>
      <c r="Z105" s="10"/>
      <c r="AA105" s="10"/>
      <c r="AB105" s="10"/>
      <c r="AC105" s="10"/>
      <c r="AD105" s="10"/>
      <c r="AE105" s="10"/>
    </row>
    <row r="106" hidden="1"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hidden="1"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08" hidden="1"/>
    <row r="109" hidden="1"/>
    <row r="110" hidden="1"/>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117</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75" t="str">
        <f>E7</f>
        <v>Lanškroun, ulice B. Smetany - stavební úpravy</v>
      </c>
      <c r="F115" s="33"/>
      <c r="G115" s="33"/>
      <c r="H115" s="33"/>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98</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E9</f>
        <v>SO 404 - Veřejné osvětlení</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22</v>
      </c>
      <c r="D119" s="41"/>
      <c r="E119" s="41"/>
      <c r="F119" s="28" t="str">
        <f>F12</f>
        <v>Lanškroun</v>
      </c>
      <c r="G119" s="41"/>
      <c r="H119" s="41"/>
      <c r="I119" s="33" t="s">
        <v>24</v>
      </c>
      <c r="J119" s="80" t="str">
        <f>IF(J12="","",J12)</f>
        <v>27. 6. 2021</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26</v>
      </c>
      <c r="D121" s="41"/>
      <c r="E121" s="41"/>
      <c r="F121" s="28" t="str">
        <f>E15</f>
        <v xml:space="preserve"> </v>
      </c>
      <c r="G121" s="41"/>
      <c r="H121" s="41"/>
      <c r="I121" s="33" t="s">
        <v>32</v>
      </c>
      <c r="J121" s="37" t="str">
        <f>E21</f>
        <v>Ing. Jiří Cihlář</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30</v>
      </c>
      <c r="D122" s="41"/>
      <c r="E122" s="41"/>
      <c r="F122" s="28" t="str">
        <f>IF(E18="","",E18)</f>
        <v>Vyplň údaj</v>
      </c>
      <c r="G122" s="41"/>
      <c r="H122" s="41"/>
      <c r="I122" s="33" t="s">
        <v>35</v>
      </c>
      <c r="J122" s="37" t="str">
        <f>E24</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192"/>
      <c r="B124" s="193"/>
      <c r="C124" s="194" t="s">
        <v>118</v>
      </c>
      <c r="D124" s="195" t="s">
        <v>63</v>
      </c>
      <c r="E124" s="195" t="s">
        <v>59</v>
      </c>
      <c r="F124" s="195" t="s">
        <v>60</v>
      </c>
      <c r="G124" s="195" t="s">
        <v>119</v>
      </c>
      <c r="H124" s="195" t="s">
        <v>120</v>
      </c>
      <c r="I124" s="195" t="s">
        <v>121</v>
      </c>
      <c r="J124" s="195" t="s">
        <v>102</v>
      </c>
      <c r="K124" s="196" t="s">
        <v>122</v>
      </c>
      <c r="L124" s="197"/>
      <c r="M124" s="101" t="s">
        <v>1</v>
      </c>
      <c r="N124" s="102" t="s">
        <v>42</v>
      </c>
      <c r="O124" s="102" t="s">
        <v>123</v>
      </c>
      <c r="P124" s="102" t="s">
        <v>124</v>
      </c>
      <c r="Q124" s="102" t="s">
        <v>125</v>
      </c>
      <c r="R124" s="102" t="s">
        <v>126</v>
      </c>
      <c r="S124" s="102" t="s">
        <v>127</v>
      </c>
      <c r="T124" s="103" t="s">
        <v>128</v>
      </c>
      <c r="U124" s="192"/>
      <c r="V124" s="192"/>
      <c r="W124" s="192"/>
      <c r="X124" s="192"/>
      <c r="Y124" s="192"/>
      <c r="Z124" s="192"/>
      <c r="AA124" s="192"/>
      <c r="AB124" s="192"/>
      <c r="AC124" s="192"/>
      <c r="AD124" s="192"/>
      <c r="AE124" s="192"/>
    </row>
    <row r="125" s="2" customFormat="1" ht="22.8" customHeight="1">
      <c r="A125" s="39"/>
      <c r="B125" s="40"/>
      <c r="C125" s="108" t="s">
        <v>129</v>
      </c>
      <c r="D125" s="41"/>
      <c r="E125" s="41"/>
      <c r="F125" s="41"/>
      <c r="G125" s="41"/>
      <c r="H125" s="41"/>
      <c r="I125" s="41"/>
      <c r="J125" s="198">
        <f>BK125</f>
        <v>0</v>
      </c>
      <c r="K125" s="41"/>
      <c r="L125" s="45"/>
      <c r="M125" s="104"/>
      <c r="N125" s="199"/>
      <c r="O125" s="105"/>
      <c r="P125" s="200">
        <f>P126+P131+P204+P208</f>
        <v>0</v>
      </c>
      <c r="Q125" s="105"/>
      <c r="R125" s="200">
        <f>R126+R131+R204+R208</f>
        <v>13.5734362</v>
      </c>
      <c r="S125" s="105"/>
      <c r="T125" s="201">
        <f>T126+T131+T204+T208</f>
        <v>5.5910000000000002</v>
      </c>
      <c r="U125" s="39"/>
      <c r="V125" s="39"/>
      <c r="W125" s="39"/>
      <c r="X125" s="39"/>
      <c r="Y125" s="39"/>
      <c r="Z125" s="39"/>
      <c r="AA125" s="39"/>
      <c r="AB125" s="39"/>
      <c r="AC125" s="39"/>
      <c r="AD125" s="39"/>
      <c r="AE125" s="39"/>
      <c r="AT125" s="18" t="s">
        <v>77</v>
      </c>
      <c r="AU125" s="18" t="s">
        <v>104</v>
      </c>
      <c r="BK125" s="202">
        <f>BK126+BK131+BK204+BK208</f>
        <v>0</v>
      </c>
    </row>
    <row r="126" s="12" customFormat="1" ht="25.92" customHeight="1">
      <c r="A126" s="12"/>
      <c r="B126" s="203"/>
      <c r="C126" s="204"/>
      <c r="D126" s="205" t="s">
        <v>77</v>
      </c>
      <c r="E126" s="206" t="s">
        <v>809</v>
      </c>
      <c r="F126" s="206" t="s">
        <v>810</v>
      </c>
      <c r="G126" s="204"/>
      <c r="H126" s="204"/>
      <c r="I126" s="207"/>
      <c r="J126" s="208">
        <f>BK126</f>
        <v>0</v>
      </c>
      <c r="K126" s="204"/>
      <c r="L126" s="209"/>
      <c r="M126" s="210"/>
      <c r="N126" s="211"/>
      <c r="O126" s="211"/>
      <c r="P126" s="212">
        <f>P127</f>
        <v>0</v>
      </c>
      <c r="Q126" s="211"/>
      <c r="R126" s="212">
        <f>R127</f>
        <v>0</v>
      </c>
      <c r="S126" s="211"/>
      <c r="T126" s="213">
        <f>T127</f>
        <v>0.090999999999999998</v>
      </c>
      <c r="U126" s="12"/>
      <c r="V126" s="12"/>
      <c r="W126" s="12"/>
      <c r="X126" s="12"/>
      <c r="Y126" s="12"/>
      <c r="Z126" s="12"/>
      <c r="AA126" s="12"/>
      <c r="AB126" s="12"/>
      <c r="AC126" s="12"/>
      <c r="AD126" s="12"/>
      <c r="AE126" s="12"/>
      <c r="AR126" s="214" t="s">
        <v>88</v>
      </c>
      <c r="AT126" s="215" t="s">
        <v>77</v>
      </c>
      <c r="AU126" s="215" t="s">
        <v>78</v>
      </c>
      <c r="AY126" s="214" t="s">
        <v>132</v>
      </c>
      <c r="BK126" s="216">
        <f>BK127</f>
        <v>0</v>
      </c>
    </row>
    <row r="127" s="12" customFormat="1" ht="22.8" customHeight="1">
      <c r="A127" s="12"/>
      <c r="B127" s="203"/>
      <c r="C127" s="204"/>
      <c r="D127" s="205" t="s">
        <v>77</v>
      </c>
      <c r="E127" s="217" t="s">
        <v>861</v>
      </c>
      <c r="F127" s="217" t="s">
        <v>862</v>
      </c>
      <c r="G127" s="204"/>
      <c r="H127" s="204"/>
      <c r="I127" s="207"/>
      <c r="J127" s="218">
        <f>BK127</f>
        <v>0</v>
      </c>
      <c r="K127" s="204"/>
      <c r="L127" s="209"/>
      <c r="M127" s="210"/>
      <c r="N127" s="211"/>
      <c r="O127" s="211"/>
      <c r="P127" s="212">
        <f>SUM(P128:P130)</f>
        <v>0</v>
      </c>
      <c r="Q127" s="211"/>
      <c r="R127" s="212">
        <f>SUM(R128:R130)</f>
        <v>0</v>
      </c>
      <c r="S127" s="211"/>
      <c r="T127" s="213">
        <f>SUM(T128:T130)</f>
        <v>0.090999999999999998</v>
      </c>
      <c r="U127" s="12"/>
      <c r="V127" s="12"/>
      <c r="W127" s="12"/>
      <c r="X127" s="12"/>
      <c r="Y127" s="12"/>
      <c r="Z127" s="12"/>
      <c r="AA127" s="12"/>
      <c r="AB127" s="12"/>
      <c r="AC127" s="12"/>
      <c r="AD127" s="12"/>
      <c r="AE127" s="12"/>
      <c r="AR127" s="214" t="s">
        <v>88</v>
      </c>
      <c r="AT127" s="215" t="s">
        <v>77</v>
      </c>
      <c r="AU127" s="215" t="s">
        <v>86</v>
      </c>
      <c r="AY127" s="214" t="s">
        <v>132</v>
      </c>
      <c r="BK127" s="216">
        <f>SUM(BK128:BK130)</f>
        <v>0</v>
      </c>
    </row>
    <row r="128" s="2" customFormat="1">
      <c r="A128" s="39"/>
      <c r="B128" s="40"/>
      <c r="C128" s="219" t="s">
        <v>86</v>
      </c>
      <c r="D128" s="219" t="s">
        <v>134</v>
      </c>
      <c r="E128" s="220" t="s">
        <v>863</v>
      </c>
      <c r="F128" s="221" t="s">
        <v>864</v>
      </c>
      <c r="G128" s="222" t="s">
        <v>493</v>
      </c>
      <c r="H128" s="223">
        <v>130</v>
      </c>
      <c r="I128" s="224"/>
      <c r="J128" s="225">
        <f>ROUND(I128*H128,2)</f>
        <v>0</v>
      </c>
      <c r="K128" s="221" t="s">
        <v>138</v>
      </c>
      <c r="L128" s="45"/>
      <c r="M128" s="226" t="s">
        <v>1</v>
      </c>
      <c r="N128" s="227" t="s">
        <v>43</v>
      </c>
      <c r="O128" s="92"/>
      <c r="P128" s="228">
        <f>O128*H128</f>
        <v>0</v>
      </c>
      <c r="Q128" s="228">
        <v>0</v>
      </c>
      <c r="R128" s="228">
        <f>Q128*H128</f>
        <v>0</v>
      </c>
      <c r="S128" s="228">
        <v>0.00069999999999999999</v>
      </c>
      <c r="T128" s="229">
        <f>S128*H128</f>
        <v>0.090999999999999998</v>
      </c>
      <c r="U128" s="39"/>
      <c r="V128" s="39"/>
      <c r="W128" s="39"/>
      <c r="X128" s="39"/>
      <c r="Y128" s="39"/>
      <c r="Z128" s="39"/>
      <c r="AA128" s="39"/>
      <c r="AB128" s="39"/>
      <c r="AC128" s="39"/>
      <c r="AD128" s="39"/>
      <c r="AE128" s="39"/>
      <c r="AR128" s="230" t="s">
        <v>167</v>
      </c>
      <c r="AT128" s="230" t="s">
        <v>134</v>
      </c>
      <c r="AU128" s="230" t="s">
        <v>88</v>
      </c>
      <c r="AY128" s="18" t="s">
        <v>132</v>
      </c>
      <c r="BE128" s="231">
        <f>IF(N128="základní",J128,0)</f>
        <v>0</v>
      </c>
      <c r="BF128" s="231">
        <f>IF(N128="snížená",J128,0)</f>
        <v>0</v>
      </c>
      <c r="BG128" s="231">
        <f>IF(N128="zákl. přenesená",J128,0)</f>
        <v>0</v>
      </c>
      <c r="BH128" s="231">
        <f>IF(N128="sníž. přenesená",J128,0)</f>
        <v>0</v>
      </c>
      <c r="BI128" s="231">
        <f>IF(N128="nulová",J128,0)</f>
        <v>0</v>
      </c>
      <c r="BJ128" s="18" t="s">
        <v>86</v>
      </c>
      <c r="BK128" s="231">
        <f>ROUND(I128*H128,2)</f>
        <v>0</v>
      </c>
      <c r="BL128" s="18" t="s">
        <v>167</v>
      </c>
      <c r="BM128" s="230" t="s">
        <v>865</v>
      </c>
    </row>
    <row r="129" s="2" customFormat="1">
      <c r="A129" s="39"/>
      <c r="B129" s="40"/>
      <c r="C129" s="41"/>
      <c r="D129" s="232" t="s">
        <v>141</v>
      </c>
      <c r="E129" s="41"/>
      <c r="F129" s="233" t="s">
        <v>866</v>
      </c>
      <c r="G129" s="41"/>
      <c r="H129" s="41"/>
      <c r="I129" s="234"/>
      <c r="J129" s="41"/>
      <c r="K129" s="41"/>
      <c r="L129" s="45"/>
      <c r="M129" s="235"/>
      <c r="N129" s="236"/>
      <c r="O129" s="92"/>
      <c r="P129" s="92"/>
      <c r="Q129" s="92"/>
      <c r="R129" s="92"/>
      <c r="S129" s="92"/>
      <c r="T129" s="93"/>
      <c r="U129" s="39"/>
      <c r="V129" s="39"/>
      <c r="W129" s="39"/>
      <c r="X129" s="39"/>
      <c r="Y129" s="39"/>
      <c r="Z129" s="39"/>
      <c r="AA129" s="39"/>
      <c r="AB129" s="39"/>
      <c r="AC129" s="39"/>
      <c r="AD129" s="39"/>
      <c r="AE129" s="39"/>
      <c r="AT129" s="18" t="s">
        <v>141</v>
      </c>
      <c r="AU129" s="18" t="s">
        <v>88</v>
      </c>
    </row>
    <row r="130" s="13" customFormat="1">
      <c r="A130" s="13"/>
      <c r="B130" s="237"/>
      <c r="C130" s="238"/>
      <c r="D130" s="232" t="s">
        <v>143</v>
      </c>
      <c r="E130" s="239" t="s">
        <v>1</v>
      </c>
      <c r="F130" s="240" t="s">
        <v>867</v>
      </c>
      <c r="G130" s="238"/>
      <c r="H130" s="241">
        <v>130</v>
      </c>
      <c r="I130" s="242"/>
      <c r="J130" s="238"/>
      <c r="K130" s="238"/>
      <c r="L130" s="243"/>
      <c r="M130" s="244"/>
      <c r="N130" s="245"/>
      <c r="O130" s="245"/>
      <c r="P130" s="245"/>
      <c r="Q130" s="245"/>
      <c r="R130" s="245"/>
      <c r="S130" s="245"/>
      <c r="T130" s="246"/>
      <c r="U130" s="13"/>
      <c r="V130" s="13"/>
      <c r="W130" s="13"/>
      <c r="X130" s="13"/>
      <c r="Y130" s="13"/>
      <c r="Z130" s="13"/>
      <c r="AA130" s="13"/>
      <c r="AB130" s="13"/>
      <c r="AC130" s="13"/>
      <c r="AD130" s="13"/>
      <c r="AE130" s="13"/>
      <c r="AT130" s="247" t="s">
        <v>143</v>
      </c>
      <c r="AU130" s="247" t="s">
        <v>88</v>
      </c>
      <c r="AV130" s="13" t="s">
        <v>88</v>
      </c>
      <c r="AW130" s="13" t="s">
        <v>34</v>
      </c>
      <c r="AX130" s="13" t="s">
        <v>86</v>
      </c>
      <c r="AY130" s="247" t="s">
        <v>132</v>
      </c>
    </row>
    <row r="131" s="12" customFormat="1" ht="25.92" customHeight="1">
      <c r="A131" s="12"/>
      <c r="B131" s="203"/>
      <c r="C131" s="204"/>
      <c r="D131" s="205" t="s">
        <v>77</v>
      </c>
      <c r="E131" s="206" t="s">
        <v>274</v>
      </c>
      <c r="F131" s="206" t="s">
        <v>868</v>
      </c>
      <c r="G131" s="204"/>
      <c r="H131" s="204"/>
      <c r="I131" s="207"/>
      <c r="J131" s="208">
        <f>BK131</f>
        <v>0</v>
      </c>
      <c r="K131" s="204"/>
      <c r="L131" s="209"/>
      <c r="M131" s="210"/>
      <c r="N131" s="211"/>
      <c r="O131" s="211"/>
      <c r="P131" s="212">
        <f>P132+P147</f>
        <v>0</v>
      </c>
      <c r="Q131" s="211"/>
      <c r="R131" s="212">
        <f>R132+R147</f>
        <v>13.5734362</v>
      </c>
      <c r="S131" s="211"/>
      <c r="T131" s="213">
        <f>T132+T147</f>
        <v>5.5</v>
      </c>
      <c r="U131" s="12"/>
      <c r="V131" s="12"/>
      <c r="W131" s="12"/>
      <c r="X131" s="12"/>
      <c r="Y131" s="12"/>
      <c r="Z131" s="12"/>
      <c r="AA131" s="12"/>
      <c r="AB131" s="12"/>
      <c r="AC131" s="12"/>
      <c r="AD131" s="12"/>
      <c r="AE131" s="12"/>
      <c r="AR131" s="214" t="s">
        <v>151</v>
      </c>
      <c r="AT131" s="215" t="s">
        <v>77</v>
      </c>
      <c r="AU131" s="215" t="s">
        <v>78</v>
      </c>
      <c r="AY131" s="214" t="s">
        <v>132</v>
      </c>
      <c r="BK131" s="216">
        <f>BK132+BK147</f>
        <v>0</v>
      </c>
    </row>
    <row r="132" s="12" customFormat="1" ht="22.8" customHeight="1">
      <c r="A132" s="12"/>
      <c r="B132" s="203"/>
      <c r="C132" s="204"/>
      <c r="D132" s="205" t="s">
        <v>77</v>
      </c>
      <c r="E132" s="217" t="s">
        <v>869</v>
      </c>
      <c r="F132" s="217" t="s">
        <v>870</v>
      </c>
      <c r="G132" s="204"/>
      <c r="H132" s="204"/>
      <c r="I132" s="207"/>
      <c r="J132" s="218">
        <f>BK132</f>
        <v>0</v>
      </c>
      <c r="K132" s="204"/>
      <c r="L132" s="209"/>
      <c r="M132" s="210"/>
      <c r="N132" s="211"/>
      <c r="O132" s="211"/>
      <c r="P132" s="212">
        <f>SUM(P133:P146)</f>
        <v>0</v>
      </c>
      <c r="Q132" s="211"/>
      <c r="R132" s="212">
        <f>SUM(R133:R146)</f>
        <v>0</v>
      </c>
      <c r="S132" s="211"/>
      <c r="T132" s="213">
        <f>SUM(T133:T146)</f>
        <v>0</v>
      </c>
      <c r="U132" s="12"/>
      <c r="V132" s="12"/>
      <c r="W132" s="12"/>
      <c r="X132" s="12"/>
      <c r="Y132" s="12"/>
      <c r="Z132" s="12"/>
      <c r="AA132" s="12"/>
      <c r="AB132" s="12"/>
      <c r="AC132" s="12"/>
      <c r="AD132" s="12"/>
      <c r="AE132" s="12"/>
      <c r="AR132" s="214" t="s">
        <v>151</v>
      </c>
      <c r="AT132" s="215" t="s">
        <v>77</v>
      </c>
      <c r="AU132" s="215" t="s">
        <v>86</v>
      </c>
      <c r="AY132" s="214" t="s">
        <v>132</v>
      </c>
      <c r="BK132" s="216">
        <f>SUM(BK133:BK146)</f>
        <v>0</v>
      </c>
    </row>
    <row r="133" s="2" customFormat="1">
      <c r="A133" s="39"/>
      <c r="B133" s="40"/>
      <c r="C133" s="219" t="s">
        <v>88</v>
      </c>
      <c r="D133" s="219" t="s">
        <v>134</v>
      </c>
      <c r="E133" s="220" t="s">
        <v>871</v>
      </c>
      <c r="F133" s="221" t="s">
        <v>872</v>
      </c>
      <c r="G133" s="222" t="s">
        <v>147</v>
      </c>
      <c r="H133" s="223">
        <v>5</v>
      </c>
      <c r="I133" s="224"/>
      <c r="J133" s="225">
        <f>ROUND(I133*H133,2)</f>
        <v>0</v>
      </c>
      <c r="K133" s="221" t="s">
        <v>1</v>
      </c>
      <c r="L133" s="45"/>
      <c r="M133" s="226" t="s">
        <v>1</v>
      </c>
      <c r="N133" s="227" t="s">
        <v>43</v>
      </c>
      <c r="O133" s="92"/>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515</v>
      </c>
      <c r="AT133" s="230" t="s">
        <v>134</v>
      </c>
      <c r="AU133" s="230" t="s">
        <v>88</v>
      </c>
      <c r="AY133" s="18" t="s">
        <v>132</v>
      </c>
      <c r="BE133" s="231">
        <f>IF(N133="základní",J133,0)</f>
        <v>0</v>
      </c>
      <c r="BF133" s="231">
        <f>IF(N133="snížená",J133,0)</f>
        <v>0</v>
      </c>
      <c r="BG133" s="231">
        <f>IF(N133="zákl. přenesená",J133,0)</f>
        <v>0</v>
      </c>
      <c r="BH133" s="231">
        <f>IF(N133="sníž. přenesená",J133,0)</f>
        <v>0</v>
      </c>
      <c r="BI133" s="231">
        <f>IF(N133="nulová",J133,0)</f>
        <v>0</v>
      </c>
      <c r="BJ133" s="18" t="s">
        <v>86</v>
      </c>
      <c r="BK133" s="231">
        <f>ROUND(I133*H133,2)</f>
        <v>0</v>
      </c>
      <c r="BL133" s="18" t="s">
        <v>515</v>
      </c>
      <c r="BM133" s="230" t="s">
        <v>873</v>
      </c>
    </row>
    <row r="134" s="2" customFormat="1">
      <c r="A134" s="39"/>
      <c r="B134" s="40"/>
      <c r="C134" s="41"/>
      <c r="D134" s="232" t="s">
        <v>141</v>
      </c>
      <c r="E134" s="41"/>
      <c r="F134" s="233" t="s">
        <v>872</v>
      </c>
      <c r="G134" s="41"/>
      <c r="H134" s="41"/>
      <c r="I134" s="234"/>
      <c r="J134" s="41"/>
      <c r="K134" s="41"/>
      <c r="L134" s="45"/>
      <c r="M134" s="235"/>
      <c r="N134" s="236"/>
      <c r="O134" s="92"/>
      <c r="P134" s="92"/>
      <c r="Q134" s="92"/>
      <c r="R134" s="92"/>
      <c r="S134" s="92"/>
      <c r="T134" s="93"/>
      <c r="U134" s="39"/>
      <c r="V134" s="39"/>
      <c r="W134" s="39"/>
      <c r="X134" s="39"/>
      <c r="Y134" s="39"/>
      <c r="Z134" s="39"/>
      <c r="AA134" s="39"/>
      <c r="AB134" s="39"/>
      <c r="AC134" s="39"/>
      <c r="AD134" s="39"/>
      <c r="AE134" s="39"/>
      <c r="AT134" s="18" t="s">
        <v>141</v>
      </c>
      <c r="AU134" s="18" t="s">
        <v>88</v>
      </c>
    </row>
    <row r="135" s="13" customFormat="1">
      <c r="A135" s="13"/>
      <c r="B135" s="237"/>
      <c r="C135" s="238"/>
      <c r="D135" s="232" t="s">
        <v>143</v>
      </c>
      <c r="E135" s="239" t="s">
        <v>1</v>
      </c>
      <c r="F135" s="240" t="s">
        <v>162</v>
      </c>
      <c r="G135" s="238"/>
      <c r="H135" s="241">
        <v>5</v>
      </c>
      <c r="I135" s="242"/>
      <c r="J135" s="238"/>
      <c r="K135" s="238"/>
      <c r="L135" s="243"/>
      <c r="M135" s="244"/>
      <c r="N135" s="245"/>
      <c r="O135" s="245"/>
      <c r="P135" s="245"/>
      <c r="Q135" s="245"/>
      <c r="R135" s="245"/>
      <c r="S135" s="245"/>
      <c r="T135" s="246"/>
      <c r="U135" s="13"/>
      <c r="V135" s="13"/>
      <c r="W135" s="13"/>
      <c r="X135" s="13"/>
      <c r="Y135" s="13"/>
      <c r="Z135" s="13"/>
      <c r="AA135" s="13"/>
      <c r="AB135" s="13"/>
      <c r="AC135" s="13"/>
      <c r="AD135" s="13"/>
      <c r="AE135" s="13"/>
      <c r="AT135" s="247" t="s">
        <v>143</v>
      </c>
      <c r="AU135" s="247" t="s">
        <v>88</v>
      </c>
      <c r="AV135" s="13" t="s">
        <v>88</v>
      </c>
      <c r="AW135" s="13" t="s">
        <v>34</v>
      </c>
      <c r="AX135" s="13" t="s">
        <v>86</v>
      </c>
      <c r="AY135" s="247" t="s">
        <v>132</v>
      </c>
    </row>
    <row r="136" s="2" customFormat="1" ht="16.5" customHeight="1">
      <c r="A136" s="39"/>
      <c r="B136" s="40"/>
      <c r="C136" s="219" t="s">
        <v>151</v>
      </c>
      <c r="D136" s="219" t="s">
        <v>134</v>
      </c>
      <c r="E136" s="220" t="s">
        <v>874</v>
      </c>
      <c r="F136" s="221" t="s">
        <v>875</v>
      </c>
      <c r="G136" s="222" t="s">
        <v>147</v>
      </c>
      <c r="H136" s="223">
        <v>5</v>
      </c>
      <c r="I136" s="224"/>
      <c r="J136" s="225">
        <f>ROUND(I136*H136,2)</f>
        <v>0</v>
      </c>
      <c r="K136" s="221" t="s">
        <v>1</v>
      </c>
      <c r="L136" s="45"/>
      <c r="M136" s="226" t="s">
        <v>1</v>
      </c>
      <c r="N136" s="227" t="s">
        <v>43</v>
      </c>
      <c r="O136" s="92"/>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515</v>
      </c>
      <c r="AT136" s="230" t="s">
        <v>134</v>
      </c>
      <c r="AU136" s="230" t="s">
        <v>88</v>
      </c>
      <c r="AY136" s="18" t="s">
        <v>132</v>
      </c>
      <c r="BE136" s="231">
        <f>IF(N136="základní",J136,0)</f>
        <v>0</v>
      </c>
      <c r="BF136" s="231">
        <f>IF(N136="snížená",J136,0)</f>
        <v>0</v>
      </c>
      <c r="BG136" s="231">
        <f>IF(N136="zákl. přenesená",J136,0)</f>
        <v>0</v>
      </c>
      <c r="BH136" s="231">
        <f>IF(N136="sníž. přenesená",J136,0)</f>
        <v>0</v>
      </c>
      <c r="BI136" s="231">
        <f>IF(N136="nulová",J136,0)</f>
        <v>0</v>
      </c>
      <c r="BJ136" s="18" t="s">
        <v>86</v>
      </c>
      <c r="BK136" s="231">
        <f>ROUND(I136*H136,2)</f>
        <v>0</v>
      </c>
      <c r="BL136" s="18" t="s">
        <v>515</v>
      </c>
      <c r="BM136" s="230" t="s">
        <v>876</v>
      </c>
    </row>
    <row r="137" s="2" customFormat="1">
      <c r="A137" s="39"/>
      <c r="B137" s="40"/>
      <c r="C137" s="41"/>
      <c r="D137" s="232" t="s">
        <v>141</v>
      </c>
      <c r="E137" s="41"/>
      <c r="F137" s="233" t="s">
        <v>875</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141</v>
      </c>
      <c r="AU137" s="18" t="s">
        <v>88</v>
      </c>
    </row>
    <row r="138" s="13" customFormat="1">
      <c r="A138" s="13"/>
      <c r="B138" s="237"/>
      <c r="C138" s="238"/>
      <c r="D138" s="232" t="s">
        <v>143</v>
      </c>
      <c r="E138" s="239" t="s">
        <v>1</v>
      </c>
      <c r="F138" s="240" t="s">
        <v>162</v>
      </c>
      <c r="G138" s="238"/>
      <c r="H138" s="241">
        <v>5</v>
      </c>
      <c r="I138" s="242"/>
      <c r="J138" s="238"/>
      <c r="K138" s="238"/>
      <c r="L138" s="243"/>
      <c r="M138" s="244"/>
      <c r="N138" s="245"/>
      <c r="O138" s="245"/>
      <c r="P138" s="245"/>
      <c r="Q138" s="245"/>
      <c r="R138" s="245"/>
      <c r="S138" s="245"/>
      <c r="T138" s="246"/>
      <c r="U138" s="13"/>
      <c r="V138" s="13"/>
      <c r="W138" s="13"/>
      <c r="X138" s="13"/>
      <c r="Y138" s="13"/>
      <c r="Z138" s="13"/>
      <c r="AA138" s="13"/>
      <c r="AB138" s="13"/>
      <c r="AC138" s="13"/>
      <c r="AD138" s="13"/>
      <c r="AE138" s="13"/>
      <c r="AT138" s="247" t="s">
        <v>143</v>
      </c>
      <c r="AU138" s="247" t="s">
        <v>88</v>
      </c>
      <c r="AV138" s="13" t="s">
        <v>88</v>
      </c>
      <c r="AW138" s="13" t="s">
        <v>34</v>
      </c>
      <c r="AX138" s="13" t="s">
        <v>86</v>
      </c>
      <c r="AY138" s="247" t="s">
        <v>132</v>
      </c>
    </row>
    <row r="139" s="2" customFormat="1">
      <c r="A139" s="39"/>
      <c r="B139" s="40"/>
      <c r="C139" s="219" t="s">
        <v>139</v>
      </c>
      <c r="D139" s="219" t="s">
        <v>134</v>
      </c>
      <c r="E139" s="220" t="s">
        <v>877</v>
      </c>
      <c r="F139" s="221" t="s">
        <v>878</v>
      </c>
      <c r="G139" s="222" t="s">
        <v>147</v>
      </c>
      <c r="H139" s="223">
        <v>4</v>
      </c>
      <c r="I139" s="224"/>
      <c r="J139" s="225">
        <f>ROUND(I139*H139,2)</f>
        <v>0</v>
      </c>
      <c r="K139" s="221" t="s">
        <v>1</v>
      </c>
      <c r="L139" s="45"/>
      <c r="M139" s="226" t="s">
        <v>1</v>
      </c>
      <c r="N139" s="227" t="s">
        <v>43</v>
      </c>
      <c r="O139" s="92"/>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515</v>
      </c>
      <c r="AT139" s="230" t="s">
        <v>134</v>
      </c>
      <c r="AU139" s="230" t="s">
        <v>88</v>
      </c>
      <c r="AY139" s="18" t="s">
        <v>132</v>
      </c>
      <c r="BE139" s="231">
        <f>IF(N139="základní",J139,0)</f>
        <v>0</v>
      </c>
      <c r="BF139" s="231">
        <f>IF(N139="snížená",J139,0)</f>
        <v>0</v>
      </c>
      <c r="BG139" s="231">
        <f>IF(N139="zákl. přenesená",J139,0)</f>
        <v>0</v>
      </c>
      <c r="BH139" s="231">
        <f>IF(N139="sníž. přenesená",J139,0)</f>
        <v>0</v>
      </c>
      <c r="BI139" s="231">
        <f>IF(N139="nulová",J139,0)</f>
        <v>0</v>
      </c>
      <c r="BJ139" s="18" t="s">
        <v>86</v>
      </c>
      <c r="BK139" s="231">
        <f>ROUND(I139*H139,2)</f>
        <v>0</v>
      </c>
      <c r="BL139" s="18" t="s">
        <v>515</v>
      </c>
      <c r="BM139" s="230" t="s">
        <v>879</v>
      </c>
    </row>
    <row r="140" s="2" customFormat="1">
      <c r="A140" s="39"/>
      <c r="B140" s="40"/>
      <c r="C140" s="41"/>
      <c r="D140" s="232" t="s">
        <v>141</v>
      </c>
      <c r="E140" s="41"/>
      <c r="F140" s="233" t="s">
        <v>878</v>
      </c>
      <c r="G140" s="41"/>
      <c r="H140" s="41"/>
      <c r="I140" s="234"/>
      <c r="J140" s="41"/>
      <c r="K140" s="41"/>
      <c r="L140" s="45"/>
      <c r="M140" s="235"/>
      <c r="N140" s="236"/>
      <c r="O140" s="92"/>
      <c r="P140" s="92"/>
      <c r="Q140" s="92"/>
      <c r="R140" s="92"/>
      <c r="S140" s="92"/>
      <c r="T140" s="93"/>
      <c r="U140" s="39"/>
      <c r="V140" s="39"/>
      <c r="W140" s="39"/>
      <c r="X140" s="39"/>
      <c r="Y140" s="39"/>
      <c r="Z140" s="39"/>
      <c r="AA140" s="39"/>
      <c r="AB140" s="39"/>
      <c r="AC140" s="39"/>
      <c r="AD140" s="39"/>
      <c r="AE140" s="39"/>
      <c r="AT140" s="18" t="s">
        <v>141</v>
      </c>
      <c r="AU140" s="18" t="s">
        <v>88</v>
      </c>
    </row>
    <row r="141" s="2" customFormat="1">
      <c r="A141" s="39"/>
      <c r="B141" s="40"/>
      <c r="C141" s="41"/>
      <c r="D141" s="232" t="s">
        <v>195</v>
      </c>
      <c r="E141" s="41"/>
      <c r="F141" s="269" t="s">
        <v>880</v>
      </c>
      <c r="G141" s="41"/>
      <c r="H141" s="41"/>
      <c r="I141" s="234"/>
      <c r="J141" s="41"/>
      <c r="K141" s="41"/>
      <c r="L141" s="45"/>
      <c r="M141" s="235"/>
      <c r="N141" s="236"/>
      <c r="O141" s="92"/>
      <c r="P141" s="92"/>
      <c r="Q141" s="92"/>
      <c r="R141" s="92"/>
      <c r="S141" s="92"/>
      <c r="T141" s="93"/>
      <c r="U141" s="39"/>
      <c r="V141" s="39"/>
      <c r="W141" s="39"/>
      <c r="X141" s="39"/>
      <c r="Y141" s="39"/>
      <c r="Z141" s="39"/>
      <c r="AA141" s="39"/>
      <c r="AB141" s="39"/>
      <c r="AC141" s="39"/>
      <c r="AD141" s="39"/>
      <c r="AE141" s="39"/>
      <c r="AT141" s="18" t="s">
        <v>195</v>
      </c>
      <c r="AU141" s="18" t="s">
        <v>88</v>
      </c>
    </row>
    <row r="142" s="13" customFormat="1">
      <c r="A142" s="13"/>
      <c r="B142" s="237"/>
      <c r="C142" s="238"/>
      <c r="D142" s="232" t="s">
        <v>143</v>
      </c>
      <c r="E142" s="239" t="s">
        <v>1</v>
      </c>
      <c r="F142" s="240" t="s">
        <v>139</v>
      </c>
      <c r="G142" s="238"/>
      <c r="H142" s="241">
        <v>4</v>
      </c>
      <c r="I142" s="242"/>
      <c r="J142" s="238"/>
      <c r="K142" s="238"/>
      <c r="L142" s="243"/>
      <c r="M142" s="244"/>
      <c r="N142" s="245"/>
      <c r="O142" s="245"/>
      <c r="P142" s="245"/>
      <c r="Q142" s="245"/>
      <c r="R142" s="245"/>
      <c r="S142" s="245"/>
      <c r="T142" s="246"/>
      <c r="U142" s="13"/>
      <c r="V142" s="13"/>
      <c r="W142" s="13"/>
      <c r="X142" s="13"/>
      <c r="Y142" s="13"/>
      <c r="Z142" s="13"/>
      <c r="AA142" s="13"/>
      <c r="AB142" s="13"/>
      <c r="AC142" s="13"/>
      <c r="AD142" s="13"/>
      <c r="AE142" s="13"/>
      <c r="AT142" s="247" t="s">
        <v>143</v>
      </c>
      <c r="AU142" s="247" t="s">
        <v>88</v>
      </c>
      <c r="AV142" s="13" t="s">
        <v>88</v>
      </c>
      <c r="AW142" s="13" t="s">
        <v>34</v>
      </c>
      <c r="AX142" s="13" t="s">
        <v>86</v>
      </c>
      <c r="AY142" s="247" t="s">
        <v>132</v>
      </c>
    </row>
    <row r="143" s="2" customFormat="1">
      <c r="A143" s="39"/>
      <c r="B143" s="40"/>
      <c r="C143" s="219" t="s">
        <v>162</v>
      </c>
      <c r="D143" s="219" t="s">
        <v>134</v>
      </c>
      <c r="E143" s="220" t="s">
        <v>881</v>
      </c>
      <c r="F143" s="221" t="s">
        <v>882</v>
      </c>
      <c r="G143" s="222" t="s">
        <v>147</v>
      </c>
      <c r="H143" s="223">
        <v>4</v>
      </c>
      <c r="I143" s="224"/>
      <c r="J143" s="225">
        <f>ROUND(I143*H143,2)</f>
        <v>0</v>
      </c>
      <c r="K143" s="221" t="s">
        <v>1</v>
      </c>
      <c r="L143" s="45"/>
      <c r="M143" s="226" t="s">
        <v>1</v>
      </c>
      <c r="N143" s="227" t="s">
        <v>43</v>
      </c>
      <c r="O143" s="92"/>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515</v>
      </c>
      <c r="AT143" s="230" t="s">
        <v>134</v>
      </c>
      <c r="AU143" s="230" t="s">
        <v>88</v>
      </c>
      <c r="AY143" s="18" t="s">
        <v>132</v>
      </c>
      <c r="BE143" s="231">
        <f>IF(N143="základní",J143,0)</f>
        <v>0</v>
      </c>
      <c r="BF143" s="231">
        <f>IF(N143="snížená",J143,0)</f>
        <v>0</v>
      </c>
      <c r="BG143" s="231">
        <f>IF(N143="zákl. přenesená",J143,0)</f>
        <v>0</v>
      </c>
      <c r="BH143" s="231">
        <f>IF(N143="sníž. přenesená",J143,0)</f>
        <v>0</v>
      </c>
      <c r="BI143" s="231">
        <f>IF(N143="nulová",J143,0)</f>
        <v>0</v>
      </c>
      <c r="BJ143" s="18" t="s">
        <v>86</v>
      </c>
      <c r="BK143" s="231">
        <f>ROUND(I143*H143,2)</f>
        <v>0</v>
      </c>
      <c r="BL143" s="18" t="s">
        <v>515</v>
      </c>
      <c r="BM143" s="230" t="s">
        <v>883</v>
      </c>
    </row>
    <row r="144" s="2" customFormat="1">
      <c r="A144" s="39"/>
      <c r="B144" s="40"/>
      <c r="C144" s="41"/>
      <c r="D144" s="232" t="s">
        <v>141</v>
      </c>
      <c r="E144" s="41"/>
      <c r="F144" s="233" t="s">
        <v>882</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141</v>
      </c>
      <c r="AU144" s="18" t="s">
        <v>88</v>
      </c>
    </row>
    <row r="145" s="2" customFormat="1">
      <c r="A145" s="39"/>
      <c r="B145" s="40"/>
      <c r="C145" s="41"/>
      <c r="D145" s="232" t="s">
        <v>195</v>
      </c>
      <c r="E145" s="41"/>
      <c r="F145" s="269" t="s">
        <v>884</v>
      </c>
      <c r="G145" s="41"/>
      <c r="H145" s="41"/>
      <c r="I145" s="234"/>
      <c r="J145" s="41"/>
      <c r="K145" s="41"/>
      <c r="L145" s="45"/>
      <c r="M145" s="235"/>
      <c r="N145" s="236"/>
      <c r="O145" s="92"/>
      <c r="P145" s="92"/>
      <c r="Q145" s="92"/>
      <c r="R145" s="92"/>
      <c r="S145" s="92"/>
      <c r="T145" s="93"/>
      <c r="U145" s="39"/>
      <c r="V145" s="39"/>
      <c r="W145" s="39"/>
      <c r="X145" s="39"/>
      <c r="Y145" s="39"/>
      <c r="Z145" s="39"/>
      <c r="AA145" s="39"/>
      <c r="AB145" s="39"/>
      <c r="AC145" s="39"/>
      <c r="AD145" s="39"/>
      <c r="AE145" s="39"/>
      <c r="AT145" s="18" t="s">
        <v>195</v>
      </c>
      <c r="AU145" s="18" t="s">
        <v>88</v>
      </c>
    </row>
    <row r="146" s="13" customFormat="1">
      <c r="A146" s="13"/>
      <c r="B146" s="237"/>
      <c r="C146" s="238"/>
      <c r="D146" s="232" t="s">
        <v>143</v>
      </c>
      <c r="E146" s="239" t="s">
        <v>1</v>
      </c>
      <c r="F146" s="240" t="s">
        <v>139</v>
      </c>
      <c r="G146" s="238"/>
      <c r="H146" s="241">
        <v>4</v>
      </c>
      <c r="I146" s="242"/>
      <c r="J146" s="238"/>
      <c r="K146" s="238"/>
      <c r="L146" s="243"/>
      <c r="M146" s="244"/>
      <c r="N146" s="245"/>
      <c r="O146" s="245"/>
      <c r="P146" s="245"/>
      <c r="Q146" s="245"/>
      <c r="R146" s="245"/>
      <c r="S146" s="245"/>
      <c r="T146" s="246"/>
      <c r="U146" s="13"/>
      <c r="V146" s="13"/>
      <c r="W146" s="13"/>
      <c r="X146" s="13"/>
      <c r="Y146" s="13"/>
      <c r="Z146" s="13"/>
      <c r="AA146" s="13"/>
      <c r="AB146" s="13"/>
      <c r="AC146" s="13"/>
      <c r="AD146" s="13"/>
      <c r="AE146" s="13"/>
      <c r="AT146" s="247" t="s">
        <v>143</v>
      </c>
      <c r="AU146" s="247" t="s">
        <v>88</v>
      </c>
      <c r="AV146" s="13" t="s">
        <v>88</v>
      </c>
      <c r="AW146" s="13" t="s">
        <v>34</v>
      </c>
      <c r="AX146" s="13" t="s">
        <v>86</v>
      </c>
      <c r="AY146" s="247" t="s">
        <v>132</v>
      </c>
    </row>
    <row r="147" s="12" customFormat="1" ht="22.8" customHeight="1">
      <c r="A147" s="12"/>
      <c r="B147" s="203"/>
      <c r="C147" s="204"/>
      <c r="D147" s="205" t="s">
        <v>77</v>
      </c>
      <c r="E147" s="217" t="s">
        <v>885</v>
      </c>
      <c r="F147" s="217" t="s">
        <v>886</v>
      </c>
      <c r="G147" s="204"/>
      <c r="H147" s="204"/>
      <c r="I147" s="207"/>
      <c r="J147" s="218">
        <f>BK147</f>
        <v>0</v>
      </c>
      <c r="K147" s="204"/>
      <c r="L147" s="209"/>
      <c r="M147" s="210"/>
      <c r="N147" s="211"/>
      <c r="O147" s="211"/>
      <c r="P147" s="212">
        <f>SUM(P148:P203)</f>
        <v>0</v>
      </c>
      <c r="Q147" s="211"/>
      <c r="R147" s="212">
        <f>SUM(R148:R203)</f>
        <v>13.5734362</v>
      </c>
      <c r="S147" s="211"/>
      <c r="T147" s="213">
        <f>SUM(T148:T203)</f>
        <v>5.5</v>
      </c>
      <c r="U147" s="12"/>
      <c r="V147" s="12"/>
      <c r="W147" s="12"/>
      <c r="X147" s="12"/>
      <c r="Y147" s="12"/>
      <c r="Z147" s="12"/>
      <c r="AA147" s="12"/>
      <c r="AB147" s="12"/>
      <c r="AC147" s="12"/>
      <c r="AD147" s="12"/>
      <c r="AE147" s="12"/>
      <c r="AR147" s="214" t="s">
        <v>151</v>
      </c>
      <c r="AT147" s="215" t="s">
        <v>77</v>
      </c>
      <c r="AU147" s="215" t="s">
        <v>86</v>
      </c>
      <c r="AY147" s="214" t="s">
        <v>132</v>
      </c>
      <c r="BK147" s="216">
        <f>SUM(BK148:BK203)</f>
        <v>0</v>
      </c>
    </row>
    <row r="148" s="2" customFormat="1">
      <c r="A148" s="39"/>
      <c r="B148" s="40"/>
      <c r="C148" s="219" t="s">
        <v>168</v>
      </c>
      <c r="D148" s="219" t="s">
        <v>134</v>
      </c>
      <c r="E148" s="220" t="s">
        <v>887</v>
      </c>
      <c r="F148" s="221" t="s">
        <v>888</v>
      </c>
      <c r="G148" s="222" t="s">
        <v>493</v>
      </c>
      <c r="H148" s="223">
        <v>134</v>
      </c>
      <c r="I148" s="224"/>
      <c r="J148" s="225">
        <f>ROUND(I148*H148,2)</f>
        <v>0</v>
      </c>
      <c r="K148" s="221" t="s">
        <v>138</v>
      </c>
      <c r="L148" s="45"/>
      <c r="M148" s="226" t="s">
        <v>1</v>
      </c>
      <c r="N148" s="227" t="s">
        <v>43</v>
      </c>
      <c r="O148" s="92"/>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515</v>
      </c>
      <c r="AT148" s="230" t="s">
        <v>134</v>
      </c>
      <c r="AU148" s="230" t="s">
        <v>88</v>
      </c>
      <c r="AY148" s="18" t="s">
        <v>132</v>
      </c>
      <c r="BE148" s="231">
        <f>IF(N148="základní",J148,0)</f>
        <v>0</v>
      </c>
      <c r="BF148" s="231">
        <f>IF(N148="snížená",J148,0)</f>
        <v>0</v>
      </c>
      <c r="BG148" s="231">
        <f>IF(N148="zákl. přenesená",J148,0)</f>
        <v>0</v>
      </c>
      <c r="BH148" s="231">
        <f>IF(N148="sníž. přenesená",J148,0)</f>
        <v>0</v>
      </c>
      <c r="BI148" s="231">
        <f>IF(N148="nulová",J148,0)</f>
        <v>0</v>
      </c>
      <c r="BJ148" s="18" t="s">
        <v>86</v>
      </c>
      <c r="BK148" s="231">
        <f>ROUND(I148*H148,2)</f>
        <v>0</v>
      </c>
      <c r="BL148" s="18" t="s">
        <v>515</v>
      </c>
      <c r="BM148" s="230" t="s">
        <v>889</v>
      </c>
    </row>
    <row r="149" s="2" customFormat="1">
      <c r="A149" s="39"/>
      <c r="B149" s="40"/>
      <c r="C149" s="41"/>
      <c r="D149" s="232" t="s">
        <v>141</v>
      </c>
      <c r="E149" s="41"/>
      <c r="F149" s="233" t="s">
        <v>890</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141</v>
      </c>
      <c r="AU149" s="18" t="s">
        <v>88</v>
      </c>
    </row>
    <row r="150" s="13" customFormat="1">
      <c r="A150" s="13"/>
      <c r="B150" s="237"/>
      <c r="C150" s="238"/>
      <c r="D150" s="232" t="s">
        <v>143</v>
      </c>
      <c r="E150" s="239" t="s">
        <v>1</v>
      </c>
      <c r="F150" s="240" t="s">
        <v>891</v>
      </c>
      <c r="G150" s="238"/>
      <c r="H150" s="241">
        <v>134</v>
      </c>
      <c r="I150" s="242"/>
      <c r="J150" s="238"/>
      <c r="K150" s="238"/>
      <c r="L150" s="243"/>
      <c r="M150" s="244"/>
      <c r="N150" s="245"/>
      <c r="O150" s="245"/>
      <c r="P150" s="245"/>
      <c r="Q150" s="245"/>
      <c r="R150" s="245"/>
      <c r="S150" s="245"/>
      <c r="T150" s="246"/>
      <c r="U150" s="13"/>
      <c r="V150" s="13"/>
      <c r="W150" s="13"/>
      <c r="X150" s="13"/>
      <c r="Y150" s="13"/>
      <c r="Z150" s="13"/>
      <c r="AA150" s="13"/>
      <c r="AB150" s="13"/>
      <c r="AC150" s="13"/>
      <c r="AD150" s="13"/>
      <c r="AE150" s="13"/>
      <c r="AT150" s="247" t="s">
        <v>143</v>
      </c>
      <c r="AU150" s="247" t="s">
        <v>88</v>
      </c>
      <c r="AV150" s="13" t="s">
        <v>88</v>
      </c>
      <c r="AW150" s="13" t="s">
        <v>34</v>
      </c>
      <c r="AX150" s="13" t="s">
        <v>78</v>
      </c>
      <c r="AY150" s="247" t="s">
        <v>132</v>
      </c>
    </row>
    <row r="151" s="15" customFormat="1">
      <c r="A151" s="15"/>
      <c r="B151" s="258"/>
      <c r="C151" s="259"/>
      <c r="D151" s="232" t="s">
        <v>143</v>
      </c>
      <c r="E151" s="260" t="s">
        <v>1</v>
      </c>
      <c r="F151" s="261" t="s">
        <v>176</v>
      </c>
      <c r="G151" s="259"/>
      <c r="H151" s="262">
        <v>134</v>
      </c>
      <c r="I151" s="263"/>
      <c r="J151" s="259"/>
      <c r="K151" s="259"/>
      <c r="L151" s="264"/>
      <c r="M151" s="265"/>
      <c r="N151" s="266"/>
      <c r="O151" s="266"/>
      <c r="P151" s="266"/>
      <c r="Q151" s="266"/>
      <c r="R151" s="266"/>
      <c r="S151" s="266"/>
      <c r="T151" s="267"/>
      <c r="U151" s="15"/>
      <c r="V151" s="15"/>
      <c r="W151" s="15"/>
      <c r="X151" s="15"/>
      <c r="Y151" s="15"/>
      <c r="Z151" s="15"/>
      <c r="AA151" s="15"/>
      <c r="AB151" s="15"/>
      <c r="AC151" s="15"/>
      <c r="AD151" s="15"/>
      <c r="AE151" s="15"/>
      <c r="AT151" s="268" t="s">
        <v>143</v>
      </c>
      <c r="AU151" s="268" t="s">
        <v>88</v>
      </c>
      <c r="AV151" s="15" t="s">
        <v>139</v>
      </c>
      <c r="AW151" s="15" t="s">
        <v>34</v>
      </c>
      <c r="AX151" s="15" t="s">
        <v>86</v>
      </c>
      <c r="AY151" s="268" t="s">
        <v>132</v>
      </c>
    </row>
    <row r="152" s="2" customFormat="1">
      <c r="A152" s="39"/>
      <c r="B152" s="40"/>
      <c r="C152" s="219" t="s">
        <v>177</v>
      </c>
      <c r="D152" s="219" t="s">
        <v>134</v>
      </c>
      <c r="E152" s="220" t="s">
        <v>892</v>
      </c>
      <c r="F152" s="221" t="s">
        <v>893</v>
      </c>
      <c r="G152" s="222" t="s">
        <v>158</v>
      </c>
      <c r="H152" s="223">
        <v>32.829999999999998</v>
      </c>
      <c r="I152" s="224"/>
      <c r="J152" s="225">
        <f>ROUND(I152*H152,2)</f>
        <v>0</v>
      </c>
      <c r="K152" s="221" t="s">
        <v>138</v>
      </c>
      <c r="L152" s="45"/>
      <c r="M152" s="226" t="s">
        <v>1</v>
      </c>
      <c r="N152" s="227" t="s">
        <v>43</v>
      </c>
      <c r="O152" s="92"/>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515</v>
      </c>
      <c r="AT152" s="230" t="s">
        <v>134</v>
      </c>
      <c r="AU152" s="230" t="s">
        <v>88</v>
      </c>
      <c r="AY152" s="18" t="s">
        <v>132</v>
      </c>
      <c r="BE152" s="231">
        <f>IF(N152="základní",J152,0)</f>
        <v>0</v>
      </c>
      <c r="BF152" s="231">
        <f>IF(N152="snížená",J152,0)</f>
        <v>0</v>
      </c>
      <c r="BG152" s="231">
        <f>IF(N152="zákl. přenesená",J152,0)</f>
        <v>0</v>
      </c>
      <c r="BH152" s="231">
        <f>IF(N152="sníž. přenesená",J152,0)</f>
        <v>0</v>
      </c>
      <c r="BI152" s="231">
        <f>IF(N152="nulová",J152,0)</f>
        <v>0</v>
      </c>
      <c r="BJ152" s="18" t="s">
        <v>86</v>
      </c>
      <c r="BK152" s="231">
        <f>ROUND(I152*H152,2)</f>
        <v>0</v>
      </c>
      <c r="BL152" s="18" t="s">
        <v>515</v>
      </c>
      <c r="BM152" s="230" t="s">
        <v>894</v>
      </c>
    </row>
    <row r="153" s="2" customFormat="1">
      <c r="A153" s="39"/>
      <c r="B153" s="40"/>
      <c r="C153" s="41"/>
      <c r="D153" s="232" t="s">
        <v>141</v>
      </c>
      <c r="E153" s="41"/>
      <c r="F153" s="233" t="s">
        <v>895</v>
      </c>
      <c r="G153" s="41"/>
      <c r="H153" s="41"/>
      <c r="I153" s="234"/>
      <c r="J153" s="41"/>
      <c r="K153" s="41"/>
      <c r="L153" s="45"/>
      <c r="M153" s="235"/>
      <c r="N153" s="236"/>
      <c r="O153" s="92"/>
      <c r="P153" s="92"/>
      <c r="Q153" s="92"/>
      <c r="R153" s="92"/>
      <c r="S153" s="92"/>
      <c r="T153" s="93"/>
      <c r="U153" s="39"/>
      <c r="V153" s="39"/>
      <c r="W153" s="39"/>
      <c r="X153" s="39"/>
      <c r="Y153" s="39"/>
      <c r="Z153" s="39"/>
      <c r="AA153" s="39"/>
      <c r="AB153" s="39"/>
      <c r="AC153" s="39"/>
      <c r="AD153" s="39"/>
      <c r="AE153" s="39"/>
      <c r="AT153" s="18" t="s">
        <v>141</v>
      </c>
      <c r="AU153" s="18" t="s">
        <v>88</v>
      </c>
    </row>
    <row r="154" s="13" customFormat="1">
      <c r="A154" s="13"/>
      <c r="B154" s="237"/>
      <c r="C154" s="238"/>
      <c r="D154" s="232" t="s">
        <v>143</v>
      </c>
      <c r="E154" s="239" t="s">
        <v>1</v>
      </c>
      <c r="F154" s="240" t="s">
        <v>896</v>
      </c>
      <c r="G154" s="238"/>
      <c r="H154" s="241">
        <v>32.829999999999998</v>
      </c>
      <c r="I154" s="242"/>
      <c r="J154" s="238"/>
      <c r="K154" s="238"/>
      <c r="L154" s="243"/>
      <c r="M154" s="244"/>
      <c r="N154" s="245"/>
      <c r="O154" s="245"/>
      <c r="P154" s="245"/>
      <c r="Q154" s="245"/>
      <c r="R154" s="245"/>
      <c r="S154" s="245"/>
      <c r="T154" s="246"/>
      <c r="U154" s="13"/>
      <c r="V154" s="13"/>
      <c r="W154" s="13"/>
      <c r="X154" s="13"/>
      <c r="Y154" s="13"/>
      <c r="Z154" s="13"/>
      <c r="AA154" s="13"/>
      <c r="AB154" s="13"/>
      <c r="AC154" s="13"/>
      <c r="AD154" s="13"/>
      <c r="AE154" s="13"/>
      <c r="AT154" s="247" t="s">
        <v>143</v>
      </c>
      <c r="AU154" s="247" t="s">
        <v>88</v>
      </c>
      <c r="AV154" s="13" t="s">
        <v>88</v>
      </c>
      <c r="AW154" s="13" t="s">
        <v>34</v>
      </c>
      <c r="AX154" s="13" t="s">
        <v>86</v>
      </c>
      <c r="AY154" s="247" t="s">
        <v>132</v>
      </c>
    </row>
    <row r="155" s="2" customFormat="1" ht="33" customHeight="1">
      <c r="A155" s="39"/>
      <c r="B155" s="40"/>
      <c r="C155" s="219" t="s">
        <v>184</v>
      </c>
      <c r="D155" s="219" t="s">
        <v>134</v>
      </c>
      <c r="E155" s="220" t="s">
        <v>897</v>
      </c>
      <c r="F155" s="221" t="s">
        <v>898</v>
      </c>
      <c r="G155" s="222" t="s">
        <v>158</v>
      </c>
      <c r="H155" s="223">
        <v>7</v>
      </c>
      <c r="I155" s="224"/>
      <c r="J155" s="225">
        <f>ROUND(I155*H155,2)</f>
        <v>0</v>
      </c>
      <c r="K155" s="221" t="s">
        <v>138</v>
      </c>
      <c r="L155" s="45"/>
      <c r="M155" s="226" t="s">
        <v>1</v>
      </c>
      <c r="N155" s="227" t="s">
        <v>43</v>
      </c>
      <c r="O155" s="92"/>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515</v>
      </c>
      <c r="AT155" s="230" t="s">
        <v>134</v>
      </c>
      <c r="AU155" s="230" t="s">
        <v>88</v>
      </c>
      <c r="AY155" s="18" t="s">
        <v>132</v>
      </c>
      <c r="BE155" s="231">
        <f>IF(N155="základní",J155,0)</f>
        <v>0</v>
      </c>
      <c r="BF155" s="231">
        <f>IF(N155="snížená",J155,0)</f>
        <v>0</v>
      </c>
      <c r="BG155" s="231">
        <f>IF(N155="zákl. přenesená",J155,0)</f>
        <v>0</v>
      </c>
      <c r="BH155" s="231">
        <f>IF(N155="sníž. přenesená",J155,0)</f>
        <v>0</v>
      </c>
      <c r="BI155" s="231">
        <f>IF(N155="nulová",J155,0)</f>
        <v>0</v>
      </c>
      <c r="BJ155" s="18" t="s">
        <v>86</v>
      </c>
      <c r="BK155" s="231">
        <f>ROUND(I155*H155,2)</f>
        <v>0</v>
      </c>
      <c r="BL155" s="18" t="s">
        <v>515</v>
      </c>
      <c r="BM155" s="230" t="s">
        <v>899</v>
      </c>
    </row>
    <row r="156" s="2" customFormat="1">
      <c r="A156" s="39"/>
      <c r="B156" s="40"/>
      <c r="C156" s="41"/>
      <c r="D156" s="232" t="s">
        <v>141</v>
      </c>
      <c r="E156" s="41"/>
      <c r="F156" s="233" t="s">
        <v>900</v>
      </c>
      <c r="G156" s="41"/>
      <c r="H156" s="41"/>
      <c r="I156" s="234"/>
      <c r="J156" s="41"/>
      <c r="K156" s="41"/>
      <c r="L156" s="45"/>
      <c r="M156" s="235"/>
      <c r="N156" s="236"/>
      <c r="O156" s="92"/>
      <c r="P156" s="92"/>
      <c r="Q156" s="92"/>
      <c r="R156" s="92"/>
      <c r="S156" s="92"/>
      <c r="T156" s="93"/>
      <c r="U156" s="39"/>
      <c r="V156" s="39"/>
      <c r="W156" s="39"/>
      <c r="X156" s="39"/>
      <c r="Y156" s="39"/>
      <c r="Z156" s="39"/>
      <c r="AA156" s="39"/>
      <c r="AB156" s="39"/>
      <c r="AC156" s="39"/>
      <c r="AD156" s="39"/>
      <c r="AE156" s="39"/>
      <c r="AT156" s="18" t="s">
        <v>141</v>
      </c>
      <c r="AU156" s="18" t="s">
        <v>88</v>
      </c>
    </row>
    <row r="157" s="13" customFormat="1">
      <c r="A157" s="13"/>
      <c r="B157" s="237"/>
      <c r="C157" s="238"/>
      <c r="D157" s="232" t="s">
        <v>143</v>
      </c>
      <c r="E157" s="239" t="s">
        <v>1</v>
      </c>
      <c r="F157" s="240" t="s">
        <v>177</v>
      </c>
      <c r="G157" s="238"/>
      <c r="H157" s="241">
        <v>7</v>
      </c>
      <c r="I157" s="242"/>
      <c r="J157" s="238"/>
      <c r="K157" s="238"/>
      <c r="L157" s="243"/>
      <c r="M157" s="244"/>
      <c r="N157" s="245"/>
      <c r="O157" s="245"/>
      <c r="P157" s="245"/>
      <c r="Q157" s="245"/>
      <c r="R157" s="245"/>
      <c r="S157" s="245"/>
      <c r="T157" s="246"/>
      <c r="U157" s="13"/>
      <c r="V157" s="13"/>
      <c r="W157" s="13"/>
      <c r="X157" s="13"/>
      <c r="Y157" s="13"/>
      <c r="Z157" s="13"/>
      <c r="AA157" s="13"/>
      <c r="AB157" s="13"/>
      <c r="AC157" s="13"/>
      <c r="AD157" s="13"/>
      <c r="AE157" s="13"/>
      <c r="AT157" s="247" t="s">
        <v>143</v>
      </c>
      <c r="AU157" s="247" t="s">
        <v>88</v>
      </c>
      <c r="AV157" s="13" t="s">
        <v>88</v>
      </c>
      <c r="AW157" s="13" t="s">
        <v>34</v>
      </c>
      <c r="AX157" s="13" t="s">
        <v>86</v>
      </c>
      <c r="AY157" s="247" t="s">
        <v>132</v>
      </c>
    </row>
    <row r="158" s="2" customFormat="1">
      <c r="A158" s="39"/>
      <c r="B158" s="40"/>
      <c r="C158" s="219" t="s">
        <v>190</v>
      </c>
      <c r="D158" s="219" t="s">
        <v>134</v>
      </c>
      <c r="E158" s="220" t="s">
        <v>901</v>
      </c>
      <c r="F158" s="221" t="s">
        <v>902</v>
      </c>
      <c r="G158" s="222" t="s">
        <v>158</v>
      </c>
      <c r="H158" s="223">
        <v>28</v>
      </c>
      <c r="I158" s="224"/>
      <c r="J158" s="225">
        <f>ROUND(I158*H158,2)</f>
        <v>0</v>
      </c>
      <c r="K158" s="221" t="s">
        <v>138</v>
      </c>
      <c r="L158" s="45"/>
      <c r="M158" s="226" t="s">
        <v>1</v>
      </c>
      <c r="N158" s="227" t="s">
        <v>43</v>
      </c>
      <c r="O158" s="92"/>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515</v>
      </c>
      <c r="AT158" s="230" t="s">
        <v>134</v>
      </c>
      <c r="AU158" s="230" t="s">
        <v>88</v>
      </c>
      <c r="AY158" s="18" t="s">
        <v>132</v>
      </c>
      <c r="BE158" s="231">
        <f>IF(N158="základní",J158,0)</f>
        <v>0</v>
      </c>
      <c r="BF158" s="231">
        <f>IF(N158="snížená",J158,0)</f>
        <v>0</v>
      </c>
      <c r="BG158" s="231">
        <f>IF(N158="zákl. přenesená",J158,0)</f>
        <v>0</v>
      </c>
      <c r="BH158" s="231">
        <f>IF(N158="sníž. přenesená",J158,0)</f>
        <v>0</v>
      </c>
      <c r="BI158" s="231">
        <f>IF(N158="nulová",J158,0)</f>
        <v>0</v>
      </c>
      <c r="BJ158" s="18" t="s">
        <v>86</v>
      </c>
      <c r="BK158" s="231">
        <f>ROUND(I158*H158,2)</f>
        <v>0</v>
      </c>
      <c r="BL158" s="18" t="s">
        <v>515</v>
      </c>
      <c r="BM158" s="230" t="s">
        <v>903</v>
      </c>
    </row>
    <row r="159" s="2" customFormat="1">
      <c r="A159" s="39"/>
      <c r="B159" s="40"/>
      <c r="C159" s="41"/>
      <c r="D159" s="232" t="s">
        <v>141</v>
      </c>
      <c r="E159" s="41"/>
      <c r="F159" s="233" t="s">
        <v>904</v>
      </c>
      <c r="G159" s="41"/>
      <c r="H159" s="41"/>
      <c r="I159" s="234"/>
      <c r="J159" s="41"/>
      <c r="K159" s="41"/>
      <c r="L159" s="45"/>
      <c r="M159" s="235"/>
      <c r="N159" s="236"/>
      <c r="O159" s="92"/>
      <c r="P159" s="92"/>
      <c r="Q159" s="92"/>
      <c r="R159" s="92"/>
      <c r="S159" s="92"/>
      <c r="T159" s="93"/>
      <c r="U159" s="39"/>
      <c r="V159" s="39"/>
      <c r="W159" s="39"/>
      <c r="X159" s="39"/>
      <c r="Y159" s="39"/>
      <c r="Z159" s="39"/>
      <c r="AA159" s="39"/>
      <c r="AB159" s="39"/>
      <c r="AC159" s="39"/>
      <c r="AD159" s="39"/>
      <c r="AE159" s="39"/>
      <c r="AT159" s="18" t="s">
        <v>141</v>
      </c>
      <c r="AU159" s="18" t="s">
        <v>88</v>
      </c>
    </row>
    <row r="160" s="2" customFormat="1">
      <c r="A160" s="39"/>
      <c r="B160" s="40"/>
      <c r="C160" s="41"/>
      <c r="D160" s="232" t="s">
        <v>195</v>
      </c>
      <c r="E160" s="41"/>
      <c r="F160" s="269" t="s">
        <v>905</v>
      </c>
      <c r="G160" s="41"/>
      <c r="H160" s="41"/>
      <c r="I160" s="234"/>
      <c r="J160" s="41"/>
      <c r="K160" s="41"/>
      <c r="L160" s="45"/>
      <c r="M160" s="235"/>
      <c r="N160" s="236"/>
      <c r="O160" s="92"/>
      <c r="P160" s="92"/>
      <c r="Q160" s="92"/>
      <c r="R160" s="92"/>
      <c r="S160" s="92"/>
      <c r="T160" s="93"/>
      <c r="U160" s="39"/>
      <c r="V160" s="39"/>
      <c r="W160" s="39"/>
      <c r="X160" s="39"/>
      <c r="Y160" s="39"/>
      <c r="Z160" s="39"/>
      <c r="AA160" s="39"/>
      <c r="AB160" s="39"/>
      <c r="AC160" s="39"/>
      <c r="AD160" s="39"/>
      <c r="AE160" s="39"/>
      <c r="AT160" s="18" t="s">
        <v>195</v>
      </c>
      <c r="AU160" s="18" t="s">
        <v>88</v>
      </c>
    </row>
    <row r="161" s="13" customFormat="1">
      <c r="A161" s="13"/>
      <c r="B161" s="237"/>
      <c r="C161" s="238"/>
      <c r="D161" s="232" t="s">
        <v>143</v>
      </c>
      <c r="E161" s="239" t="s">
        <v>1</v>
      </c>
      <c r="F161" s="240" t="s">
        <v>906</v>
      </c>
      <c r="G161" s="238"/>
      <c r="H161" s="241">
        <v>28</v>
      </c>
      <c r="I161" s="242"/>
      <c r="J161" s="238"/>
      <c r="K161" s="238"/>
      <c r="L161" s="243"/>
      <c r="M161" s="244"/>
      <c r="N161" s="245"/>
      <c r="O161" s="245"/>
      <c r="P161" s="245"/>
      <c r="Q161" s="245"/>
      <c r="R161" s="245"/>
      <c r="S161" s="245"/>
      <c r="T161" s="246"/>
      <c r="U161" s="13"/>
      <c r="V161" s="13"/>
      <c r="W161" s="13"/>
      <c r="X161" s="13"/>
      <c r="Y161" s="13"/>
      <c r="Z161" s="13"/>
      <c r="AA161" s="13"/>
      <c r="AB161" s="13"/>
      <c r="AC161" s="13"/>
      <c r="AD161" s="13"/>
      <c r="AE161" s="13"/>
      <c r="AT161" s="247" t="s">
        <v>143</v>
      </c>
      <c r="AU161" s="247" t="s">
        <v>88</v>
      </c>
      <c r="AV161" s="13" t="s">
        <v>88</v>
      </c>
      <c r="AW161" s="13" t="s">
        <v>34</v>
      </c>
      <c r="AX161" s="13" t="s">
        <v>86</v>
      </c>
      <c r="AY161" s="247" t="s">
        <v>132</v>
      </c>
    </row>
    <row r="162" s="2" customFormat="1">
      <c r="A162" s="39"/>
      <c r="B162" s="40"/>
      <c r="C162" s="219" t="s">
        <v>144</v>
      </c>
      <c r="D162" s="219" t="s">
        <v>134</v>
      </c>
      <c r="E162" s="220" t="s">
        <v>907</v>
      </c>
      <c r="F162" s="221" t="s">
        <v>908</v>
      </c>
      <c r="G162" s="222" t="s">
        <v>256</v>
      </c>
      <c r="H162" s="223">
        <v>12.6</v>
      </c>
      <c r="I162" s="224"/>
      <c r="J162" s="225">
        <f>ROUND(I162*H162,2)</f>
        <v>0</v>
      </c>
      <c r="K162" s="221" t="s">
        <v>138</v>
      </c>
      <c r="L162" s="45"/>
      <c r="M162" s="226" t="s">
        <v>1</v>
      </c>
      <c r="N162" s="227" t="s">
        <v>43</v>
      </c>
      <c r="O162" s="92"/>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515</v>
      </c>
      <c r="AT162" s="230" t="s">
        <v>134</v>
      </c>
      <c r="AU162" s="230" t="s">
        <v>88</v>
      </c>
      <c r="AY162" s="18" t="s">
        <v>132</v>
      </c>
      <c r="BE162" s="231">
        <f>IF(N162="základní",J162,0)</f>
        <v>0</v>
      </c>
      <c r="BF162" s="231">
        <f>IF(N162="snížená",J162,0)</f>
        <v>0</v>
      </c>
      <c r="BG162" s="231">
        <f>IF(N162="zákl. přenesená",J162,0)</f>
        <v>0</v>
      </c>
      <c r="BH162" s="231">
        <f>IF(N162="sníž. přenesená",J162,0)</f>
        <v>0</v>
      </c>
      <c r="BI162" s="231">
        <f>IF(N162="nulová",J162,0)</f>
        <v>0</v>
      </c>
      <c r="BJ162" s="18" t="s">
        <v>86</v>
      </c>
      <c r="BK162" s="231">
        <f>ROUND(I162*H162,2)</f>
        <v>0</v>
      </c>
      <c r="BL162" s="18" t="s">
        <v>515</v>
      </c>
      <c r="BM162" s="230" t="s">
        <v>909</v>
      </c>
    </row>
    <row r="163" s="2" customFormat="1">
      <c r="A163" s="39"/>
      <c r="B163" s="40"/>
      <c r="C163" s="41"/>
      <c r="D163" s="232" t="s">
        <v>141</v>
      </c>
      <c r="E163" s="41"/>
      <c r="F163" s="233" t="s">
        <v>910</v>
      </c>
      <c r="G163" s="41"/>
      <c r="H163" s="41"/>
      <c r="I163" s="234"/>
      <c r="J163" s="41"/>
      <c r="K163" s="41"/>
      <c r="L163" s="45"/>
      <c r="M163" s="235"/>
      <c r="N163" s="236"/>
      <c r="O163" s="92"/>
      <c r="P163" s="92"/>
      <c r="Q163" s="92"/>
      <c r="R163" s="92"/>
      <c r="S163" s="92"/>
      <c r="T163" s="93"/>
      <c r="U163" s="39"/>
      <c r="V163" s="39"/>
      <c r="W163" s="39"/>
      <c r="X163" s="39"/>
      <c r="Y163" s="39"/>
      <c r="Z163" s="39"/>
      <c r="AA163" s="39"/>
      <c r="AB163" s="39"/>
      <c r="AC163" s="39"/>
      <c r="AD163" s="39"/>
      <c r="AE163" s="39"/>
      <c r="AT163" s="18" t="s">
        <v>141</v>
      </c>
      <c r="AU163" s="18" t="s">
        <v>88</v>
      </c>
    </row>
    <row r="164" s="13" customFormat="1">
      <c r="A164" s="13"/>
      <c r="B164" s="237"/>
      <c r="C164" s="238"/>
      <c r="D164" s="232" t="s">
        <v>143</v>
      </c>
      <c r="E164" s="239" t="s">
        <v>1</v>
      </c>
      <c r="F164" s="240" t="s">
        <v>177</v>
      </c>
      <c r="G164" s="238"/>
      <c r="H164" s="241">
        <v>7</v>
      </c>
      <c r="I164" s="242"/>
      <c r="J164" s="238"/>
      <c r="K164" s="238"/>
      <c r="L164" s="243"/>
      <c r="M164" s="244"/>
      <c r="N164" s="245"/>
      <c r="O164" s="245"/>
      <c r="P164" s="245"/>
      <c r="Q164" s="245"/>
      <c r="R164" s="245"/>
      <c r="S164" s="245"/>
      <c r="T164" s="246"/>
      <c r="U164" s="13"/>
      <c r="V164" s="13"/>
      <c r="W164" s="13"/>
      <c r="X164" s="13"/>
      <c r="Y164" s="13"/>
      <c r="Z164" s="13"/>
      <c r="AA164" s="13"/>
      <c r="AB164" s="13"/>
      <c r="AC164" s="13"/>
      <c r="AD164" s="13"/>
      <c r="AE164" s="13"/>
      <c r="AT164" s="247" t="s">
        <v>143</v>
      </c>
      <c r="AU164" s="247" t="s">
        <v>88</v>
      </c>
      <c r="AV164" s="13" t="s">
        <v>88</v>
      </c>
      <c r="AW164" s="13" t="s">
        <v>34</v>
      </c>
      <c r="AX164" s="13" t="s">
        <v>86</v>
      </c>
      <c r="AY164" s="247" t="s">
        <v>132</v>
      </c>
    </row>
    <row r="165" s="13" customFormat="1">
      <c r="A165" s="13"/>
      <c r="B165" s="237"/>
      <c r="C165" s="238"/>
      <c r="D165" s="232" t="s">
        <v>143</v>
      </c>
      <c r="E165" s="238"/>
      <c r="F165" s="240" t="s">
        <v>911</v>
      </c>
      <c r="G165" s="238"/>
      <c r="H165" s="241">
        <v>12.6</v>
      </c>
      <c r="I165" s="242"/>
      <c r="J165" s="238"/>
      <c r="K165" s="238"/>
      <c r="L165" s="243"/>
      <c r="M165" s="244"/>
      <c r="N165" s="245"/>
      <c r="O165" s="245"/>
      <c r="P165" s="245"/>
      <c r="Q165" s="245"/>
      <c r="R165" s="245"/>
      <c r="S165" s="245"/>
      <c r="T165" s="246"/>
      <c r="U165" s="13"/>
      <c r="V165" s="13"/>
      <c r="W165" s="13"/>
      <c r="X165" s="13"/>
      <c r="Y165" s="13"/>
      <c r="Z165" s="13"/>
      <c r="AA165" s="13"/>
      <c r="AB165" s="13"/>
      <c r="AC165" s="13"/>
      <c r="AD165" s="13"/>
      <c r="AE165" s="13"/>
      <c r="AT165" s="247" t="s">
        <v>143</v>
      </c>
      <c r="AU165" s="247" t="s">
        <v>88</v>
      </c>
      <c r="AV165" s="13" t="s">
        <v>88</v>
      </c>
      <c r="AW165" s="13" t="s">
        <v>4</v>
      </c>
      <c r="AX165" s="13" t="s">
        <v>86</v>
      </c>
      <c r="AY165" s="247" t="s">
        <v>132</v>
      </c>
    </row>
    <row r="166" s="2" customFormat="1">
      <c r="A166" s="39"/>
      <c r="B166" s="40"/>
      <c r="C166" s="219" t="s">
        <v>201</v>
      </c>
      <c r="D166" s="219" t="s">
        <v>134</v>
      </c>
      <c r="E166" s="220" t="s">
        <v>912</v>
      </c>
      <c r="F166" s="221" t="s">
        <v>913</v>
      </c>
      <c r="G166" s="222" t="s">
        <v>158</v>
      </c>
      <c r="H166" s="223">
        <v>7</v>
      </c>
      <c r="I166" s="224"/>
      <c r="J166" s="225">
        <f>ROUND(I166*H166,2)</f>
        <v>0</v>
      </c>
      <c r="K166" s="221" t="s">
        <v>138</v>
      </c>
      <c r="L166" s="45"/>
      <c r="M166" s="226" t="s">
        <v>1</v>
      </c>
      <c r="N166" s="227" t="s">
        <v>43</v>
      </c>
      <c r="O166" s="92"/>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515</v>
      </c>
      <c r="AT166" s="230" t="s">
        <v>134</v>
      </c>
      <c r="AU166" s="230" t="s">
        <v>88</v>
      </c>
      <c r="AY166" s="18" t="s">
        <v>132</v>
      </c>
      <c r="BE166" s="231">
        <f>IF(N166="základní",J166,0)</f>
        <v>0</v>
      </c>
      <c r="BF166" s="231">
        <f>IF(N166="snížená",J166,0)</f>
        <v>0</v>
      </c>
      <c r="BG166" s="231">
        <f>IF(N166="zákl. přenesená",J166,0)</f>
        <v>0</v>
      </c>
      <c r="BH166" s="231">
        <f>IF(N166="sníž. přenesená",J166,0)</f>
        <v>0</v>
      </c>
      <c r="BI166" s="231">
        <f>IF(N166="nulová",J166,0)</f>
        <v>0</v>
      </c>
      <c r="BJ166" s="18" t="s">
        <v>86</v>
      </c>
      <c r="BK166" s="231">
        <f>ROUND(I166*H166,2)</f>
        <v>0</v>
      </c>
      <c r="BL166" s="18" t="s">
        <v>515</v>
      </c>
      <c r="BM166" s="230" t="s">
        <v>914</v>
      </c>
    </row>
    <row r="167" s="2" customFormat="1">
      <c r="A167" s="39"/>
      <c r="B167" s="40"/>
      <c r="C167" s="41"/>
      <c r="D167" s="232" t="s">
        <v>141</v>
      </c>
      <c r="E167" s="41"/>
      <c r="F167" s="233" t="s">
        <v>915</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141</v>
      </c>
      <c r="AU167" s="18" t="s">
        <v>88</v>
      </c>
    </row>
    <row r="168" s="13" customFormat="1">
      <c r="A168" s="13"/>
      <c r="B168" s="237"/>
      <c r="C168" s="238"/>
      <c r="D168" s="232" t="s">
        <v>143</v>
      </c>
      <c r="E168" s="239" t="s">
        <v>1</v>
      </c>
      <c r="F168" s="240" t="s">
        <v>177</v>
      </c>
      <c r="G168" s="238"/>
      <c r="H168" s="241">
        <v>7</v>
      </c>
      <c r="I168" s="242"/>
      <c r="J168" s="238"/>
      <c r="K168" s="238"/>
      <c r="L168" s="243"/>
      <c r="M168" s="244"/>
      <c r="N168" s="245"/>
      <c r="O168" s="245"/>
      <c r="P168" s="245"/>
      <c r="Q168" s="245"/>
      <c r="R168" s="245"/>
      <c r="S168" s="245"/>
      <c r="T168" s="246"/>
      <c r="U168" s="13"/>
      <c r="V168" s="13"/>
      <c r="W168" s="13"/>
      <c r="X168" s="13"/>
      <c r="Y168" s="13"/>
      <c r="Z168" s="13"/>
      <c r="AA168" s="13"/>
      <c r="AB168" s="13"/>
      <c r="AC168" s="13"/>
      <c r="AD168" s="13"/>
      <c r="AE168" s="13"/>
      <c r="AT168" s="247" t="s">
        <v>143</v>
      </c>
      <c r="AU168" s="247" t="s">
        <v>88</v>
      </c>
      <c r="AV168" s="13" t="s">
        <v>88</v>
      </c>
      <c r="AW168" s="13" t="s">
        <v>34</v>
      </c>
      <c r="AX168" s="13" t="s">
        <v>86</v>
      </c>
      <c r="AY168" s="247" t="s">
        <v>132</v>
      </c>
    </row>
    <row r="169" s="2" customFormat="1">
      <c r="A169" s="39"/>
      <c r="B169" s="40"/>
      <c r="C169" s="219" t="s">
        <v>150</v>
      </c>
      <c r="D169" s="219" t="s">
        <v>134</v>
      </c>
      <c r="E169" s="220" t="s">
        <v>916</v>
      </c>
      <c r="F169" s="221" t="s">
        <v>917</v>
      </c>
      <c r="G169" s="222" t="s">
        <v>493</v>
      </c>
      <c r="H169" s="223">
        <v>134</v>
      </c>
      <c r="I169" s="224"/>
      <c r="J169" s="225">
        <f>ROUND(I169*H169,2)</f>
        <v>0</v>
      </c>
      <c r="K169" s="221" t="s">
        <v>138</v>
      </c>
      <c r="L169" s="45"/>
      <c r="M169" s="226" t="s">
        <v>1</v>
      </c>
      <c r="N169" s="227" t="s">
        <v>43</v>
      </c>
      <c r="O169" s="92"/>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515</v>
      </c>
      <c r="AT169" s="230" t="s">
        <v>134</v>
      </c>
      <c r="AU169" s="230" t="s">
        <v>88</v>
      </c>
      <c r="AY169" s="18" t="s">
        <v>132</v>
      </c>
      <c r="BE169" s="231">
        <f>IF(N169="základní",J169,0)</f>
        <v>0</v>
      </c>
      <c r="BF169" s="231">
        <f>IF(N169="snížená",J169,0)</f>
        <v>0</v>
      </c>
      <c r="BG169" s="231">
        <f>IF(N169="zákl. přenesená",J169,0)</f>
        <v>0</v>
      </c>
      <c r="BH169" s="231">
        <f>IF(N169="sníž. přenesená",J169,0)</f>
        <v>0</v>
      </c>
      <c r="BI169" s="231">
        <f>IF(N169="nulová",J169,0)</f>
        <v>0</v>
      </c>
      <c r="BJ169" s="18" t="s">
        <v>86</v>
      </c>
      <c r="BK169" s="231">
        <f>ROUND(I169*H169,2)</f>
        <v>0</v>
      </c>
      <c r="BL169" s="18" t="s">
        <v>515</v>
      </c>
      <c r="BM169" s="230" t="s">
        <v>918</v>
      </c>
    </row>
    <row r="170" s="2" customFormat="1">
      <c r="A170" s="39"/>
      <c r="B170" s="40"/>
      <c r="C170" s="41"/>
      <c r="D170" s="232" t="s">
        <v>141</v>
      </c>
      <c r="E170" s="41"/>
      <c r="F170" s="233" t="s">
        <v>919</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141</v>
      </c>
      <c r="AU170" s="18" t="s">
        <v>88</v>
      </c>
    </row>
    <row r="171" s="13" customFormat="1">
      <c r="A171" s="13"/>
      <c r="B171" s="237"/>
      <c r="C171" s="238"/>
      <c r="D171" s="232" t="s">
        <v>143</v>
      </c>
      <c r="E171" s="239" t="s">
        <v>1</v>
      </c>
      <c r="F171" s="240" t="s">
        <v>891</v>
      </c>
      <c r="G171" s="238"/>
      <c r="H171" s="241">
        <v>134</v>
      </c>
      <c r="I171" s="242"/>
      <c r="J171" s="238"/>
      <c r="K171" s="238"/>
      <c r="L171" s="243"/>
      <c r="M171" s="244"/>
      <c r="N171" s="245"/>
      <c r="O171" s="245"/>
      <c r="P171" s="245"/>
      <c r="Q171" s="245"/>
      <c r="R171" s="245"/>
      <c r="S171" s="245"/>
      <c r="T171" s="246"/>
      <c r="U171" s="13"/>
      <c r="V171" s="13"/>
      <c r="W171" s="13"/>
      <c r="X171" s="13"/>
      <c r="Y171" s="13"/>
      <c r="Z171" s="13"/>
      <c r="AA171" s="13"/>
      <c r="AB171" s="13"/>
      <c r="AC171" s="13"/>
      <c r="AD171" s="13"/>
      <c r="AE171" s="13"/>
      <c r="AT171" s="247" t="s">
        <v>143</v>
      </c>
      <c r="AU171" s="247" t="s">
        <v>88</v>
      </c>
      <c r="AV171" s="13" t="s">
        <v>88</v>
      </c>
      <c r="AW171" s="13" t="s">
        <v>34</v>
      </c>
      <c r="AX171" s="13" t="s">
        <v>78</v>
      </c>
      <c r="AY171" s="247" t="s">
        <v>132</v>
      </c>
    </row>
    <row r="172" s="15" customFormat="1">
      <c r="A172" s="15"/>
      <c r="B172" s="258"/>
      <c r="C172" s="259"/>
      <c r="D172" s="232" t="s">
        <v>143</v>
      </c>
      <c r="E172" s="260" t="s">
        <v>1</v>
      </c>
      <c r="F172" s="261" t="s">
        <v>176</v>
      </c>
      <c r="G172" s="259"/>
      <c r="H172" s="262">
        <v>134</v>
      </c>
      <c r="I172" s="263"/>
      <c r="J172" s="259"/>
      <c r="K172" s="259"/>
      <c r="L172" s="264"/>
      <c r="M172" s="265"/>
      <c r="N172" s="266"/>
      <c r="O172" s="266"/>
      <c r="P172" s="266"/>
      <c r="Q172" s="266"/>
      <c r="R172" s="266"/>
      <c r="S172" s="266"/>
      <c r="T172" s="267"/>
      <c r="U172" s="15"/>
      <c r="V172" s="15"/>
      <c r="W172" s="15"/>
      <c r="X172" s="15"/>
      <c r="Y172" s="15"/>
      <c r="Z172" s="15"/>
      <c r="AA172" s="15"/>
      <c r="AB172" s="15"/>
      <c r="AC172" s="15"/>
      <c r="AD172" s="15"/>
      <c r="AE172" s="15"/>
      <c r="AT172" s="268" t="s">
        <v>143</v>
      </c>
      <c r="AU172" s="268" t="s">
        <v>88</v>
      </c>
      <c r="AV172" s="15" t="s">
        <v>139</v>
      </c>
      <c r="AW172" s="15" t="s">
        <v>34</v>
      </c>
      <c r="AX172" s="15" t="s">
        <v>86</v>
      </c>
      <c r="AY172" s="268" t="s">
        <v>132</v>
      </c>
    </row>
    <row r="173" s="2" customFormat="1">
      <c r="A173" s="39"/>
      <c r="B173" s="40"/>
      <c r="C173" s="219" t="s">
        <v>212</v>
      </c>
      <c r="D173" s="219" t="s">
        <v>134</v>
      </c>
      <c r="E173" s="220" t="s">
        <v>920</v>
      </c>
      <c r="F173" s="221" t="s">
        <v>921</v>
      </c>
      <c r="G173" s="222" t="s">
        <v>493</v>
      </c>
      <c r="H173" s="223">
        <v>134</v>
      </c>
      <c r="I173" s="224"/>
      <c r="J173" s="225">
        <f>ROUND(I173*H173,2)</f>
        <v>0</v>
      </c>
      <c r="K173" s="221" t="s">
        <v>138</v>
      </c>
      <c r="L173" s="45"/>
      <c r="M173" s="226" t="s">
        <v>1</v>
      </c>
      <c r="N173" s="227" t="s">
        <v>43</v>
      </c>
      <c r="O173" s="92"/>
      <c r="P173" s="228">
        <f>O173*H173</f>
        <v>0</v>
      </c>
      <c r="Q173" s="228">
        <v>0.10000000000000001</v>
      </c>
      <c r="R173" s="228">
        <f>Q173*H173</f>
        <v>13.4</v>
      </c>
      <c r="S173" s="228">
        <v>0</v>
      </c>
      <c r="T173" s="229">
        <f>S173*H173</f>
        <v>0</v>
      </c>
      <c r="U173" s="39"/>
      <c r="V173" s="39"/>
      <c r="W173" s="39"/>
      <c r="X173" s="39"/>
      <c r="Y173" s="39"/>
      <c r="Z173" s="39"/>
      <c r="AA173" s="39"/>
      <c r="AB173" s="39"/>
      <c r="AC173" s="39"/>
      <c r="AD173" s="39"/>
      <c r="AE173" s="39"/>
      <c r="AR173" s="230" t="s">
        <v>515</v>
      </c>
      <c r="AT173" s="230" t="s">
        <v>134</v>
      </c>
      <c r="AU173" s="230" t="s">
        <v>88</v>
      </c>
      <c r="AY173" s="18" t="s">
        <v>132</v>
      </c>
      <c r="BE173" s="231">
        <f>IF(N173="základní",J173,0)</f>
        <v>0</v>
      </c>
      <c r="BF173" s="231">
        <f>IF(N173="snížená",J173,0)</f>
        <v>0</v>
      </c>
      <c r="BG173" s="231">
        <f>IF(N173="zákl. přenesená",J173,0)</f>
        <v>0</v>
      </c>
      <c r="BH173" s="231">
        <f>IF(N173="sníž. přenesená",J173,0)</f>
        <v>0</v>
      </c>
      <c r="BI173" s="231">
        <f>IF(N173="nulová",J173,0)</f>
        <v>0</v>
      </c>
      <c r="BJ173" s="18" t="s">
        <v>86</v>
      </c>
      <c r="BK173" s="231">
        <f>ROUND(I173*H173,2)</f>
        <v>0</v>
      </c>
      <c r="BL173" s="18" t="s">
        <v>515</v>
      </c>
      <c r="BM173" s="230" t="s">
        <v>922</v>
      </c>
    </row>
    <row r="174" s="2" customFormat="1">
      <c r="A174" s="39"/>
      <c r="B174" s="40"/>
      <c r="C174" s="41"/>
      <c r="D174" s="232" t="s">
        <v>141</v>
      </c>
      <c r="E174" s="41"/>
      <c r="F174" s="233" t="s">
        <v>923</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141</v>
      </c>
      <c r="AU174" s="18" t="s">
        <v>88</v>
      </c>
    </row>
    <row r="175" s="13" customFormat="1">
      <c r="A175" s="13"/>
      <c r="B175" s="237"/>
      <c r="C175" s="238"/>
      <c r="D175" s="232" t="s">
        <v>143</v>
      </c>
      <c r="E175" s="239" t="s">
        <v>1</v>
      </c>
      <c r="F175" s="240" t="s">
        <v>891</v>
      </c>
      <c r="G175" s="238"/>
      <c r="H175" s="241">
        <v>134</v>
      </c>
      <c r="I175" s="242"/>
      <c r="J175" s="238"/>
      <c r="K175" s="238"/>
      <c r="L175" s="243"/>
      <c r="M175" s="244"/>
      <c r="N175" s="245"/>
      <c r="O175" s="245"/>
      <c r="P175" s="245"/>
      <c r="Q175" s="245"/>
      <c r="R175" s="245"/>
      <c r="S175" s="245"/>
      <c r="T175" s="246"/>
      <c r="U175" s="13"/>
      <c r="V175" s="13"/>
      <c r="W175" s="13"/>
      <c r="X175" s="13"/>
      <c r="Y175" s="13"/>
      <c r="Z175" s="13"/>
      <c r="AA175" s="13"/>
      <c r="AB175" s="13"/>
      <c r="AC175" s="13"/>
      <c r="AD175" s="13"/>
      <c r="AE175" s="13"/>
      <c r="AT175" s="247" t="s">
        <v>143</v>
      </c>
      <c r="AU175" s="247" t="s">
        <v>88</v>
      </c>
      <c r="AV175" s="13" t="s">
        <v>88</v>
      </c>
      <c r="AW175" s="13" t="s">
        <v>34</v>
      </c>
      <c r="AX175" s="13" t="s">
        <v>86</v>
      </c>
      <c r="AY175" s="247" t="s">
        <v>132</v>
      </c>
    </row>
    <row r="176" s="2" customFormat="1" ht="16.5" customHeight="1">
      <c r="A176" s="39"/>
      <c r="B176" s="40"/>
      <c r="C176" s="270" t="s">
        <v>218</v>
      </c>
      <c r="D176" s="270" t="s">
        <v>274</v>
      </c>
      <c r="E176" s="271" t="s">
        <v>924</v>
      </c>
      <c r="F176" s="272" t="s">
        <v>925</v>
      </c>
      <c r="G176" s="273" t="s">
        <v>493</v>
      </c>
      <c r="H176" s="274">
        <v>136.68000000000001</v>
      </c>
      <c r="I176" s="275"/>
      <c r="J176" s="276">
        <f>ROUND(I176*H176,2)</f>
        <v>0</v>
      </c>
      <c r="K176" s="272" t="s">
        <v>138</v>
      </c>
      <c r="L176" s="277"/>
      <c r="M176" s="278" t="s">
        <v>1</v>
      </c>
      <c r="N176" s="279" t="s">
        <v>43</v>
      </c>
      <c r="O176" s="92"/>
      <c r="P176" s="228">
        <f>O176*H176</f>
        <v>0</v>
      </c>
      <c r="Q176" s="228">
        <v>0.00048999999999999998</v>
      </c>
      <c r="R176" s="228">
        <f>Q176*H176</f>
        <v>0.066973199999999997</v>
      </c>
      <c r="S176" s="228">
        <v>0</v>
      </c>
      <c r="T176" s="229">
        <f>S176*H176</f>
        <v>0</v>
      </c>
      <c r="U176" s="39"/>
      <c r="V176" s="39"/>
      <c r="W176" s="39"/>
      <c r="X176" s="39"/>
      <c r="Y176" s="39"/>
      <c r="Z176" s="39"/>
      <c r="AA176" s="39"/>
      <c r="AB176" s="39"/>
      <c r="AC176" s="39"/>
      <c r="AD176" s="39"/>
      <c r="AE176" s="39"/>
      <c r="AR176" s="230" t="s">
        <v>926</v>
      </c>
      <c r="AT176" s="230" t="s">
        <v>274</v>
      </c>
      <c r="AU176" s="230" t="s">
        <v>88</v>
      </c>
      <c r="AY176" s="18" t="s">
        <v>132</v>
      </c>
      <c r="BE176" s="231">
        <f>IF(N176="základní",J176,0)</f>
        <v>0</v>
      </c>
      <c r="BF176" s="231">
        <f>IF(N176="snížená",J176,0)</f>
        <v>0</v>
      </c>
      <c r="BG176" s="231">
        <f>IF(N176="zákl. přenesená",J176,0)</f>
        <v>0</v>
      </c>
      <c r="BH176" s="231">
        <f>IF(N176="sníž. přenesená",J176,0)</f>
        <v>0</v>
      </c>
      <c r="BI176" s="231">
        <f>IF(N176="nulová",J176,0)</f>
        <v>0</v>
      </c>
      <c r="BJ176" s="18" t="s">
        <v>86</v>
      </c>
      <c r="BK176" s="231">
        <f>ROUND(I176*H176,2)</f>
        <v>0</v>
      </c>
      <c r="BL176" s="18" t="s">
        <v>926</v>
      </c>
      <c r="BM176" s="230" t="s">
        <v>927</v>
      </c>
    </row>
    <row r="177" s="2" customFormat="1">
      <c r="A177" s="39"/>
      <c r="B177" s="40"/>
      <c r="C177" s="41"/>
      <c r="D177" s="232" t="s">
        <v>141</v>
      </c>
      <c r="E177" s="41"/>
      <c r="F177" s="233" t="s">
        <v>925</v>
      </c>
      <c r="G177" s="41"/>
      <c r="H177" s="41"/>
      <c r="I177" s="234"/>
      <c r="J177" s="41"/>
      <c r="K177" s="41"/>
      <c r="L177" s="45"/>
      <c r="M177" s="235"/>
      <c r="N177" s="236"/>
      <c r="O177" s="92"/>
      <c r="P177" s="92"/>
      <c r="Q177" s="92"/>
      <c r="R177" s="92"/>
      <c r="S177" s="92"/>
      <c r="T177" s="93"/>
      <c r="U177" s="39"/>
      <c r="V177" s="39"/>
      <c r="W177" s="39"/>
      <c r="X177" s="39"/>
      <c r="Y177" s="39"/>
      <c r="Z177" s="39"/>
      <c r="AA177" s="39"/>
      <c r="AB177" s="39"/>
      <c r="AC177" s="39"/>
      <c r="AD177" s="39"/>
      <c r="AE177" s="39"/>
      <c r="AT177" s="18" t="s">
        <v>141</v>
      </c>
      <c r="AU177" s="18" t="s">
        <v>88</v>
      </c>
    </row>
    <row r="178" s="13" customFormat="1">
      <c r="A178" s="13"/>
      <c r="B178" s="237"/>
      <c r="C178" s="238"/>
      <c r="D178" s="232" t="s">
        <v>143</v>
      </c>
      <c r="E178" s="239" t="s">
        <v>1</v>
      </c>
      <c r="F178" s="240" t="s">
        <v>891</v>
      </c>
      <c r="G178" s="238"/>
      <c r="H178" s="241">
        <v>134</v>
      </c>
      <c r="I178" s="242"/>
      <c r="J178" s="238"/>
      <c r="K178" s="238"/>
      <c r="L178" s="243"/>
      <c r="M178" s="244"/>
      <c r="N178" s="245"/>
      <c r="O178" s="245"/>
      <c r="P178" s="245"/>
      <c r="Q178" s="245"/>
      <c r="R178" s="245"/>
      <c r="S178" s="245"/>
      <c r="T178" s="246"/>
      <c r="U178" s="13"/>
      <c r="V178" s="13"/>
      <c r="W178" s="13"/>
      <c r="X178" s="13"/>
      <c r="Y178" s="13"/>
      <c r="Z178" s="13"/>
      <c r="AA178" s="13"/>
      <c r="AB178" s="13"/>
      <c r="AC178" s="13"/>
      <c r="AD178" s="13"/>
      <c r="AE178" s="13"/>
      <c r="AT178" s="247" t="s">
        <v>143</v>
      </c>
      <c r="AU178" s="247" t="s">
        <v>88</v>
      </c>
      <c r="AV178" s="13" t="s">
        <v>88</v>
      </c>
      <c r="AW178" s="13" t="s">
        <v>34</v>
      </c>
      <c r="AX178" s="13" t="s">
        <v>86</v>
      </c>
      <c r="AY178" s="247" t="s">
        <v>132</v>
      </c>
    </row>
    <row r="179" s="13" customFormat="1">
      <c r="A179" s="13"/>
      <c r="B179" s="237"/>
      <c r="C179" s="238"/>
      <c r="D179" s="232" t="s">
        <v>143</v>
      </c>
      <c r="E179" s="238"/>
      <c r="F179" s="240" t="s">
        <v>928</v>
      </c>
      <c r="G179" s="238"/>
      <c r="H179" s="241">
        <v>136.68000000000001</v>
      </c>
      <c r="I179" s="242"/>
      <c r="J179" s="238"/>
      <c r="K179" s="238"/>
      <c r="L179" s="243"/>
      <c r="M179" s="244"/>
      <c r="N179" s="245"/>
      <c r="O179" s="245"/>
      <c r="P179" s="245"/>
      <c r="Q179" s="245"/>
      <c r="R179" s="245"/>
      <c r="S179" s="245"/>
      <c r="T179" s="246"/>
      <c r="U179" s="13"/>
      <c r="V179" s="13"/>
      <c r="W179" s="13"/>
      <c r="X179" s="13"/>
      <c r="Y179" s="13"/>
      <c r="Z179" s="13"/>
      <c r="AA179" s="13"/>
      <c r="AB179" s="13"/>
      <c r="AC179" s="13"/>
      <c r="AD179" s="13"/>
      <c r="AE179" s="13"/>
      <c r="AT179" s="247" t="s">
        <v>143</v>
      </c>
      <c r="AU179" s="247" t="s">
        <v>88</v>
      </c>
      <c r="AV179" s="13" t="s">
        <v>88</v>
      </c>
      <c r="AW179" s="13" t="s">
        <v>4</v>
      </c>
      <c r="AX179" s="13" t="s">
        <v>86</v>
      </c>
      <c r="AY179" s="247" t="s">
        <v>132</v>
      </c>
    </row>
    <row r="180" s="2" customFormat="1" ht="16.5" customHeight="1">
      <c r="A180" s="39"/>
      <c r="B180" s="40"/>
      <c r="C180" s="219" t="s">
        <v>8</v>
      </c>
      <c r="D180" s="219" t="s">
        <v>134</v>
      </c>
      <c r="E180" s="220" t="s">
        <v>929</v>
      </c>
      <c r="F180" s="221" t="s">
        <v>930</v>
      </c>
      <c r="G180" s="222" t="s">
        <v>493</v>
      </c>
      <c r="H180" s="223">
        <v>134</v>
      </c>
      <c r="I180" s="224"/>
      <c r="J180" s="225">
        <f>ROUND(I180*H180,2)</f>
        <v>0</v>
      </c>
      <c r="K180" s="221" t="s">
        <v>138</v>
      </c>
      <c r="L180" s="45"/>
      <c r="M180" s="226" t="s">
        <v>1</v>
      </c>
      <c r="N180" s="227" t="s">
        <v>43</v>
      </c>
      <c r="O180" s="92"/>
      <c r="P180" s="228">
        <f>O180*H180</f>
        <v>0</v>
      </c>
      <c r="Q180" s="228">
        <v>6.9999999999999994E-05</v>
      </c>
      <c r="R180" s="228">
        <f>Q180*H180</f>
        <v>0.0093799999999999994</v>
      </c>
      <c r="S180" s="228">
        <v>0</v>
      </c>
      <c r="T180" s="229">
        <f>S180*H180</f>
        <v>0</v>
      </c>
      <c r="U180" s="39"/>
      <c r="V180" s="39"/>
      <c r="W180" s="39"/>
      <c r="X180" s="39"/>
      <c r="Y180" s="39"/>
      <c r="Z180" s="39"/>
      <c r="AA180" s="39"/>
      <c r="AB180" s="39"/>
      <c r="AC180" s="39"/>
      <c r="AD180" s="39"/>
      <c r="AE180" s="39"/>
      <c r="AR180" s="230" t="s">
        <v>515</v>
      </c>
      <c r="AT180" s="230" t="s">
        <v>134</v>
      </c>
      <c r="AU180" s="230" t="s">
        <v>88</v>
      </c>
      <c r="AY180" s="18" t="s">
        <v>132</v>
      </c>
      <c r="BE180" s="231">
        <f>IF(N180="základní",J180,0)</f>
        <v>0</v>
      </c>
      <c r="BF180" s="231">
        <f>IF(N180="snížená",J180,0)</f>
        <v>0</v>
      </c>
      <c r="BG180" s="231">
        <f>IF(N180="zákl. přenesená",J180,0)</f>
        <v>0</v>
      </c>
      <c r="BH180" s="231">
        <f>IF(N180="sníž. přenesená",J180,0)</f>
        <v>0</v>
      </c>
      <c r="BI180" s="231">
        <f>IF(N180="nulová",J180,0)</f>
        <v>0</v>
      </c>
      <c r="BJ180" s="18" t="s">
        <v>86</v>
      </c>
      <c r="BK180" s="231">
        <f>ROUND(I180*H180,2)</f>
        <v>0</v>
      </c>
      <c r="BL180" s="18" t="s">
        <v>515</v>
      </c>
      <c r="BM180" s="230" t="s">
        <v>931</v>
      </c>
    </row>
    <row r="181" s="2" customFormat="1">
      <c r="A181" s="39"/>
      <c r="B181" s="40"/>
      <c r="C181" s="41"/>
      <c r="D181" s="232" t="s">
        <v>141</v>
      </c>
      <c r="E181" s="41"/>
      <c r="F181" s="233" t="s">
        <v>932</v>
      </c>
      <c r="G181" s="41"/>
      <c r="H181" s="41"/>
      <c r="I181" s="234"/>
      <c r="J181" s="41"/>
      <c r="K181" s="41"/>
      <c r="L181" s="45"/>
      <c r="M181" s="235"/>
      <c r="N181" s="236"/>
      <c r="O181" s="92"/>
      <c r="P181" s="92"/>
      <c r="Q181" s="92"/>
      <c r="R181" s="92"/>
      <c r="S181" s="92"/>
      <c r="T181" s="93"/>
      <c r="U181" s="39"/>
      <c r="V181" s="39"/>
      <c r="W181" s="39"/>
      <c r="X181" s="39"/>
      <c r="Y181" s="39"/>
      <c r="Z181" s="39"/>
      <c r="AA181" s="39"/>
      <c r="AB181" s="39"/>
      <c r="AC181" s="39"/>
      <c r="AD181" s="39"/>
      <c r="AE181" s="39"/>
      <c r="AT181" s="18" t="s">
        <v>141</v>
      </c>
      <c r="AU181" s="18" t="s">
        <v>88</v>
      </c>
    </row>
    <row r="182" s="13" customFormat="1">
      <c r="A182" s="13"/>
      <c r="B182" s="237"/>
      <c r="C182" s="238"/>
      <c r="D182" s="232" t="s">
        <v>143</v>
      </c>
      <c r="E182" s="239" t="s">
        <v>1</v>
      </c>
      <c r="F182" s="240" t="s">
        <v>891</v>
      </c>
      <c r="G182" s="238"/>
      <c r="H182" s="241">
        <v>134</v>
      </c>
      <c r="I182" s="242"/>
      <c r="J182" s="238"/>
      <c r="K182" s="238"/>
      <c r="L182" s="243"/>
      <c r="M182" s="244"/>
      <c r="N182" s="245"/>
      <c r="O182" s="245"/>
      <c r="P182" s="245"/>
      <c r="Q182" s="245"/>
      <c r="R182" s="245"/>
      <c r="S182" s="245"/>
      <c r="T182" s="246"/>
      <c r="U182" s="13"/>
      <c r="V182" s="13"/>
      <c r="W182" s="13"/>
      <c r="X182" s="13"/>
      <c r="Y182" s="13"/>
      <c r="Z182" s="13"/>
      <c r="AA182" s="13"/>
      <c r="AB182" s="13"/>
      <c r="AC182" s="13"/>
      <c r="AD182" s="13"/>
      <c r="AE182" s="13"/>
      <c r="AT182" s="247" t="s">
        <v>143</v>
      </c>
      <c r="AU182" s="247" t="s">
        <v>88</v>
      </c>
      <c r="AV182" s="13" t="s">
        <v>88</v>
      </c>
      <c r="AW182" s="13" t="s">
        <v>34</v>
      </c>
      <c r="AX182" s="13" t="s">
        <v>86</v>
      </c>
      <c r="AY182" s="247" t="s">
        <v>132</v>
      </c>
    </row>
    <row r="183" s="2" customFormat="1">
      <c r="A183" s="39"/>
      <c r="B183" s="40"/>
      <c r="C183" s="219" t="s">
        <v>167</v>
      </c>
      <c r="D183" s="219" t="s">
        <v>134</v>
      </c>
      <c r="E183" s="220" t="s">
        <v>933</v>
      </c>
      <c r="F183" s="221" t="s">
        <v>934</v>
      </c>
      <c r="G183" s="222" t="s">
        <v>493</v>
      </c>
      <c r="H183" s="223">
        <v>134</v>
      </c>
      <c r="I183" s="224"/>
      <c r="J183" s="225">
        <f>ROUND(I183*H183,2)</f>
        <v>0</v>
      </c>
      <c r="K183" s="221" t="s">
        <v>138</v>
      </c>
      <c r="L183" s="45"/>
      <c r="M183" s="226" t="s">
        <v>1</v>
      </c>
      <c r="N183" s="227" t="s">
        <v>43</v>
      </c>
      <c r="O183" s="92"/>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515</v>
      </c>
      <c r="AT183" s="230" t="s">
        <v>134</v>
      </c>
      <c r="AU183" s="230" t="s">
        <v>88</v>
      </c>
      <c r="AY183" s="18" t="s">
        <v>132</v>
      </c>
      <c r="BE183" s="231">
        <f>IF(N183="základní",J183,0)</f>
        <v>0</v>
      </c>
      <c r="BF183" s="231">
        <f>IF(N183="snížená",J183,0)</f>
        <v>0</v>
      </c>
      <c r="BG183" s="231">
        <f>IF(N183="zákl. přenesená",J183,0)</f>
        <v>0</v>
      </c>
      <c r="BH183" s="231">
        <f>IF(N183="sníž. přenesená",J183,0)</f>
        <v>0</v>
      </c>
      <c r="BI183" s="231">
        <f>IF(N183="nulová",J183,0)</f>
        <v>0</v>
      </c>
      <c r="BJ183" s="18" t="s">
        <v>86</v>
      </c>
      <c r="BK183" s="231">
        <f>ROUND(I183*H183,2)</f>
        <v>0</v>
      </c>
      <c r="BL183" s="18" t="s">
        <v>515</v>
      </c>
      <c r="BM183" s="230" t="s">
        <v>935</v>
      </c>
    </row>
    <row r="184" s="2" customFormat="1">
      <c r="A184" s="39"/>
      <c r="B184" s="40"/>
      <c r="C184" s="41"/>
      <c r="D184" s="232" t="s">
        <v>141</v>
      </c>
      <c r="E184" s="41"/>
      <c r="F184" s="233" t="s">
        <v>936</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141</v>
      </c>
      <c r="AU184" s="18" t="s">
        <v>88</v>
      </c>
    </row>
    <row r="185" s="13" customFormat="1">
      <c r="A185" s="13"/>
      <c r="B185" s="237"/>
      <c r="C185" s="238"/>
      <c r="D185" s="232" t="s">
        <v>143</v>
      </c>
      <c r="E185" s="239" t="s">
        <v>1</v>
      </c>
      <c r="F185" s="240" t="s">
        <v>891</v>
      </c>
      <c r="G185" s="238"/>
      <c r="H185" s="241">
        <v>134</v>
      </c>
      <c r="I185" s="242"/>
      <c r="J185" s="238"/>
      <c r="K185" s="238"/>
      <c r="L185" s="243"/>
      <c r="M185" s="244"/>
      <c r="N185" s="245"/>
      <c r="O185" s="245"/>
      <c r="P185" s="245"/>
      <c r="Q185" s="245"/>
      <c r="R185" s="245"/>
      <c r="S185" s="245"/>
      <c r="T185" s="246"/>
      <c r="U185" s="13"/>
      <c r="V185" s="13"/>
      <c r="W185" s="13"/>
      <c r="X185" s="13"/>
      <c r="Y185" s="13"/>
      <c r="Z185" s="13"/>
      <c r="AA185" s="13"/>
      <c r="AB185" s="13"/>
      <c r="AC185" s="13"/>
      <c r="AD185" s="13"/>
      <c r="AE185" s="13"/>
      <c r="AT185" s="247" t="s">
        <v>143</v>
      </c>
      <c r="AU185" s="247" t="s">
        <v>88</v>
      </c>
      <c r="AV185" s="13" t="s">
        <v>88</v>
      </c>
      <c r="AW185" s="13" t="s">
        <v>34</v>
      </c>
      <c r="AX185" s="13" t="s">
        <v>86</v>
      </c>
      <c r="AY185" s="247" t="s">
        <v>132</v>
      </c>
    </row>
    <row r="186" s="2" customFormat="1" ht="33" customHeight="1">
      <c r="A186" s="39"/>
      <c r="B186" s="40"/>
      <c r="C186" s="270" t="s">
        <v>233</v>
      </c>
      <c r="D186" s="270" t="s">
        <v>274</v>
      </c>
      <c r="E186" s="271" t="s">
        <v>937</v>
      </c>
      <c r="F186" s="272" t="s">
        <v>938</v>
      </c>
      <c r="G186" s="273" t="s">
        <v>493</v>
      </c>
      <c r="H186" s="274">
        <v>140.69999999999999</v>
      </c>
      <c r="I186" s="275"/>
      <c r="J186" s="276">
        <f>ROUND(I186*H186,2)</f>
        <v>0</v>
      </c>
      <c r="K186" s="272" t="s">
        <v>138</v>
      </c>
      <c r="L186" s="277"/>
      <c r="M186" s="278" t="s">
        <v>1</v>
      </c>
      <c r="N186" s="279" t="s">
        <v>43</v>
      </c>
      <c r="O186" s="92"/>
      <c r="P186" s="228">
        <f>O186*H186</f>
        <v>0</v>
      </c>
      <c r="Q186" s="228">
        <v>0.00068999999999999997</v>
      </c>
      <c r="R186" s="228">
        <f>Q186*H186</f>
        <v>0.097082999999999989</v>
      </c>
      <c r="S186" s="228">
        <v>0</v>
      </c>
      <c r="T186" s="229">
        <f>S186*H186</f>
        <v>0</v>
      </c>
      <c r="U186" s="39"/>
      <c r="V186" s="39"/>
      <c r="W186" s="39"/>
      <c r="X186" s="39"/>
      <c r="Y186" s="39"/>
      <c r="Z186" s="39"/>
      <c r="AA186" s="39"/>
      <c r="AB186" s="39"/>
      <c r="AC186" s="39"/>
      <c r="AD186" s="39"/>
      <c r="AE186" s="39"/>
      <c r="AR186" s="230" t="s">
        <v>926</v>
      </c>
      <c r="AT186" s="230" t="s">
        <v>274</v>
      </c>
      <c r="AU186" s="230" t="s">
        <v>88</v>
      </c>
      <c r="AY186" s="18" t="s">
        <v>132</v>
      </c>
      <c r="BE186" s="231">
        <f>IF(N186="základní",J186,0)</f>
        <v>0</v>
      </c>
      <c r="BF186" s="231">
        <f>IF(N186="snížená",J186,0)</f>
        <v>0</v>
      </c>
      <c r="BG186" s="231">
        <f>IF(N186="zákl. přenesená",J186,0)</f>
        <v>0</v>
      </c>
      <c r="BH186" s="231">
        <f>IF(N186="sníž. přenesená",J186,0)</f>
        <v>0</v>
      </c>
      <c r="BI186" s="231">
        <f>IF(N186="nulová",J186,0)</f>
        <v>0</v>
      </c>
      <c r="BJ186" s="18" t="s">
        <v>86</v>
      </c>
      <c r="BK186" s="231">
        <f>ROUND(I186*H186,2)</f>
        <v>0</v>
      </c>
      <c r="BL186" s="18" t="s">
        <v>926</v>
      </c>
      <c r="BM186" s="230" t="s">
        <v>939</v>
      </c>
    </row>
    <row r="187" s="2" customFormat="1">
      <c r="A187" s="39"/>
      <c r="B187" s="40"/>
      <c r="C187" s="41"/>
      <c r="D187" s="232" t="s">
        <v>141</v>
      </c>
      <c r="E187" s="41"/>
      <c r="F187" s="233" t="s">
        <v>938</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141</v>
      </c>
      <c r="AU187" s="18" t="s">
        <v>88</v>
      </c>
    </row>
    <row r="188" s="13" customFormat="1">
      <c r="A188" s="13"/>
      <c r="B188" s="237"/>
      <c r="C188" s="238"/>
      <c r="D188" s="232" t="s">
        <v>143</v>
      </c>
      <c r="E188" s="239" t="s">
        <v>1</v>
      </c>
      <c r="F188" s="240" t="s">
        <v>891</v>
      </c>
      <c r="G188" s="238"/>
      <c r="H188" s="241">
        <v>134</v>
      </c>
      <c r="I188" s="242"/>
      <c r="J188" s="238"/>
      <c r="K188" s="238"/>
      <c r="L188" s="243"/>
      <c r="M188" s="244"/>
      <c r="N188" s="245"/>
      <c r="O188" s="245"/>
      <c r="P188" s="245"/>
      <c r="Q188" s="245"/>
      <c r="R188" s="245"/>
      <c r="S188" s="245"/>
      <c r="T188" s="246"/>
      <c r="U188" s="13"/>
      <c r="V188" s="13"/>
      <c r="W188" s="13"/>
      <c r="X188" s="13"/>
      <c r="Y188" s="13"/>
      <c r="Z188" s="13"/>
      <c r="AA188" s="13"/>
      <c r="AB188" s="13"/>
      <c r="AC188" s="13"/>
      <c r="AD188" s="13"/>
      <c r="AE188" s="13"/>
      <c r="AT188" s="247" t="s">
        <v>143</v>
      </c>
      <c r="AU188" s="247" t="s">
        <v>88</v>
      </c>
      <c r="AV188" s="13" t="s">
        <v>88</v>
      </c>
      <c r="AW188" s="13" t="s">
        <v>34</v>
      </c>
      <c r="AX188" s="13" t="s">
        <v>86</v>
      </c>
      <c r="AY188" s="247" t="s">
        <v>132</v>
      </c>
    </row>
    <row r="189" s="13" customFormat="1">
      <c r="A189" s="13"/>
      <c r="B189" s="237"/>
      <c r="C189" s="238"/>
      <c r="D189" s="232" t="s">
        <v>143</v>
      </c>
      <c r="E189" s="238"/>
      <c r="F189" s="240" t="s">
        <v>940</v>
      </c>
      <c r="G189" s="238"/>
      <c r="H189" s="241">
        <v>140.69999999999999</v>
      </c>
      <c r="I189" s="242"/>
      <c r="J189" s="238"/>
      <c r="K189" s="238"/>
      <c r="L189" s="243"/>
      <c r="M189" s="244"/>
      <c r="N189" s="245"/>
      <c r="O189" s="245"/>
      <c r="P189" s="245"/>
      <c r="Q189" s="245"/>
      <c r="R189" s="245"/>
      <c r="S189" s="245"/>
      <c r="T189" s="246"/>
      <c r="U189" s="13"/>
      <c r="V189" s="13"/>
      <c r="W189" s="13"/>
      <c r="X189" s="13"/>
      <c r="Y189" s="13"/>
      <c r="Z189" s="13"/>
      <c r="AA189" s="13"/>
      <c r="AB189" s="13"/>
      <c r="AC189" s="13"/>
      <c r="AD189" s="13"/>
      <c r="AE189" s="13"/>
      <c r="AT189" s="247" t="s">
        <v>143</v>
      </c>
      <c r="AU189" s="247" t="s">
        <v>88</v>
      </c>
      <c r="AV189" s="13" t="s">
        <v>88</v>
      </c>
      <c r="AW189" s="13" t="s">
        <v>4</v>
      </c>
      <c r="AX189" s="13" t="s">
        <v>86</v>
      </c>
      <c r="AY189" s="247" t="s">
        <v>132</v>
      </c>
    </row>
    <row r="190" s="2" customFormat="1" ht="16.5" customHeight="1">
      <c r="A190" s="39"/>
      <c r="B190" s="40"/>
      <c r="C190" s="219" t="s">
        <v>240</v>
      </c>
      <c r="D190" s="219" t="s">
        <v>134</v>
      </c>
      <c r="E190" s="220" t="s">
        <v>941</v>
      </c>
      <c r="F190" s="221" t="s">
        <v>942</v>
      </c>
      <c r="G190" s="222" t="s">
        <v>158</v>
      </c>
      <c r="H190" s="223">
        <v>2.5</v>
      </c>
      <c r="I190" s="224"/>
      <c r="J190" s="225">
        <f>ROUND(I190*H190,2)</f>
        <v>0</v>
      </c>
      <c r="K190" s="221" t="s">
        <v>138</v>
      </c>
      <c r="L190" s="45"/>
      <c r="M190" s="226" t="s">
        <v>1</v>
      </c>
      <c r="N190" s="227" t="s">
        <v>43</v>
      </c>
      <c r="O190" s="92"/>
      <c r="P190" s="228">
        <f>O190*H190</f>
        <v>0</v>
      </c>
      <c r="Q190" s="228">
        <v>0</v>
      </c>
      <c r="R190" s="228">
        <f>Q190*H190</f>
        <v>0</v>
      </c>
      <c r="S190" s="228">
        <v>2.2000000000000002</v>
      </c>
      <c r="T190" s="229">
        <f>S190*H190</f>
        <v>5.5</v>
      </c>
      <c r="U190" s="39"/>
      <c r="V190" s="39"/>
      <c r="W190" s="39"/>
      <c r="X190" s="39"/>
      <c r="Y190" s="39"/>
      <c r="Z190" s="39"/>
      <c r="AA190" s="39"/>
      <c r="AB190" s="39"/>
      <c r="AC190" s="39"/>
      <c r="AD190" s="39"/>
      <c r="AE190" s="39"/>
      <c r="AR190" s="230" t="s">
        <v>515</v>
      </c>
      <c r="AT190" s="230" t="s">
        <v>134</v>
      </c>
      <c r="AU190" s="230" t="s">
        <v>88</v>
      </c>
      <c r="AY190" s="18" t="s">
        <v>132</v>
      </c>
      <c r="BE190" s="231">
        <f>IF(N190="základní",J190,0)</f>
        <v>0</v>
      </c>
      <c r="BF190" s="231">
        <f>IF(N190="snížená",J190,0)</f>
        <v>0</v>
      </c>
      <c r="BG190" s="231">
        <f>IF(N190="zákl. přenesená",J190,0)</f>
        <v>0</v>
      </c>
      <c r="BH190" s="231">
        <f>IF(N190="sníž. přenesená",J190,0)</f>
        <v>0</v>
      </c>
      <c r="BI190" s="231">
        <f>IF(N190="nulová",J190,0)</f>
        <v>0</v>
      </c>
      <c r="BJ190" s="18" t="s">
        <v>86</v>
      </c>
      <c r="BK190" s="231">
        <f>ROUND(I190*H190,2)</f>
        <v>0</v>
      </c>
      <c r="BL190" s="18" t="s">
        <v>515</v>
      </c>
      <c r="BM190" s="230" t="s">
        <v>943</v>
      </c>
    </row>
    <row r="191" s="2" customFormat="1">
      <c r="A191" s="39"/>
      <c r="B191" s="40"/>
      <c r="C191" s="41"/>
      <c r="D191" s="232" t="s">
        <v>141</v>
      </c>
      <c r="E191" s="41"/>
      <c r="F191" s="233" t="s">
        <v>944</v>
      </c>
      <c r="G191" s="41"/>
      <c r="H191" s="41"/>
      <c r="I191" s="234"/>
      <c r="J191" s="41"/>
      <c r="K191" s="41"/>
      <c r="L191" s="45"/>
      <c r="M191" s="235"/>
      <c r="N191" s="236"/>
      <c r="O191" s="92"/>
      <c r="P191" s="92"/>
      <c r="Q191" s="92"/>
      <c r="R191" s="92"/>
      <c r="S191" s="92"/>
      <c r="T191" s="93"/>
      <c r="U191" s="39"/>
      <c r="V191" s="39"/>
      <c r="W191" s="39"/>
      <c r="X191" s="39"/>
      <c r="Y191" s="39"/>
      <c r="Z191" s="39"/>
      <c r="AA191" s="39"/>
      <c r="AB191" s="39"/>
      <c r="AC191" s="39"/>
      <c r="AD191" s="39"/>
      <c r="AE191" s="39"/>
      <c r="AT191" s="18" t="s">
        <v>141</v>
      </c>
      <c r="AU191" s="18" t="s">
        <v>88</v>
      </c>
    </row>
    <row r="192" s="13" customFormat="1">
      <c r="A192" s="13"/>
      <c r="B192" s="237"/>
      <c r="C192" s="238"/>
      <c r="D192" s="232" t="s">
        <v>143</v>
      </c>
      <c r="E192" s="239" t="s">
        <v>1</v>
      </c>
      <c r="F192" s="240" t="s">
        <v>945</v>
      </c>
      <c r="G192" s="238"/>
      <c r="H192" s="241">
        <v>2.5</v>
      </c>
      <c r="I192" s="242"/>
      <c r="J192" s="238"/>
      <c r="K192" s="238"/>
      <c r="L192" s="243"/>
      <c r="M192" s="244"/>
      <c r="N192" s="245"/>
      <c r="O192" s="245"/>
      <c r="P192" s="245"/>
      <c r="Q192" s="245"/>
      <c r="R192" s="245"/>
      <c r="S192" s="245"/>
      <c r="T192" s="246"/>
      <c r="U192" s="13"/>
      <c r="V192" s="13"/>
      <c r="W192" s="13"/>
      <c r="X192" s="13"/>
      <c r="Y192" s="13"/>
      <c r="Z192" s="13"/>
      <c r="AA192" s="13"/>
      <c r="AB192" s="13"/>
      <c r="AC192" s="13"/>
      <c r="AD192" s="13"/>
      <c r="AE192" s="13"/>
      <c r="AT192" s="247" t="s">
        <v>143</v>
      </c>
      <c r="AU192" s="247" t="s">
        <v>88</v>
      </c>
      <c r="AV192" s="13" t="s">
        <v>88</v>
      </c>
      <c r="AW192" s="13" t="s">
        <v>34</v>
      </c>
      <c r="AX192" s="13" t="s">
        <v>86</v>
      </c>
      <c r="AY192" s="247" t="s">
        <v>132</v>
      </c>
    </row>
    <row r="193" s="2" customFormat="1">
      <c r="A193" s="39"/>
      <c r="B193" s="40"/>
      <c r="C193" s="219" t="s">
        <v>247</v>
      </c>
      <c r="D193" s="219" t="s">
        <v>134</v>
      </c>
      <c r="E193" s="220" t="s">
        <v>946</v>
      </c>
      <c r="F193" s="221" t="s">
        <v>947</v>
      </c>
      <c r="G193" s="222" t="s">
        <v>256</v>
      </c>
      <c r="H193" s="223">
        <v>5.5</v>
      </c>
      <c r="I193" s="224"/>
      <c r="J193" s="225">
        <f>ROUND(I193*H193,2)</f>
        <v>0</v>
      </c>
      <c r="K193" s="221" t="s">
        <v>138</v>
      </c>
      <c r="L193" s="45"/>
      <c r="M193" s="226" t="s">
        <v>1</v>
      </c>
      <c r="N193" s="227" t="s">
        <v>43</v>
      </c>
      <c r="O193" s="92"/>
      <c r="P193" s="228">
        <f>O193*H193</f>
        <v>0</v>
      </c>
      <c r="Q193" s="228">
        <v>0</v>
      </c>
      <c r="R193" s="228">
        <f>Q193*H193</f>
        <v>0</v>
      </c>
      <c r="S193" s="228">
        <v>0</v>
      </c>
      <c r="T193" s="229">
        <f>S193*H193</f>
        <v>0</v>
      </c>
      <c r="U193" s="39"/>
      <c r="V193" s="39"/>
      <c r="W193" s="39"/>
      <c r="X193" s="39"/>
      <c r="Y193" s="39"/>
      <c r="Z193" s="39"/>
      <c r="AA193" s="39"/>
      <c r="AB193" s="39"/>
      <c r="AC193" s="39"/>
      <c r="AD193" s="39"/>
      <c r="AE193" s="39"/>
      <c r="AR193" s="230" t="s">
        <v>515</v>
      </c>
      <c r="AT193" s="230" t="s">
        <v>134</v>
      </c>
      <c r="AU193" s="230" t="s">
        <v>88</v>
      </c>
      <c r="AY193" s="18" t="s">
        <v>132</v>
      </c>
      <c r="BE193" s="231">
        <f>IF(N193="základní",J193,0)</f>
        <v>0</v>
      </c>
      <c r="BF193" s="231">
        <f>IF(N193="snížená",J193,0)</f>
        <v>0</v>
      </c>
      <c r="BG193" s="231">
        <f>IF(N193="zákl. přenesená",J193,0)</f>
        <v>0</v>
      </c>
      <c r="BH193" s="231">
        <f>IF(N193="sníž. přenesená",J193,0)</f>
        <v>0</v>
      </c>
      <c r="BI193" s="231">
        <f>IF(N193="nulová",J193,0)</f>
        <v>0</v>
      </c>
      <c r="BJ193" s="18" t="s">
        <v>86</v>
      </c>
      <c r="BK193" s="231">
        <f>ROUND(I193*H193,2)</f>
        <v>0</v>
      </c>
      <c r="BL193" s="18" t="s">
        <v>515</v>
      </c>
      <c r="BM193" s="230" t="s">
        <v>948</v>
      </c>
    </row>
    <row r="194" s="2" customFormat="1">
      <c r="A194" s="39"/>
      <c r="B194" s="40"/>
      <c r="C194" s="41"/>
      <c r="D194" s="232" t="s">
        <v>141</v>
      </c>
      <c r="E194" s="41"/>
      <c r="F194" s="233" t="s">
        <v>949</v>
      </c>
      <c r="G194" s="41"/>
      <c r="H194" s="41"/>
      <c r="I194" s="234"/>
      <c r="J194" s="41"/>
      <c r="K194" s="41"/>
      <c r="L194" s="45"/>
      <c r="M194" s="235"/>
      <c r="N194" s="236"/>
      <c r="O194" s="92"/>
      <c r="P194" s="92"/>
      <c r="Q194" s="92"/>
      <c r="R194" s="92"/>
      <c r="S194" s="92"/>
      <c r="T194" s="93"/>
      <c r="U194" s="39"/>
      <c r="V194" s="39"/>
      <c r="W194" s="39"/>
      <c r="X194" s="39"/>
      <c r="Y194" s="39"/>
      <c r="Z194" s="39"/>
      <c r="AA194" s="39"/>
      <c r="AB194" s="39"/>
      <c r="AC194" s="39"/>
      <c r="AD194" s="39"/>
      <c r="AE194" s="39"/>
      <c r="AT194" s="18" t="s">
        <v>141</v>
      </c>
      <c r="AU194" s="18" t="s">
        <v>88</v>
      </c>
    </row>
    <row r="195" s="13" customFormat="1">
      <c r="A195" s="13"/>
      <c r="B195" s="237"/>
      <c r="C195" s="238"/>
      <c r="D195" s="232" t="s">
        <v>143</v>
      </c>
      <c r="E195" s="239" t="s">
        <v>1</v>
      </c>
      <c r="F195" s="240" t="s">
        <v>950</v>
      </c>
      <c r="G195" s="238"/>
      <c r="H195" s="241">
        <v>5.5</v>
      </c>
      <c r="I195" s="242"/>
      <c r="J195" s="238"/>
      <c r="K195" s="238"/>
      <c r="L195" s="243"/>
      <c r="M195" s="244"/>
      <c r="N195" s="245"/>
      <c r="O195" s="245"/>
      <c r="P195" s="245"/>
      <c r="Q195" s="245"/>
      <c r="R195" s="245"/>
      <c r="S195" s="245"/>
      <c r="T195" s="246"/>
      <c r="U195" s="13"/>
      <c r="V195" s="13"/>
      <c r="W195" s="13"/>
      <c r="X195" s="13"/>
      <c r="Y195" s="13"/>
      <c r="Z195" s="13"/>
      <c r="AA195" s="13"/>
      <c r="AB195" s="13"/>
      <c r="AC195" s="13"/>
      <c r="AD195" s="13"/>
      <c r="AE195" s="13"/>
      <c r="AT195" s="247" t="s">
        <v>143</v>
      </c>
      <c r="AU195" s="247" t="s">
        <v>88</v>
      </c>
      <c r="AV195" s="13" t="s">
        <v>88</v>
      </c>
      <c r="AW195" s="13" t="s">
        <v>34</v>
      </c>
      <c r="AX195" s="13" t="s">
        <v>86</v>
      </c>
      <c r="AY195" s="247" t="s">
        <v>132</v>
      </c>
    </row>
    <row r="196" s="2" customFormat="1">
      <c r="A196" s="39"/>
      <c r="B196" s="40"/>
      <c r="C196" s="219" t="s">
        <v>253</v>
      </c>
      <c r="D196" s="219" t="s">
        <v>134</v>
      </c>
      <c r="E196" s="220" t="s">
        <v>951</v>
      </c>
      <c r="F196" s="221" t="s">
        <v>952</v>
      </c>
      <c r="G196" s="222" t="s">
        <v>256</v>
      </c>
      <c r="H196" s="223">
        <v>22</v>
      </c>
      <c r="I196" s="224"/>
      <c r="J196" s="225">
        <f>ROUND(I196*H196,2)</f>
        <v>0</v>
      </c>
      <c r="K196" s="221" t="s">
        <v>138</v>
      </c>
      <c r="L196" s="45"/>
      <c r="M196" s="226" t="s">
        <v>1</v>
      </c>
      <c r="N196" s="227" t="s">
        <v>43</v>
      </c>
      <c r="O196" s="92"/>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515</v>
      </c>
      <c r="AT196" s="230" t="s">
        <v>134</v>
      </c>
      <c r="AU196" s="230" t="s">
        <v>88</v>
      </c>
      <c r="AY196" s="18" t="s">
        <v>132</v>
      </c>
      <c r="BE196" s="231">
        <f>IF(N196="základní",J196,0)</f>
        <v>0</v>
      </c>
      <c r="BF196" s="231">
        <f>IF(N196="snížená",J196,0)</f>
        <v>0</v>
      </c>
      <c r="BG196" s="231">
        <f>IF(N196="zákl. přenesená",J196,0)</f>
        <v>0</v>
      </c>
      <c r="BH196" s="231">
        <f>IF(N196="sníž. přenesená",J196,0)</f>
        <v>0</v>
      </c>
      <c r="BI196" s="231">
        <f>IF(N196="nulová",J196,0)</f>
        <v>0</v>
      </c>
      <c r="BJ196" s="18" t="s">
        <v>86</v>
      </c>
      <c r="BK196" s="231">
        <f>ROUND(I196*H196,2)</f>
        <v>0</v>
      </c>
      <c r="BL196" s="18" t="s">
        <v>515</v>
      </c>
      <c r="BM196" s="230" t="s">
        <v>953</v>
      </c>
    </row>
    <row r="197" s="2" customFormat="1">
      <c r="A197" s="39"/>
      <c r="B197" s="40"/>
      <c r="C197" s="41"/>
      <c r="D197" s="232" t="s">
        <v>141</v>
      </c>
      <c r="E197" s="41"/>
      <c r="F197" s="233" t="s">
        <v>954</v>
      </c>
      <c r="G197" s="41"/>
      <c r="H197" s="41"/>
      <c r="I197" s="234"/>
      <c r="J197" s="41"/>
      <c r="K197" s="41"/>
      <c r="L197" s="45"/>
      <c r="M197" s="235"/>
      <c r="N197" s="236"/>
      <c r="O197" s="92"/>
      <c r="P197" s="92"/>
      <c r="Q197" s="92"/>
      <c r="R197" s="92"/>
      <c r="S197" s="92"/>
      <c r="T197" s="93"/>
      <c r="U197" s="39"/>
      <c r="V197" s="39"/>
      <c r="W197" s="39"/>
      <c r="X197" s="39"/>
      <c r="Y197" s="39"/>
      <c r="Z197" s="39"/>
      <c r="AA197" s="39"/>
      <c r="AB197" s="39"/>
      <c r="AC197" s="39"/>
      <c r="AD197" s="39"/>
      <c r="AE197" s="39"/>
      <c r="AT197" s="18" t="s">
        <v>141</v>
      </c>
      <c r="AU197" s="18" t="s">
        <v>88</v>
      </c>
    </row>
    <row r="198" s="13" customFormat="1">
      <c r="A198" s="13"/>
      <c r="B198" s="237"/>
      <c r="C198" s="238"/>
      <c r="D198" s="232" t="s">
        <v>143</v>
      </c>
      <c r="E198" s="239" t="s">
        <v>1</v>
      </c>
      <c r="F198" s="240" t="s">
        <v>955</v>
      </c>
      <c r="G198" s="238"/>
      <c r="H198" s="241">
        <v>22</v>
      </c>
      <c r="I198" s="242"/>
      <c r="J198" s="238"/>
      <c r="K198" s="238"/>
      <c r="L198" s="243"/>
      <c r="M198" s="244"/>
      <c r="N198" s="245"/>
      <c r="O198" s="245"/>
      <c r="P198" s="245"/>
      <c r="Q198" s="245"/>
      <c r="R198" s="245"/>
      <c r="S198" s="245"/>
      <c r="T198" s="246"/>
      <c r="U198" s="13"/>
      <c r="V198" s="13"/>
      <c r="W198" s="13"/>
      <c r="X198" s="13"/>
      <c r="Y198" s="13"/>
      <c r="Z198" s="13"/>
      <c r="AA198" s="13"/>
      <c r="AB198" s="13"/>
      <c r="AC198" s="13"/>
      <c r="AD198" s="13"/>
      <c r="AE198" s="13"/>
      <c r="AT198" s="247" t="s">
        <v>143</v>
      </c>
      <c r="AU198" s="247" t="s">
        <v>88</v>
      </c>
      <c r="AV198" s="13" t="s">
        <v>88</v>
      </c>
      <c r="AW198" s="13" t="s">
        <v>34</v>
      </c>
      <c r="AX198" s="13" t="s">
        <v>86</v>
      </c>
      <c r="AY198" s="247" t="s">
        <v>132</v>
      </c>
    </row>
    <row r="199" s="2" customFormat="1">
      <c r="A199" s="39"/>
      <c r="B199" s="40"/>
      <c r="C199" s="219" t="s">
        <v>7</v>
      </c>
      <c r="D199" s="219" t="s">
        <v>134</v>
      </c>
      <c r="E199" s="220" t="s">
        <v>956</v>
      </c>
      <c r="F199" s="221" t="s">
        <v>957</v>
      </c>
      <c r="G199" s="222" t="s">
        <v>256</v>
      </c>
      <c r="H199" s="223">
        <v>5.5</v>
      </c>
      <c r="I199" s="224"/>
      <c r="J199" s="225">
        <f>ROUND(I199*H199,2)</f>
        <v>0</v>
      </c>
      <c r="K199" s="221" t="s">
        <v>138</v>
      </c>
      <c r="L199" s="45"/>
      <c r="M199" s="226" t="s">
        <v>1</v>
      </c>
      <c r="N199" s="227" t="s">
        <v>43</v>
      </c>
      <c r="O199" s="92"/>
      <c r="P199" s="228">
        <f>O199*H199</f>
        <v>0</v>
      </c>
      <c r="Q199" s="228">
        <v>0</v>
      </c>
      <c r="R199" s="228">
        <f>Q199*H199</f>
        <v>0</v>
      </c>
      <c r="S199" s="228">
        <v>0</v>
      </c>
      <c r="T199" s="229">
        <f>S199*H199</f>
        <v>0</v>
      </c>
      <c r="U199" s="39"/>
      <c r="V199" s="39"/>
      <c r="W199" s="39"/>
      <c r="X199" s="39"/>
      <c r="Y199" s="39"/>
      <c r="Z199" s="39"/>
      <c r="AA199" s="39"/>
      <c r="AB199" s="39"/>
      <c r="AC199" s="39"/>
      <c r="AD199" s="39"/>
      <c r="AE199" s="39"/>
      <c r="AR199" s="230" t="s">
        <v>515</v>
      </c>
      <c r="AT199" s="230" t="s">
        <v>134</v>
      </c>
      <c r="AU199" s="230" t="s">
        <v>88</v>
      </c>
      <c r="AY199" s="18" t="s">
        <v>132</v>
      </c>
      <c r="BE199" s="231">
        <f>IF(N199="základní",J199,0)</f>
        <v>0</v>
      </c>
      <c r="BF199" s="231">
        <f>IF(N199="snížená",J199,0)</f>
        <v>0</v>
      </c>
      <c r="BG199" s="231">
        <f>IF(N199="zákl. přenesená",J199,0)</f>
        <v>0</v>
      </c>
      <c r="BH199" s="231">
        <f>IF(N199="sníž. přenesená",J199,0)</f>
        <v>0</v>
      </c>
      <c r="BI199" s="231">
        <f>IF(N199="nulová",J199,0)</f>
        <v>0</v>
      </c>
      <c r="BJ199" s="18" t="s">
        <v>86</v>
      </c>
      <c r="BK199" s="231">
        <f>ROUND(I199*H199,2)</f>
        <v>0</v>
      </c>
      <c r="BL199" s="18" t="s">
        <v>515</v>
      </c>
      <c r="BM199" s="230" t="s">
        <v>958</v>
      </c>
    </row>
    <row r="200" s="2" customFormat="1">
      <c r="A200" s="39"/>
      <c r="B200" s="40"/>
      <c r="C200" s="41"/>
      <c r="D200" s="232" t="s">
        <v>141</v>
      </c>
      <c r="E200" s="41"/>
      <c r="F200" s="233" t="s">
        <v>959</v>
      </c>
      <c r="G200" s="41"/>
      <c r="H200" s="41"/>
      <c r="I200" s="234"/>
      <c r="J200" s="41"/>
      <c r="K200" s="41"/>
      <c r="L200" s="45"/>
      <c r="M200" s="235"/>
      <c r="N200" s="236"/>
      <c r="O200" s="92"/>
      <c r="P200" s="92"/>
      <c r="Q200" s="92"/>
      <c r="R200" s="92"/>
      <c r="S200" s="92"/>
      <c r="T200" s="93"/>
      <c r="U200" s="39"/>
      <c r="V200" s="39"/>
      <c r="W200" s="39"/>
      <c r="X200" s="39"/>
      <c r="Y200" s="39"/>
      <c r="Z200" s="39"/>
      <c r="AA200" s="39"/>
      <c r="AB200" s="39"/>
      <c r="AC200" s="39"/>
      <c r="AD200" s="39"/>
      <c r="AE200" s="39"/>
      <c r="AT200" s="18" t="s">
        <v>141</v>
      </c>
      <c r="AU200" s="18" t="s">
        <v>88</v>
      </c>
    </row>
    <row r="201" s="13" customFormat="1">
      <c r="A201" s="13"/>
      <c r="B201" s="237"/>
      <c r="C201" s="238"/>
      <c r="D201" s="232" t="s">
        <v>143</v>
      </c>
      <c r="E201" s="239" t="s">
        <v>1</v>
      </c>
      <c r="F201" s="240" t="s">
        <v>950</v>
      </c>
      <c r="G201" s="238"/>
      <c r="H201" s="241">
        <v>5.5</v>
      </c>
      <c r="I201" s="242"/>
      <c r="J201" s="238"/>
      <c r="K201" s="238"/>
      <c r="L201" s="243"/>
      <c r="M201" s="244"/>
      <c r="N201" s="245"/>
      <c r="O201" s="245"/>
      <c r="P201" s="245"/>
      <c r="Q201" s="245"/>
      <c r="R201" s="245"/>
      <c r="S201" s="245"/>
      <c r="T201" s="246"/>
      <c r="U201" s="13"/>
      <c r="V201" s="13"/>
      <c r="W201" s="13"/>
      <c r="X201" s="13"/>
      <c r="Y201" s="13"/>
      <c r="Z201" s="13"/>
      <c r="AA201" s="13"/>
      <c r="AB201" s="13"/>
      <c r="AC201" s="13"/>
      <c r="AD201" s="13"/>
      <c r="AE201" s="13"/>
      <c r="AT201" s="247" t="s">
        <v>143</v>
      </c>
      <c r="AU201" s="247" t="s">
        <v>88</v>
      </c>
      <c r="AV201" s="13" t="s">
        <v>88</v>
      </c>
      <c r="AW201" s="13" t="s">
        <v>34</v>
      </c>
      <c r="AX201" s="13" t="s">
        <v>86</v>
      </c>
      <c r="AY201" s="247" t="s">
        <v>132</v>
      </c>
    </row>
    <row r="202" s="2" customFormat="1">
      <c r="A202" s="39"/>
      <c r="B202" s="40"/>
      <c r="C202" s="219" t="s">
        <v>265</v>
      </c>
      <c r="D202" s="219" t="s">
        <v>134</v>
      </c>
      <c r="E202" s="220" t="s">
        <v>960</v>
      </c>
      <c r="F202" s="221" t="s">
        <v>961</v>
      </c>
      <c r="G202" s="222" t="s">
        <v>256</v>
      </c>
      <c r="H202" s="223">
        <v>13.573</v>
      </c>
      <c r="I202" s="224"/>
      <c r="J202" s="225">
        <f>ROUND(I202*H202,2)</f>
        <v>0</v>
      </c>
      <c r="K202" s="221" t="s">
        <v>138</v>
      </c>
      <c r="L202" s="45"/>
      <c r="M202" s="226" t="s">
        <v>1</v>
      </c>
      <c r="N202" s="227" t="s">
        <v>43</v>
      </c>
      <c r="O202" s="92"/>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515</v>
      </c>
      <c r="AT202" s="230" t="s">
        <v>134</v>
      </c>
      <c r="AU202" s="230" t="s">
        <v>88</v>
      </c>
      <c r="AY202" s="18" t="s">
        <v>132</v>
      </c>
      <c r="BE202" s="231">
        <f>IF(N202="základní",J202,0)</f>
        <v>0</v>
      </c>
      <c r="BF202" s="231">
        <f>IF(N202="snížená",J202,0)</f>
        <v>0</v>
      </c>
      <c r="BG202" s="231">
        <f>IF(N202="zákl. přenesená",J202,0)</f>
        <v>0</v>
      </c>
      <c r="BH202" s="231">
        <f>IF(N202="sníž. přenesená",J202,0)</f>
        <v>0</v>
      </c>
      <c r="BI202" s="231">
        <f>IF(N202="nulová",J202,0)</f>
        <v>0</v>
      </c>
      <c r="BJ202" s="18" t="s">
        <v>86</v>
      </c>
      <c r="BK202" s="231">
        <f>ROUND(I202*H202,2)</f>
        <v>0</v>
      </c>
      <c r="BL202" s="18" t="s">
        <v>515</v>
      </c>
      <c r="BM202" s="230" t="s">
        <v>962</v>
      </c>
    </row>
    <row r="203" s="2" customFormat="1">
      <c r="A203" s="39"/>
      <c r="B203" s="40"/>
      <c r="C203" s="41"/>
      <c r="D203" s="232" t="s">
        <v>141</v>
      </c>
      <c r="E203" s="41"/>
      <c r="F203" s="233" t="s">
        <v>963</v>
      </c>
      <c r="G203" s="41"/>
      <c r="H203" s="41"/>
      <c r="I203" s="234"/>
      <c r="J203" s="41"/>
      <c r="K203" s="41"/>
      <c r="L203" s="45"/>
      <c r="M203" s="235"/>
      <c r="N203" s="236"/>
      <c r="O203" s="92"/>
      <c r="P203" s="92"/>
      <c r="Q203" s="92"/>
      <c r="R203" s="92"/>
      <c r="S203" s="92"/>
      <c r="T203" s="93"/>
      <c r="U203" s="39"/>
      <c r="V203" s="39"/>
      <c r="W203" s="39"/>
      <c r="X203" s="39"/>
      <c r="Y203" s="39"/>
      <c r="Z203" s="39"/>
      <c r="AA203" s="39"/>
      <c r="AB203" s="39"/>
      <c r="AC203" s="39"/>
      <c r="AD203" s="39"/>
      <c r="AE203" s="39"/>
      <c r="AT203" s="18" t="s">
        <v>141</v>
      </c>
      <c r="AU203" s="18" t="s">
        <v>88</v>
      </c>
    </row>
    <row r="204" s="12" customFormat="1" ht="25.92" customHeight="1">
      <c r="A204" s="12"/>
      <c r="B204" s="203"/>
      <c r="C204" s="204"/>
      <c r="D204" s="205" t="s">
        <v>77</v>
      </c>
      <c r="E204" s="206" t="s">
        <v>964</v>
      </c>
      <c r="F204" s="206" t="s">
        <v>965</v>
      </c>
      <c r="G204" s="204"/>
      <c r="H204" s="204"/>
      <c r="I204" s="207"/>
      <c r="J204" s="208">
        <f>BK204</f>
        <v>0</v>
      </c>
      <c r="K204" s="204"/>
      <c r="L204" s="209"/>
      <c r="M204" s="210"/>
      <c r="N204" s="211"/>
      <c r="O204" s="211"/>
      <c r="P204" s="212">
        <f>SUM(P205:P207)</f>
        <v>0</v>
      </c>
      <c r="Q204" s="211"/>
      <c r="R204" s="212">
        <f>SUM(R205:R207)</f>
        <v>0</v>
      </c>
      <c r="S204" s="211"/>
      <c r="T204" s="213">
        <f>SUM(T205:T207)</f>
        <v>0</v>
      </c>
      <c r="U204" s="12"/>
      <c r="V204" s="12"/>
      <c r="W204" s="12"/>
      <c r="X204" s="12"/>
      <c r="Y204" s="12"/>
      <c r="Z204" s="12"/>
      <c r="AA204" s="12"/>
      <c r="AB204" s="12"/>
      <c r="AC204" s="12"/>
      <c r="AD204" s="12"/>
      <c r="AE204" s="12"/>
      <c r="AR204" s="214" t="s">
        <v>139</v>
      </c>
      <c r="AT204" s="215" t="s">
        <v>77</v>
      </c>
      <c r="AU204" s="215" t="s">
        <v>78</v>
      </c>
      <c r="AY204" s="214" t="s">
        <v>132</v>
      </c>
      <c r="BK204" s="216">
        <f>SUM(BK205:BK207)</f>
        <v>0</v>
      </c>
    </row>
    <row r="205" s="2" customFormat="1" ht="16.5" customHeight="1">
      <c r="A205" s="39"/>
      <c r="B205" s="40"/>
      <c r="C205" s="219" t="s">
        <v>273</v>
      </c>
      <c r="D205" s="219" t="s">
        <v>134</v>
      </c>
      <c r="E205" s="220" t="s">
        <v>966</v>
      </c>
      <c r="F205" s="221" t="s">
        <v>967</v>
      </c>
      <c r="G205" s="222" t="s">
        <v>968</v>
      </c>
      <c r="H205" s="223">
        <v>13</v>
      </c>
      <c r="I205" s="224"/>
      <c r="J205" s="225">
        <f>ROUND(I205*H205,2)</f>
        <v>0</v>
      </c>
      <c r="K205" s="221" t="s">
        <v>138</v>
      </c>
      <c r="L205" s="45"/>
      <c r="M205" s="226" t="s">
        <v>1</v>
      </c>
      <c r="N205" s="227" t="s">
        <v>43</v>
      </c>
      <c r="O205" s="92"/>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969</v>
      </c>
      <c r="AT205" s="230" t="s">
        <v>134</v>
      </c>
      <c r="AU205" s="230" t="s">
        <v>86</v>
      </c>
      <c r="AY205" s="18" t="s">
        <v>132</v>
      </c>
      <c r="BE205" s="231">
        <f>IF(N205="základní",J205,0)</f>
        <v>0</v>
      </c>
      <c r="BF205" s="231">
        <f>IF(N205="snížená",J205,0)</f>
        <v>0</v>
      </c>
      <c r="BG205" s="231">
        <f>IF(N205="zákl. přenesená",J205,0)</f>
        <v>0</v>
      </c>
      <c r="BH205" s="231">
        <f>IF(N205="sníž. přenesená",J205,0)</f>
        <v>0</v>
      </c>
      <c r="BI205" s="231">
        <f>IF(N205="nulová",J205,0)</f>
        <v>0</v>
      </c>
      <c r="BJ205" s="18" t="s">
        <v>86</v>
      </c>
      <c r="BK205" s="231">
        <f>ROUND(I205*H205,2)</f>
        <v>0</v>
      </c>
      <c r="BL205" s="18" t="s">
        <v>969</v>
      </c>
      <c r="BM205" s="230" t="s">
        <v>970</v>
      </c>
    </row>
    <row r="206" s="2" customFormat="1">
      <c r="A206" s="39"/>
      <c r="B206" s="40"/>
      <c r="C206" s="41"/>
      <c r="D206" s="232" t="s">
        <v>141</v>
      </c>
      <c r="E206" s="41"/>
      <c r="F206" s="233" t="s">
        <v>971</v>
      </c>
      <c r="G206" s="41"/>
      <c r="H206" s="41"/>
      <c r="I206" s="234"/>
      <c r="J206" s="41"/>
      <c r="K206" s="41"/>
      <c r="L206" s="45"/>
      <c r="M206" s="235"/>
      <c r="N206" s="236"/>
      <c r="O206" s="92"/>
      <c r="P206" s="92"/>
      <c r="Q206" s="92"/>
      <c r="R206" s="92"/>
      <c r="S206" s="92"/>
      <c r="T206" s="93"/>
      <c r="U206" s="39"/>
      <c r="V206" s="39"/>
      <c r="W206" s="39"/>
      <c r="X206" s="39"/>
      <c r="Y206" s="39"/>
      <c r="Z206" s="39"/>
      <c r="AA206" s="39"/>
      <c r="AB206" s="39"/>
      <c r="AC206" s="39"/>
      <c r="AD206" s="39"/>
      <c r="AE206" s="39"/>
      <c r="AT206" s="18" t="s">
        <v>141</v>
      </c>
      <c r="AU206" s="18" t="s">
        <v>86</v>
      </c>
    </row>
    <row r="207" s="13" customFormat="1">
      <c r="A207" s="13"/>
      <c r="B207" s="237"/>
      <c r="C207" s="238"/>
      <c r="D207" s="232" t="s">
        <v>143</v>
      </c>
      <c r="E207" s="239" t="s">
        <v>1</v>
      </c>
      <c r="F207" s="240" t="s">
        <v>972</v>
      </c>
      <c r="G207" s="238"/>
      <c r="H207" s="241">
        <v>13</v>
      </c>
      <c r="I207" s="242"/>
      <c r="J207" s="238"/>
      <c r="K207" s="238"/>
      <c r="L207" s="243"/>
      <c r="M207" s="244"/>
      <c r="N207" s="245"/>
      <c r="O207" s="245"/>
      <c r="P207" s="245"/>
      <c r="Q207" s="245"/>
      <c r="R207" s="245"/>
      <c r="S207" s="245"/>
      <c r="T207" s="246"/>
      <c r="U207" s="13"/>
      <c r="V207" s="13"/>
      <c r="W207" s="13"/>
      <c r="X207" s="13"/>
      <c r="Y207" s="13"/>
      <c r="Z207" s="13"/>
      <c r="AA207" s="13"/>
      <c r="AB207" s="13"/>
      <c r="AC207" s="13"/>
      <c r="AD207" s="13"/>
      <c r="AE207" s="13"/>
      <c r="AT207" s="247" t="s">
        <v>143</v>
      </c>
      <c r="AU207" s="247" t="s">
        <v>86</v>
      </c>
      <c r="AV207" s="13" t="s">
        <v>88</v>
      </c>
      <c r="AW207" s="13" t="s">
        <v>34</v>
      </c>
      <c r="AX207" s="13" t="s">
        <v>86</v>
      </c>
      <c r="AY207" s="247" t="s">
        <v>132</v>
      </c>
    </row>
    <row r="208" s="12" customFormat="1" ht="25.92" customHeight="1">
      <c r="A208" s="12"/>
      <c r="B208" s="203"/>
      <c r="C208" s="204"/>
      <c r="D208" s="205" t="s">
        <v>77</v>
      </c>
      <c r="E208" s="206" t="s">
        <v>93</v>
      </c>
      <c r="F208" s="206" t="s">
        <v>94</v>
      </c>
      <c r="G208" s="204"/>
      <c r="H208" s="204"/>
      <c r="I208" s="207"/>
      <c r="J208" s="208">
        <f>BK208</f>
        <v>0</v>
      </c>
      <c r="K208" s="204"/>
      <c r="L208" s="209"/>
      <c r="M208" s="210"/>
      <c r="N208" s="211"/>
      <c r="O208" s="211"/>
      <c r="P208" s="212">
        <f>P209+P213</f>
        <v>0</v>
      </c>
      <c r="Q208" s="211"/>
      <c r="R208" s="212">
        <f>R209+R213</f>
        <v>0</v>
      </c>
      <c r="S208" s="211"/>
      <c r="T208" s="213">
        <f>T209+T213</f>
        <v>0</v>
      </c>
      <c r="U208" s="12"/>
      <c r="V208" s="12"/>
      <c r="W208" s="12"/>
      <c r="X208" s="12"/>
      <c r="Y208" s="12"/>
      <c r="Z208" s="12"/>
      <c r="AA208" s="12"/>
      <c r="AB208" s="12"/>
      <c r="AC208" s="12"/>
      <c r="AD208" s="12"/>
      <c r="AE208" s="12"/>
      <c r="AR208" s="214" t="s">
        <v>162</v>
      </c>
      <c r="AT208" s="215" t="s">
        <v>77</v>
      </c>
      <c r="AU208" s="215" t="s">
        <v>78</v>
      </c>
      <c r="AY208" s="214" t="s">
        <v>132</v>
      </c>
      <c r="BK208" s="216">
        <f>BK209+BK213</f>
        <v>0</v>
      </c>
    </row>
    <row r="209" s="12" customFormat="1" ht="22.8" customHeight="1">
      <c r="A209" s="12"/>
      <c r="B209" s="203"/>
      <c r="C209" s="204"/>
      <c r="D209" s="205" t="s">
        <v>77</v>
      </c>
      <c r="E209" s="217" t="s">
        <v>973</v>
      </c>
      <c r="F209" s="217" t="s">
        <v>974</v>
      </c>
      <c r="G209" s="204"/>
      <c r="H209" s="204"/>
      <c r="I209" s="207"/>
      <c r="J209" s="218">
        <f>BK209</f>
        <v>0</v>
      </c>
      <c r="K209" s="204"/>
      <c r="L209" s="209"/>
      <c r="M209" s="210"/>
      <c r="N209" s="211"/>
      <c r="O209" s="211"/>
      <c r="P209" s="212">
        <f>SUM(P210:P212)</f>
        <v>0</v>
      </c>
      <c r="Q209" s="211"/>
      <c r="R209" s="212">
        <f>SUM(R210:R212)</f>
        <v>0</v>
      </c>
      <c r="S209" s="211"/>
      <c r="T209" s="213">
        <f>SUM(T210:T212)</f>
        <v>0</v>
      </c>
      <c r="U209" s="12"/>
      <c r="V209" s="12"/>
      <c r="W209" s="12"/>
      <c r="X209" s="12"/>
      <c r="Y209" s="12"/>
      <c r="Z209" s="12"/>
      <c r="AA209" s="12"/>
      <c r="AB209" s="12"/>
      <c r="AC209" s="12"/>
      <c r="AD209" s="12"/>
      <c r="AE209" s="12"/>
      <c r="AR209" s="214" t="s">
        <v>162</v>
      </c>
      <c r="AT209" s="215" t="s">
        <v>77</v>
      </c>
      <c r="AU209" s="215" t="s">
        <v>86</v>
      </c>
      <c r="AY209" s="214" t="s">
        <v>132</v>
      </c>
      <c r="BK209" s="216">
        <f>SUM(BK210:BK212)</f>
        <v>0</v>
      </c>
    </row>
    <row r="210" s="2" customFormat="1" ht="21.75" customHeight="1">
      <c r="A210" s="39"/>
      <c r="B210" s="40"/>
      <c r="C210" s="219" t="s">
        <v>279</v>
      </c>
      <c r="D210" s="219" t="s">
        <v>134</v>
      </c>
      <c r="E210" s="220" t="s">
        <v>975</v>
      </c>
      <c r="F210" s="221" t="s">
        <v>976</v>
      </c>
      <c r="G210" s="222" t="s">
        <v>977</v>
      </c>
      <c r="H210" s="223">
        <v>1</v>
      </c>
      <c r="I210" s="224"/>
      <c r="J210" s="225">
        <f>ROUND(I210*H210,2)</f>
        <v>0</v>
      </c>
      <c r="K210" s="221" t="s">
        <v>138</v>
      </c>
      <c r="L210" s="45"/>
      <c r="M210" s="226" t="s">
        <v>1</v>
      </c>
      <c r="N210" s="227" t="s">
        <v>43</v>
      </c>
      <c r="O210" s="92"/>
      <c r="P210" s="228">
        <f>O210*H210</f>
        <v>0</v>
      </c>
      <c r="Q210" s="228">
        <v>0</v>
      </c>
      <c r="R210" s="228">
        <f>Q210*H210</f>
        <v>0</v>
      </c>
      <c r="S210" s="228">
        <v>0</v>
      </c>
      <c r="T210" s="229">
        <f>S210*H210</f>
        <v>0</v>
      </c>
      <c r="U210" s="39"/>
      <c r="V210" s="39"/>
      <c r="W210" s="39"/>
      <c r="X210" s="39"/>
      <c r="Y210" s="39"/>
      <c r="Z210" s="39"/>
      <c r="AA210" s="39"/>
      <c r="AB210" s="39"/>
      <c r="AC210" s="39"/>
      <c r="AD210" s="39"/>
      <c r="AE210" s="39"/>
      <c r="AR210" s="230" t="s">
        <v>978</v>
      </c>
      <c r="AT210" s="230" t="s">
        <v>134</v>
      </c>
      <c r="AU210" s="230" t="s">
        <v>88</v>
      </c>
      <c r="AY210" s="18" t="s">
        <v>132</v>
      </c>
      <c r="BE210" s="231">
        <f>IF(N210="základní",J210,0)</f>
        <v>0</v>
      </c>
      <c r="BF210" s="231">
        <f>IF(N210="snížená",J210,0)</f>
        <v>0</v>
      </c>
      <c r="BG210" s="231">
        <f>IF(N210="zákl. přenesená",J210,0)</f>
        <v>0</v>
      </c>
      <c r="BH210" s="231">
        <f>IF(N210="sníž. přenesená",J210,0)</f>
        <v>0</v>
      </c>
      <c r="BI210" s="231">
        <f>IF(N210="nulová",J210,0)</f>
        <v>0</v>
      </c>
      <c r="BJ210" s="18" t="s">
        <v>86</v>
      </c>
      <c r="BK210" s="231">
        <f>ROUND(I210*H210,2)</f>
        <v>0</v>
      </c>
      <c r="BL210" s="18" t="s">
        <v>978</v>
      </c>
      <c r="BM210" s="230" t="s">
        <v>979</v>
      </c>
    </row>
    <row r="211" s="2" customFormat="1">
      <c r="A211" s="39"/>
      <c r="B211" s="40"/>
      <c r="C211" s="41"/>
      <c r="D211" s="232" t="s">
        <v>141</v>
      </c>
      <c r="E211" s="41"/>
      <c r="F211" s="233" t="s">
        <v>980</v>
      </c>
      <c r="G211" s="41"/>
      <c r="H211" s="41"/>
      <c r="I211" s="234"/>
      <c r="J211" s="41"/>
      <c r="K211" s="41"/>
      <c r="L211" s="45"/>
      <c r="M211" s="235"/>
      <c r="N211" s="236"/>
      <c r="O211" s="92"/>
      <c r="P211" s="92"/>
      <c r="Q211" s="92"/>
      <c r="R211" s="92"/>
      <c r="S211" s="92"/>
      <c r="T211" s="93"/>
      <c r="U211" s="39"/>
      <c r="V211" s="39"/>
      <c r="W211" s="39"/>
      <c r="X211" s="39"/>
      <c r="Y211" s="39"/>
      <c r="Z211" s="39"/>
      <c r="AA211" s="39"/>
      <c r="AB211" s="39"/>
      <c r="AC211" s="39"/>
      <c r="AD211" s="39"/>
      <c r="AE211" s="39"/>
      <c r="AT211" s="18" t="s">
        <v>141</v>
      </c>
      <c r="AU211" s="18" t="s">
        <v>88</v>
      </c>
    </row>
    <row r="212" s="13" customFormat="1">
      <c r="A212" s="13"/>
      <c r="B212" s="237"/>
      <c r="C212" s="238"/>
      <c r="D212" s="232" t="s">
        <v>143</v>
      </c>
      <c r="E212" s="239" t="s">
        <v>1</v>
      </c>
      <c r="F212" s="240" t="s">
        <v>981</v>
      </c>
      <c r="G212" s="238"/>
      <c r="H212" s="241">
        <v>1</v>
      </c>
      <c r="I212" s="242"/>
      <c r="J212" s="238"/>
      <c r="K212" s="238"/>
      <c r="L212" s="243"/>
      <c r="M212" s="244"/>
      <c r="N212" s="245"/>
      <c r="O212" s="245"/>
      <c r="P212" s="245"/>
      <c r="Q212" s="245"/>
      <c r="R212" s="245"/>
      <c r="S212" s="245"/>
      <c r="T212" s="246"/>
      <c r="U212" s="13"/>
      <c r="V212" s="13"/>
      <c r="W212" s="13"/>
      <c r="X212" s="13"/>
      <c r="Y212" s="13"/>
      <c r="Z212" s="13"/>
      <c r="AA212" s="13"/>
      <c r="AB212" s="13"/>
      <c r="AC212" s="13"/>
      <c r="AD212" s="13"/>
      <c r="AE212" s="13"/>
      <c r="AT212" s="247" t="s">
        <v>143</v>
      </c>
      <c r="AU212" s="247" t="s">
        <v>88</v>
      </c>
      <c r="AV212" s="13" t="s">
        <v>88</v>
      </c>
      <c r="AW212" s="13" t="s">
        <v>34</v>
      </c>
      <c r="AX212" s="13" t="s">
        <v>86</v>
      </c>
      <c r="AY212" s="247" t="s">
        <v>132</v>
      </c>
    </row>
    <row r="213" s="12" customFormat="1" ht="22.8" customHeight="1">
      <c r="A213" s="12"/>
      <c r="B213" s="203"/>
      <c r="C213" s="204"/>
      <c r="D213" s="205" t="s">
        <v>77</v>
      </c>
      <c r="E213" s="217" t="s">
        <v>982</v>
      </c>
      <c r="F213" s="217" t="s">
        <v>983</v>
      </c>
      <c r="G213" s="204"/>
      <c r="H213" s="204"/>
      <c r="I213" s="207"/>
      <c r="J213" s="218">
        <f>BK213</f>
        <v>0</v>
      </c>
      <c r="K213" s="204"/>
      <c r="L213" s="209"/>
      <c r="M213" s="210"/>
      <c r="N213" s="211"/>
      <c r="O213" s="211"/>
      <c r="P213" s="212">
        <f>SUM(P214:P215)</f>
        <v>0</v>
      </c>
      <c r="Q213" s="211"/>
      <c r="R213" s="212">
        <f>SUM(R214:R215)</f>
        <v>0</v>
      </c>
      <c r="S213" s="211"/>
      <c r="T213" s="213">
        <f>SUM(T214:T215)</f>
        <v>0</v>
      </c>
      <c r="U213" s="12"/>
      <c r="V213" s="12"/>
      <c r="W213" s="12"/>
      <c r="X213" s="12"/>
      <c r="Y213" s="12"/>
      <c r="Z213" s="12"/>
      <c r="AA213" s="12"/>
      <c r="AB213" s="12"/>
      <c r="AC213" s="12"/>
      <c r="AD213" s="12"/>
      <c r="AE213" s="12"/>
      <c r="AR213" s="214" t="s">
        <v>162</v>
      </c>
      <c r="AT213" s="215" t="s">
        <v>77</v>
      </c>
      <c r="AU213" s="215" t="s">
        <v>86</v>
      </c>
      <c r="AY213" s="214" t="s">
        <v>132</v>
      </c>
      <c r="BK213" s="216">
        <f>SUM(BK214:BK215)</f>
        <v>0</v>
      </c>
    </row>
    <row r="214" s="2" customFormat="1" ht="16.5" customHeight="1">
      <c r="A214" s="39"/>
      <c r="B214" s="40"/>
      <c r="C214" s="219" t="s">
        <v>285</v>
      </c>
      <c r="D214" s="219" t="s">
        <v>134</v>
      </c>
      <c r="E214" s="220" t="s">
        <v>984</v>
      </c>
      <c r="F214" s="221" t="s">
        <v>985</v>
      </c>
      <c r="G214" s="222" t="s">
        <v>986</v>
      </c>
      <c r="H214" s="223">
        <v>1</v>
      </c>
      <c r="I214" s="224"/>
      <c r="J214" s="225">
        <f>ROUND(I214*H214,2)</f>
        <v>0</v>
      </c>
      <c r="K214" s="221" t="s">
        <v>138</v>
      </c>
      <c r="L214" s="45"/>
      <c r="M214" s="226" t="s">
        <v>1</v>
      </c>
      <c r="N214" s="227" t="s">
        <v>43</v>
      </c>
      <c r="O214" s="92"/>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978</v>
      </c>
      <c r="AT214" s="230" t="s">
        <v>134</v>
      </c>
      <c r="AU214" s="230" t="s">
        <v>88</v>
      </c>
      <c r="AY214" s="18" t="s">
        <v>132</v>
      </c>
      <c r="BE214" s="231">
        <f>IF(N214="základní",J214,0)</f>
        <v>0</v>
      </c>
      <c r="BF214" s="231">
        <f>IF(N214="snížená",J214,0)</f>
        <v>0</v>
      </c>
      <c r="BG214" s="231">
        <f>IF(N214="zákl. přenesená",J214,0)</f>
        <v>0</v>
      </c>
      <c r="BH214" s="231">
        <f>IF(N214="sníž. přenesená",J214,0)</f>
        <v>0</v>
      </c>
      <c r="BI214" s="231">
        <f>IF(N214="nulová",J214,0)</f>
        <v>0</v>
      </c>
      <c r="BJ214" s="18" t="s">
        <v>86</v>
      </c>
      <c r="BK214" s="231">
        <f>ROUND(I214*H214,2)</f>
        <v>0</v>
      </c>
      <c r="BL214" s="18" t="s">
        <v>978</v>
      </c>
      <c r="BM214" s="230" t="s">
        <v>987</v>
      </c>
    </row>
    <row r="215" s="2" customFormat="1">
      <c r="A215" s="39"/>
      <c r="B215" s="40"/>
      <c r="C215" s="41"/>
      <c r="D215" s="232" t="s">
        <v>141</v>
      </c>
      <c r="E215" s="41"/>
      <c r="F215" s="233" t="s">
        <v>985</v>
      </c>
      <c r="G215" s="41"/>
      <c r="H215" s="41"/>
      <c r="I215" s="234"/>
      <c r="J215" s="41"/>
      <c r="K215" s="41"/>
      <c r="L215" s="45"/>
      <c r="M215" s="291"/>
      <c r="N215" s="292"/>
      <c r="O215" s="293"/>
      <c r="P215" s="293"/>
      <c r="Q215" s="293"/>
      <c r="R215" s="293"/>
      <c r="S215" s="293"/>
      <c r="T215" s="294"/>
      <c r="U215" s="39"/>
      <c r="V215" s="39"/>
      <c r="W215" s="39"/>
      <c r="X215" s="39"/>
      <c r="Y215" s="39"/>
      <c r="Z215" s="39"/>
      <c r="AA215" s="39"/>
      <c r="AB215" s="39"/>
      <c r="AC215" s="39"/>
      <c r="AD215" s="39"/>
      <c r="AE215" s="39"/>
      <c r="AT215" s="18" t="s">
        <v>141</v>
      </c>
      <c r="AU215" s="18" t="s">
        <v>88</v>
      </c>
    </row>
    <row r="216" s="2" customFormat="1" ht="6.96" customHeight="1">
      <c r="A216" s="39"/>
      <c r="B216" s="67"/>
      <c r="C216" s="68"/>
      <c r="D216" s="68"/>
      <c r="E216" s="68"/>
      <c r="F216" s="68"/>
      <c r="G216" s="68"/>
      <c r="H216" s="68"/>
      <c r="I216" s="68"/>
      <c r="J216" s="68"/>
      <c r="K216" s="68"/>
      <c r="L216" s="45"/>
      <c r="M216" s="39"/>
      <c r="O216" s="39"/>
      <c r="P216" s="39"/>
      <c r="Q216" s="39"/>
      <c r="R216" s="39"/>
      <c r="S216" s="39"/>
      <c r="T216" s="39"/>
      <c r="U216" s="39"/>
      <c r="V216" s="39"/>
      <c r="W216" s="39"/>
      <c r="X216" s="39"/>
      <c r="Y216" s="39"/>
      <c r="Z216" s="39"/>
      <c r="AA216" s="39"/>
      <c r="AB216" s="39"/>
      <c r="AC216" s="39"/>
      <c r="AD216" s="39"/>
      <c r="AE216" s="39"/>
    </row>
  </sheetData>
  <sheetProtection sheet="1" autoFilter="0" formatColumns="0" formatRows="0" objects="1" scenarios="1" spinCount="100000" saltValue="36WoVlFfRxg76QxXgUFwwvWHA4l1e5VxqzXIO08dZv72kJaCKXtfec3K5V/Vz3hbjT2MHAhActIx5jqvczRuHg==" hashValue="eZaDrAEQGI8FGeENPXeoaFErIEo06yC5aXzcpyfYZ201ASIuvmRn174Ah1VRRn1QEAMrRnWSaaSYL/57j85ROQ==" algorithmName="SHA-512" password="CC35"/>
  <autoFilter ref="C124:K215"/>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37"/>
      <c r="C3" s="138"/>
      <c r="D3" s="138"/>
      <c r="E3" s="138"/>
      <c r="F3" s="138"/>
      <c r="G3" s="138"/>
      <c r="H3" s="138"/>
      <c r="I3" s="138"/>
      <c r="J3" s="138"/>
      <c r="K3" s="138"/>
      <c r="L3" s="21"/>
      <c r="AT3" s="18" t="s">
        <v>88</v>
      </c>
    </row>
    <row r="4" s="1" customFormat="1" ht="24.96" customHeight="1">
      <c r="B4" s="21"/>
      <c r="D4" s="139" t="s">
        <v>97</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Lanškroun, ulice B. Smetany - stavební úpravy</v>
      </c>
      <c r="F7" s="141"/>
      <c r="G7" s="141"/>
      <c r="H7" s="141"/>
      <c r="L7" s="21"/>
    </row>
    <row r="8" s="2" customFormat="1" ht="12" customHeight="1">
      <c r="A8" s="39"/>
      <c r="B8" s="45"/>
      <c r="C8" s="39"/>
      <c r="D8" s="141" t="s">
        <v>98</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858</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92</v>
      </c>
      <c r="G11" s="39"/>
      <c r="H11" s="39"/>
      <c r="I11" s="141" t="s">
        <v>20</v>
      </c>
      <c r="J11" s="144" t="s">
        <v>21</v>
      </c>
      <c r="K11" s="39"/>
      <c r="L11" s="64"/>
      <c r="S11" s="39"/>
      <c r="T11" s="39"/>
      <c r="U11" s="39"/>
      <c r="V11" s="39"/>
      <c r="W11" s="39"/>
      <c r="X11" s="39"/>
      <c r="Y11" s="39"/>
      <c r="Z11" s="39"/>
      <c r="AA11" s="39"/>
      <c r="AB11" s="39"/>
      <c r="AC11" s="39"/>
      <c r="AD11" s="39"/>
      <c r="AE11" s="39"/>
    </row>
    <row r="12" s="2" customFormat="1" ht="12" customHeight="1">
      <c r="A12" s="39"/>
      <c r="B12" s="45"/>
      <c r="C12" s="39"/>
      <c r="D12" s="141" t="s">
        <v>22</v>
      </c>
      <c r="E12" s="39"/>
      <c r="F12" s="144" t="s">
        <v>23</v>
      </c>
      <c r="G12" s="39"/>
      <c r="H12" s="39"/>
      <c r="I12" s="141" t="s">
        <v>24</v>
      </c>
      <c r="J12" s="145" t="str">
        <f>'Rekapitulace stavby'!AN8</f>
        <v>27. 6. 2021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26</v>
      </c>
      <c r="E14" s="39"/>
      <c r="F14" s="39"/>
      <c r="G14" s="39"/>
      <c r="H14" s="39"/>
      <c r="I14" s="141" t="s">
        <v>27</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29</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30</v>
      </c>
      <c r="E17" s="39"/>
      <c r="F17" s="39"/>
      <c r="G17" s="39"/>
      <c r="H17" s="39"/>
      <c r="I17" s="141" t="s">
        <v>27</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29</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32</v>
      </c>
      <c r="E20" s="39"/>
      <c r="F20" s="39"/>
      <c r="G20" s="39"/>
      <c r="H20" s="39"/>
      <c r="I20" s="141" t="s">
        <v>27</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33</v>
      </c>
      <c r="F21" s="39"/>
      <c r="G21" s="39"/>
      <c r="H21" s="39"/>
      <c r="I21" s="141" t="s">
        <v>29</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35</v>
      </c>
      <c r="E23" s="39"/>
      <c r="F23" s="39"/>
      <c r="G23" s="39"/>
      <c r="H23" s="39"/>
      <c r="I23" s="141" t="s">
        <v>27</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29</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38</v>
      </c>
      <c r="E30" s="39"/>
      <c r="F30" s="39"/>
      <c r="G30" s="39"/>
      <c r="H30" s="39"/>
      <c r="I30" s="39"/>
      <c r="J30" s="152">
        <f>ROUND(J120,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40</v>
      </c>
      <c r="G32" s="39"/>
      <c r="H32" s="39"/>
      <c r="I32" s="153" t="s">
        <v>39</v>
      </c>
      <c r="J32" s="153" t="s">
        <v>41</v>
      </c>
      <c r="K32" s="39"/>
      <c r="L32" s="64"/>
      <c r="S32" s="39"/>
      <c r="T32" s="39"/>
      <c r="U32" s="39"/>
      <c r="V32" s="39"/>
      <c r="W32" s="39"/>
      <c r="X32" s="39"/>
      <c r="Y32" s="39"/>
      <c r="Z32" s="39"/>
      <c r="AA32" s="39"/>
      <c r="AB32" s="39"/>
      <c r="AC32" s="39"/>
      <c r="AD32" s="39"/>
      <c r="AE32" s="39"/>
    </row>
    <row r="33" s="2" customFormat="1" ht="14.4" customHeight="1">
      <c r="A33" s="39"/>
      <c r="B33" s="45"/>
      <c r="C33" s="39"/>
      <c r="D33" s="154" t="s">
        <v>42</v>
      </c>
      <c r="E33" s="141" t="s">
        <v>43</v>
      </c>
      <c r="F33" s="155">
        <f>ROUND((SUM(BE120:BE136)),  2)</f>
        <v>0</v>
      </c>
      <c r="G33" s="39"/>
      <c r="H33" s="39"/>
      <c r="I33" s="156">
        <v>0.20999999999999999</v>
      </c>
      <c r="J33" s="155">
        <f>ROUND(((SUM(BE120:BE136))*I33),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44</v>
      </c>
      <c r="F34" s="155">
        <f>ROUND((SUM(BF120:BF136)),  2)</f>
        <v>0</v>
      </c>
      <c r="G34" s="39"/>
      <c r="H34" s="39"/>
      <c r="I34" s="156">
        <v>0.14999999999999999</v>
      </c>
      <c r="J34" s="155">
        <f>ROUND(((SUM(BF120:BF136))*I34),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45</v>
      </c>
      <c r="F35" s="155">
        <f>ROUND((SUM(BG120:BG136)),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46</v>
      </c>
      <c r="F36" s="155">
        <f>ROUND((SUM(BH120:BH136)),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47</v>
      </c>
      <c r="F37" s="155">
        <f>ROUND((SUM(BI120:BI136)),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51</v>
      </c>
      <c r="E50" s="165"/>
      <c r="F50" s="165"/>
      <c r="G50" s="164" t="s">
        <v>52</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53</v>
      </c>
      <c r="E61" s="167"/>
      <c r="F61" s="168" t="s">
        <v>54</v>
      </c>
      <c r="G61" s="166" t="s">
        <v>53</v>
      </c>
      <c r="H61" s="167"/>
      <c r="I61" s="167"/>
      <c r="J61" s="169" t="s">
        <v>54</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55</v>
      </c>
      <c r="E65" s="170"/>
      <c r="F65" s="170"/>
      <c r="G65" s="164" t="s">
        <v>56</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53</v>
      </c>
      <c r="E76" s="167"/>
      <c r="F76" s="168" t="s">
        <v>54</v>
      </c>
      <c r="G76" s="166" t="s">
        <v>53</v>
      </c>
      <c r="H76" s="167"/>
      <c r="I76" s="167"/>
      <c r="J76" s="169" t="s">
        <v>54</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100</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Lanškroun, ulice B. Smetany - stavební úpravy</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98</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VRN - Vedlejší rozpočtové náklady</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22</v>
      </c>
      <c r="D89" s="41"/>
      <c r="E89" s="41"/>
      <c r="F89" s="28" t="str">
        <f>F12</f>
        <v>Lanškroun</v>
      </c>
      <c r="G89" s="41"/>
      <c r="H89" s="41"/>
      <c r="I89" s="33" t="s">
        <v>24</v>
      </c>
      <c r="J89" s="80" t="str">
        <f>IF(J12="","",J12)</f>
        <v>27. 6. 2021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26</v>
      </c>
      <c r="D91" s="41"/>
      <c r="E91" s="41"/>
      <c r="F91" s="28" t="str">
        <f>E15</f>
        <v xml:space="preserve"> </v>
      </c>
      <c r="G91" s="41"/>
      <c r="H91" s="41"/>
      <c r="I91" s="33" t="s">
        <v>32</v>
      </c>
      <c r="J91" s="37" t="str">
        <f>E21</f>
        <v>Ing. Jiří Cihlář</v>
      </c>
      <c r="K91" s="41"/>
      <c r="L91" s="64"/>
      <c r="S91" s="39"/>
      <c r="T91" s="39"/>
      <c r="U91" s="39"/>
      <c r="V91" s="39"/>
      <c r="W91" s="39"/>
      <c r="X91" s="39"/>
      <c r="Y91" s="39"/>
      <c r="Z91" s="39"/>
      <c r="AA91" s="39"/>
      <c r="AB91" s="39"/>
      <c r="AC91" s="39"/>
      <c r="AD91" s="39"/>
      <c r="AE91" s="39"/>
    </row>
    <row r="92" hidden="1" s="2" customFormat="1" ht="15.15" customHeight="1">
      <c r="A92" s="39"/>
      <c r="B92" s="40"/>
      <c r="C92" s="33" t="s">
        <v>30</v>
      </c>
      <c r="D92" s="41"/>
      <c r="E92" s="41"/>
      <c r="F92" s="28" t="str">
        <f>IF(E18="","",E18)</f>
        <v>Vyplň údaj</v>
      </c>
      <c r="G92" s="41"/>
      <c r="H92" s="41"/>
      <c r="I92" s="33" t="s">
        <v>35</v>
      </c>
      <c r="J92" s="37"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101</v>
      </c>
      <c r="D94" s="177"/>
      <c r="E94" s="177"/>
      <c r="F94" s="177"/>
      <c r="G94" s="177"/>
      <c r="H94" s="177"/>
      <c r="I94" s="177"/>
      <c r="J94" s="178" t="s">
        <v>102</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103</v>
      </c>
      <c r="D96" s="41"/>
      <c r="E96" s="41"/>
      <c r="F96" s="41"/>
      <c r="G96" s="41"/>
      <c r="H96" s="41"/>
      <c r="I96" s="41"/>
      <c r="J96" s="111">
        <f>J120</f>
        <v>0</v>
      </c>
      <c r="K96" s="41"/>
      <c r="L96" s="64"/>
      <c r="S96" s="39"/>
      <c r="T96" s="39"/>
      <c r="U96" s="39"/>
      <c r="V96" s="39"/>
      <c r="W96" s="39"/>
      <c r="X96" s="39"/>
      <c r="Y96" s="39"/>
      <c r="Z96" s="39"/>
      <c r="AA96" s="39"/>
      <c r="AB96" s="39"/>
      <c r="AC96" s="39"/>
      <c r="AD96" s="39"/>
      <c r="AE96" s="39"/>
      <c r="AU96" s="18" t="s">
        <v>104</v>
      </c>
    </row>
    <row r="97" hidden="1" s="9" customFormat="1" ht="24.96" customHeight="1">
      <c r="A97" s="9"/>
      <c r="B97" s="180"/>
      <c r="C97" s="181"/>
      <c r="D97" s="182" t="s">
        <v>858</v>
      </c>
      <c r="E97" s="183"/>
      <c r="F97" s="183"/>
      <c r="G97" s="183"/>
      <c r="H97" s="183"/>
      <c r="I97" s="183"/>
      <c r="J97" s="184">
        <f>J121</f>
        <v>0</v>
      </c>
      <c r="K97" s="181"/>
      <c r="L97" s="185"/>
      <c r="S97" s="9"/>
      <c r="T97" s="9"/>
      <c r="U97" s="9"/>
      <c r="V97" s="9"/>
      <c r="W97" s="9"/>
      <c r="X97" s="9"/>
      <c r="Y97" s="9"/>
      <c r="Z97" s="9"/>
      <c r="AA97" s="9"/>
      <c r="AB97" s="9"/>
      <c r="AC97" s="9"/>
      <c r="AD97" s="9"/>
      <c r="AE97" s="9"/>
    </row>
    <row r="98" hidden="1" s="10" customFormat="1" ht="19.92" customHeight="1">
      <c r="A98" s="10"/>
      <c r="B98" s="186"/>
      <c r="C98" s="187"/>
      <c r="D98" s="188" t="s">
        <v>859</v>
      </c>
      <c r="E98" s="189"/>
      <c r="F98" s="189"/>
      <c r="G98" s="189"/>
      <c r="H98" s="189"/>
      <c r="I98" s="189"/>
      <c r="J98" s="190">
        <f>J122</f>
        <v>0</v>
      </c>
      <c r="K98" s="187"/>
      <c r="L98" s="191"/>
      <c r="S98" s="10"/>
      <c r="T98" s="10"/>
      <c r="U98" s="10"/>
      <c r="V98" s="10"/>
      <c r="W98" s="10"/>
      <c r="X98" s="10"/>
      <c r="Y98" s="10"/>
      <c r="Z98" s="10"/>
      <c r="AA98" s="10"/>
      <c r="AB98" s="10"/>
      <c r="AC98" s="10"/>
      <c r="AD98" s="10"/>
      <c r="AE98" s="10"/>
    </row>
    <row r="99" hidden="1" s="10" customFormat="1" ht="19.92" customHeight="1">
      <c r="A99" s="10"/>
      <c r="B99" s="186"/>
      <c r="C99" s="187"/>
      <c r="D99" s="188" t="s">
        <v>988</v>
      </c>
      <c r="E99" s="189"/>
      <c r="F99" s="189"/>
      <c r="G99" s="189"/>
      <c r="H99" s="189"/>
      <c r="I99" s="189"/>
      <c r="J99" s="190">
        <f>J129</f>
        <v>0</v>
      </c>
      <c r="K99" s="187"/>
      <c r="L99" s="191"/>
      <c r="S99" s="10"/>
      <c r="T99" s="10"/>
      <c r="U99" s="10"/>
      <c r="V99" s="10"/>
      <c r="W99" s="10"/>
      <c r="X99" s="10"/>
      <c r="Y99" s="10"/>
      <c r="Z99" s="10"/>
      <c r="AA99" s="10"/>
      <c r="AB99" s="10"/>
      <c r="AC99" s="10"/>
      <c r="AD99" s="10"/>
      <c r="AE99" s="10"/>
    </row>
    <row r="100" hidden="1" s="10" customFormat="1" ht="19.92" customHeight="1">
      <c r="A100" s="10"/>
      <c r="B100" s="186"/>
      <c r="C100" s="187"/>
      <c r="D100" s="188" t="s">
        <v>860</v>
      </c>
      <c r="E100" s="189"/>
      <c r="F100" s="189"/>
      <c r="G100" s="189"/>
      <c r="H100" s="189"/>
      <c r="I100" s="189"/>
      <c r="J100" s="190">
        <f>J134</f>
        <v>0</v>
      </c>
      <c r="K100" s="187"/>
      <c r="L100" s="191"/>
      <c r="S100" s="10"/>
      <c r="T100" s="10"/>
      <c r="U100" s="10"/>
      <c r="V100" s="10"/>
      <c r="W100" s="10"/>
      <c r="X100" s="10"/>
      <c r="Y100" s="10"/>
      <c r="Z100" s="10"/>
      <c r="AA100" s="10"/>
      <c r="AB100" s="10"/>
      <c r="AC100" s="10"/>
      <c r="AD100" s="10"/>
      <c r="AE100" s="10"/>
    </row>
    <row r="101" hidden="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hidden="1"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3" hidden="1"/>
    <row r="104" hidden="1"/>
    <row r="105" hidden="1"/>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117</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75" t="str">
        <f>E7</f>
        <v>Lanškroun, ulice B. Smetany - stavební úpravy</v>
      </c>
      <c r="F110" s="33"/>
      <c r="G110" s="33"/>
      <c r="H110" s="33"/>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98</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VRN - Vedlejší rozpočtové náklady</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22</v>
      </c>
      <c r="D114" s="41"/>
      <c r="E114" s="41"/>
      <c r="F114" s="28" t="str">
        <f>F12</f>
        <v>Lanškroun</v>
      </c>
      <c r="G114" s="41"/>
      <c r="H114" s="41"/>
      <c r="I114" s="33" t="s">
        <v>24</v>
      </c>
      <c r="J114" s="80" t="str">
        <f>IF(J12="","",J12)</f>
        <v>27. 6. 2021</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5.15" customHeight="1">
      <c r="A116" s="39"/>
      <c r="B116" s="40"/>
      <c r="C116" s="33" t="s">
        <v>26</v>
      </c>
      <c r="D116" s="41"/>
      <c r="E116" s="41"/>
      <c r="F116" s="28" t="str">
        <f>E15</f>
        <v xml:space="preserve"> </v>
      </c>
      <c r="G116" s="41"/>
      <c r="H116" s="41"/>
      <c r="I116" s="33" t="s">
        <v>32</v>
      </c>
      <c r="J116" s="37" t="str">
        <f>E21</f>
        <v>Ing. Jiří Cihlář</v>
      </c>
      <c r="K116" s="41"/>
      <c r="L116" s="64"/>
      <c r="S116" s="39"/>
      <c r="T116" s="39"/>
      <c r="U116" s="39"/>
      <c r="V116" s="39"/>
      <c r="W116" s="39"/>
      <c r="X116" s="39"/>
      <c r="Y116" s="39"/>
      <c r="Z116" s="39"/>
      <c r="AA116" s="39"/>
      <c r="AB116" s="39"/>
      <c r="AC116" s="39"/>
      <c r="AD116" s="39"/>
      <c r="AE116" s="39"/>
    </row>
    <row r="117" s="2" customFormat="1" ht="15.15" customHeight="1">
      <c r="A117" s="39"/>
      <c r="B117" s="40"/>
      <c r="C117" s="33" t="s">
        <v>30</v>
      </c>
      <c r="D117" s="41"/>
      <c r="E117" s="41"/>
      <c r="F117" s="28" t="str">
        <f>IF(E18="","",E18)</f>
        <v>Vyplň údaj</v>
      </c>
      <c r="G117" s="41"/>
      <c r="H117" s="41"/>
      <c r="I117" s="33" t="s">
        <v>35</v>
      </c>
      <c r="J117" s="37" t="str">
        <f>E24</f>
        <v xml:space="preserve"> </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11" customFormat="1" ht="29.28" customHeight="1">
      <c r="A119" s="192"/>
      <c r="B119" s="193"/>
      <c r="C119" s="194" t="s">
        <v>118</v>
      </c>
      <c r="D119" s="195" t="s">
        <v>63</v>
      </c>
      <c r="E119" s="195" t="s">
        <v>59</v>
      </c>
      <c r="F119" s="195" t="s">
        <v>60</v>
      </c>
      <c r="G119" s="195" t="s">
        <v>119</v>
      </c>
      <c r="H119" s="195" t="s">
        <v>120</v>
      </c>
      <c r="I119" s="195" t="s">
        <v>121</v>
      </c>
      <c r="J119" s="195" t="s">
        <v>102</v>
      </c>
      <c r="K119" s="196" t="s">
        <v>122</v>
      </c>
      <c r="L119" s="197"/>
      <c r="M119" s="101" t="s">
        <v>1</v>
      </c>
      <c r="N119" s="102" t="s">
        <v>42</v>
      </c>
      <c r="O119" s="102" t="s">
        <v>123</v>
      </c>
      <c r="P119" s="102" t="s">
        <v>124</v>
      </c>
      <c r="Q119" s="102" t="s">
        <v>125</v>
      </c>
      <c r="R119" s="102" t="s">
        <v>126</v>
      </c>
      <c r="S119" s="102" t="s">
        <v>127</v>
      </c>
      <c r="T119" s="103" t="s">
        <v>128</v>
      </c>
      <c r="U119" s="192"/>
      <c r="V119" s="192"/>
      <c r="W119" s="192"/>
      <c r="X119" s="192"/>
      <c r="Y119" s="192"/>
      <c r="Z119" s="192"/>
      <c r="AA119" s="192"/>
      <c r="AB119" s="192"/>
      <c r="AC119" s="192"/>
      <c r="AD119" s="192"/>
      <c r="AE119" s="192"/>
    </row>
    <row r="120" s="2" customFormat="1" ht="22.8" customHeight="1">
      <c r="A120" s="39"/>
      <c r="B120" s="40"/>
      <c r="C120" s="108" t="s">
        <v>129</v>
      </c>
      <c r="D120" s="41"/>
      <c r="E120" s="41"/>
      <c r="F120" s="41"/>
      <c r="G120" s="41"/>
      <c r="H120" s="41"/>
      <c r="I120" s="41"/>
      <c r="J120" s="198">
        <f>BK120</f>
        <v>0</v>
      </c>
      <c r="K120" s="41"/>
      <c r="L120" s="45"/>
      <c r="M120" s="104"/>
      <c r="N120" s="199"/>
      <c r="O120" s="105"/>
      <c r="P120" s="200">
        <f>P121</f>
        <v>0</v>
      </c>
      <c r="Q120" s="105"/>
      <c r="R120" s="200">
        <f>R121</f>
        <v>0</v>
      </c>
      <c r="S120" s="105"/>
      <c r="T120" s="201">
        <f>T121</f>
        <v>0</v>
      </c>
      <c r="U120" s="39"/>
      <c r="V120" s="39"/>
      <c r="W120" s="39"/>
      <c r="X120" s="39"/>
      <c r="Y120" s="39"/>
      <c r="Z120" s="39"/>
      <c r="AA120" s="39"/>
      <c r="AB120" s="39"/>
      <c r="AC120" s="39"/>
      <c r="AD120" s="39"/>
      <c r="AE120" s="39"/>
      <c r="AT120" s="18" t="s">
        <v>77</v>
      </c>
      <c r="AU120" s="18" t="s">
        <v>104</v>
      </c>
      <c r="BK120" s="202">
        <f>BK121</f>
        <v>0</v>
      </c>
    </row>
    <row r="121" s="12" customFormat="1" ht="25.92" customHeight="1">
      <c r="A121" s="12"/>
      <c r="B121" s="203"/>
      <c r="C121" s="204"/>
      <c r="D121" s="205" t="s">
        <v>77</v>
      </c>
      <c r="E121" s="206" t="s">
        <v>93</v>
      </c>
      <c r="F121" s="206" t="s">
        <v>94</v>
      </c>
      <c r="G121" s="204"/>
      <c r="H121" s="204"/>
      <c r="I121" s="207"/>
      <c r="J121" s="208">
        <f>BK121</f>
        <v>0</v>
      </c>
      <c r="K121" s="204"/>
      <c r="L121" s="209"/>
      <c r="M121" s="210"/>
      <c r="N121" s="211"/>
      <c r="O121" s="211"/>
      <c r="P121" s="212">
        <f>P122+P129+P134</f>
        <v>0</v>
      </c>
      <c r="Q121" s="211"/>
      <c r="R121" s="212">
        <f>R122+R129+R134</f>
        <v>0</v>
      </c>
      <c r="S121" s="211"/>
      <c r="T121" s="213">
        <f>T122+T129+T134</f>
        <v>0</v>
      </c>
      <c r="U121" s="12"/>
      <c r="V121" s="12"/>
      <c r="W121" s="12"/>
      <c r="X121" s="12"/>
      <c r="Y121" s="12"/>
      <c r="Z121" s="12"/>
      <c r="AA121" s="12"/>
      <c r="AB121" s="12"/>
      <c r="AC121" s="12"/>
      <c r="AD121" s="12"/>
      <c r="AE121" s="12"/>
      <c r="AR121" s="214" t="s">
        <v>162</v>
      </c>
      <c r="AT121" s="215" t="s">
        <v>77</v>
      </c>
      <c r="AU121" s="215" t="s">
        <v>78</v>
      </c>
      <c r="AY121" s="214" t="s">
        <v>132</v>
      </c>
      <c r="BK121" s="216">
        <f>BK122+BK129+BK134</f>
        <v>0</v>
      </c>
    </row>
    <row r="122" s="12" customFormat="1" ht="22.8" customHeight="1">
      <c r="A122" s="12"/>
      <c r="B122" s="203"/>
      <c r="C122" s="204"/>
      <c r="D122" s="205" t="s">
        <v>77</v>
      </c>
      <c r="E122" s="217" t="s">
        <v>973</v>
      </c>
      <c r="F122" s="217" t="s">
        <v>974</v>
      </c>
      <c r="G122" s="204"/>
      <c r="H122" s="204"/>
      <c r="I122" s="207"/>
      <c r="J122" s="218">
        <f>BK122</f>
        <v>0</v>
      </c>
      <c r="K122" s="204"/>
      <c r="L122" s="209"/>
      <c r="M122" s="210"/>
      <c r="N122" s="211"/>
      <c r="O122" s="211"/>
      <c r="P122" s="212">
        <f>SUM(P123:P128)</f>
        <v>0</v>
      </c>
      <c r="Q122" s="211"/>
      <c r="R122" s="212">
        <f>SUM(R123:R128)</f>
        <v>0</v>
      </c>
      <c r="S122" s="211"/>
      <c r="T122" s="213">
        <f>SUM(T123:T128)</f>
        <v>0</v>
      </c>
      <c r="U122" s="12"/>
      <c r="V122" s="12"/>
      <c r="W122" s="12"/>
      <c r="X122" s="12"/>
      <c r="Y122" s="12"/>
      <c r="Z122" s="12"/>
      <c r="AA122" s="12"/>
      <c r="AB122" s="12"/>
      <c r="AC122" s="12"/>
      <c r="AD122" s="12"/>
      <c r="AE122" s="12"/>
      <c r="AR122" s="214" t="s">
        <v>162</v>
      </c>
      <c r="AT122" s="215" t="s">
        <v>77</v>
      </c>
      <c r="AU122" s="215" t="s">
        <v>86</v>
      </c>
      <c r="AY122" s="214" t="s">
        <v>132</v>
      </c>
      <c r="BK122" s="216">
        <f>SUM(BK123:BK128)</f>
        <v>0</v>
      </c>
    </row>
    <row r="123" s="2" customFormat="1" ht="16.5" customHeight="1">
      <c r="A123" s="39"/>
      <c r="B123" s="40"/>
      <c r="C123" s="219" t="s">
        <v>86</v>
      </c>
      <c r="D123" s="219" t="s">
        <v>134</v>
      </c>
      <c r="E123" s="220" t="s">
        <v>989</v>
      </c>
      <c r="F123" s="221" t="s">
        <v>990</v>
      </c>
      <c r="G123" s="222" t="s">
        <v>977</v>
      </c>
      <c r="H123" s="223">
        <v>1</v>
      </c>
      <c r="I123" s="224"/>
      <c r="J123" s="225">
        <f>ROUND(I123*H123,2)</f>
        <v>0</v>
      </c>
      <c r="K123" s="221" t="s">
        <v>138</v>
      </c>
      <c r="L123" s="45"/>
      <c r="M123" s="226" t="s">
        <v>1</v>
      </c>
      <c r="N123" s="227" t="s">
        <v>43</v>
      </c>
      <c r="O123" s="92"/>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978</v>
      </c>
      <c r="AT123" s="230" t="s">
        <v>134</v>
      </c>
      <c r="AU123" s="230" t="s">
        <v>88</v>
      </c>
      <c r="AY123" s="18" t="s">
        <v>132</v>
      </c>
      <c r="BE123" s="231">
        <f>IF(N123="základní",J123,0)</f>
        <v>0</v>
      </c>
      <c r="BF123" s="231">
        <f>IF(N123="snížená",J123,0)</f>
        <v>0</v>
      </c>
      <c r="BG123" s="231">
        <f>IF(N123="zákl. přenesená",J123,0)</f>
        <v>0</v>
      </c>
      <c r="BH123" s="231">
        <f>IF(N123="sníž. přenesená",J123,0)</f>
        <v>0</v>
      </c>
      <c r="BI123" s="231">
        <f>IF(N123="nulová",J123,0)</f>
        <v>0</v>
      </c>
      <c r="BJ123" s="18" t="s">
        <v>86</v>
      </c>
      <c r="BK123" s="231">
        <f>ROUND(I123*H123,2)</f>
        <v>0</v>
      </c>
      <c r="BL123" s="18" t="s">
        <v>978</v>
      </c>
      <c r="BM123" s="230" t="s">
        <v>991</v>
      </c>
    </row>
    <row r="124" s="2" customFormat="1">
      <c r="A124" s="39"/>
      <c r="B124" s="40"/>
      <c r="C124" s="41"/>
      <c r="D124" s="232" t="s">
        <v>141</v>
      </c>
      <c r="E124" s="41"/>
      <c r="F124" s="233" t="s">
        <v>992</v>
      </c>
      <c r="G124" s="41"/>
      <c r="H124" s="41"/>
      <c r="I124" s="234"/>
      <c r="J124" s="41"/>
      <c r="K124" s="41"/>
      <c r="L124" s="45"/>
      <c r="M124" s="235"/>
      <c r="N124" s="236"/>
      <c r="O124" s="92"/>
      <c r="P124" s="92"/>
      <c r="Q124" s="92"/>
      <c r="R124" s="92"/>
      <c r="S124" s="92"/>
      <c r="T124" s="93"/>
      <c r="U124" s="39"/>
      <c r="V124" s="39"/>
      <c r="W124" s="39"/>
      <c r="X124" s="39"/>
      <c r="Y124" s="39"/>
      <c r="Z124" s="39"/>
      <c r="AA124" s="39"/>
      <c r="AB124" s="39"/>
      <c r="AC124" s="39"/>
      <c r="AD124" s="39"/>
      <c r="AE124" s="39"/>
      <c r="AT124" s="18" t="s">
        <v>141</v>
      </c>
      <c r="AU124" s="18" t="s">
        <v>88</v>
      </c>
    </row>
    <row r="125" s="2" customFormat="1" ht="16.5" customHeight="1">
      <c r="A125" s="39"/>
      <c r="B125" s="40"/>
      <c r="C125" s="219" t="s">
        <v>88</v>
      </c>
      <c r="D125" s="219" t="s">
        <v>134</v>
      </c>
      <c r="E125" s="220" t="s">
        <v>993</v>
      </c>
      <c r="F125" s="221" t="s">
        <v>994</v>
      </c>
      <c r="G125" s="222" t="s">
        <v>977</v>
      </c>
      <c r="H125" s="223">
        <v>1</v>
      </c>
      <c r="I125" s="224"/>
      <c r="J125" s="225">
        <f>ROUND(I125*H125,2)</f>
        <v>0</v>
      </c>
      <c r="K125" s="221" t="s">
        <v>138</v>
      </c>
      <c r="L125" s="45"/>
      <c r="M125" s="226" t="s">
        <v>1</v>
      </c>
      <c r="N125" s="227" t="s">
        <v>43</v>
      </c>
      <c r="O125" s="92"/>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978</v>
      </c>
      <c r="AT125" s="230" t="s">
        <v>134</v>
      </c>
      <c r="AU125" s="230" t="s">
        <v>88</v>
      </c>
      <c r="AY125" s="18" t="s">
        <v>132</v>
      </c>
      <c r="BE125" s="231">
        <f>IF(N125="základní",J125,0)</f>
        <v>0</v>
      </c>
      <c r="BF125" s="231">
        <f>IF(N125="snížená",J125,0)</f>
        <v>0</v>
      </c>
      <c r="BG125" s="231">
        <f>IF(N125="zákl. přenesená",J125,0)</f>
        <v>0</v>
      </c>
      <c r="BH125" s="231">
        <f>IF(N125="sníž. přenesená",J125,0)</f>
        <v>0</v>
      </c>
      <c r="BI125" s="231">
        <f>IF(N125="nulová",J125,0)</f>
        <v>0</v>
      </c>
      <c r="BJ125" s="18" t="s">
        <v>86</v>
      </c>
      <c r="BK125" s="231">
        <f>ROUND(I125*H125,2)</f>
        <v>0</v>
      </c>
      <c r="BL125" s="18" t="s">
        <v>978</v>
      </c>
      <c r="BM125" s="230" t="s">
        <v>995</v>
      </c>
    </row>
    <row r="126" s="2" customFormat="1">
      <c r="A126" s="39"/>
      <c r="B126" s="40"/>
      <c r="C126" s="41"/>
      <c r="D126" s="232" t="s">
        <v>141</v>
      </c>
      <c r="E126" s="41"/>
      <c r="F126" s="233" t="s">
        <v>994</v>
      </c>
      <c r="G126" s="41"/>
      <c r="H126" s="41"/>
      <c r="I126" s="234"/>
      <c r="J126" s="41"/>
      <c r="K126" s="41"/>
      <c r="L126" s="45"/>
      <c r="M126" s="235"/>
      <c r="N126" s="236"/>
      <c r="O126" s="92"/>
      <c r="P126" s="92"/>
      <c r="Q126" s="92"/>
      <c r="R126" s="92"/>
      <c r="S126" s="92"/>
      <c r="T126" s="93"/>
      <c r="U126" s="39"/>
      <c r="V126" s="39"/>
      <c r="W126" s="39"/>
      <c r="X126" s="39"/>
      <c r="Y126" s="39"/>
      <c r="Z126" s="39"/>
      <c r="AA126" s="39"/>
      <c r="AB126" s="39"/>
      <c r="AC126" s="39"/>
      <c r="AD126" s="39"/>
      <c r="AE126" s="39"/>
      <c r="AT126" s="18" t="s">
        <v>141</v>
      </c>
      <c r="AU126" s="18" t="s">
        <v>88</v>
      </c>
    </row>
    <row r="127" s="2" customFormat="1">
      <c r="A127" s="39"/>
      <c r="B127" s="40"/>
      <c r="C127" s="219" t="s">
        <v>151</v>
      </c>
      <c r="D127" s="219" t="s">
        <v>134</v>
      </c>
      <c r="E127" s="220" t="s">
        <v>975</v>
      </c>
      <c r="F127" s="221" t="s">
        <v>996</v>
      </c>
      <c r="G127" s="222" t="s">
        <v>977</v>
      </c>
      <c r="H127" s="223">
        <v>1</v>
      </c>
      <c r="I127" s="224"/>
      <c r="J127" s="225">
        <f>ROUND(I127*H127,2)</f>
        <v>0</v>
      </c>
      <c r="K127" s="221" t="s">
        <v>138</v>
      </c>
      <c r="L127" s="45"/>
      <c r="M127" s="226" t="s">
        <v>1</v>
      </c>
      <c r="N127" s="227" t="s">
        <v>43</v>
      </c>
      <c r="O127" s="92"/>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978</v>
      </c>
      <c r="AT127" s="230" t="s">
        <v>134</v>
      </c>
      <c r="AU127" s="230" t="s">
        <v>88</v>
      </c>
      <c r="AY127" s="18" t="s">
        <v>132</v>
      </c>
      <c r="BE127" s="231">
        <f>IF(N127="základní",J127,0)</f>
        <v>0</v>
      </c>
      <c r="BF127" s="231">
        <f>IF(N127="snížená",J127,0)</f>
        <v>0</v>
      </c>
      <c r="BG127" s="231">
        <f>IF(N127="zákl. přenesená",J127,0)</f>
        <v>0</v>
      </c>
      <c r="BH127" s="231">
        <f>IF(N127="sníž. přenesená",J127,0)</f>
        <v>0</v>
      </c>
      <c r="BI127" s="231">
        <f>IF(N127="nulová",J127,0)</f>
        <v>0</v>
      </c>
      <c r="BJ127" s="18" t="s">
        <v>86</v>
      </c>
      <c r="BK127" s="231">
        <f>ROUND(I127*H127,2)</f>
        <v>0</v>
      </c>
      <c r="BL127" s="18" t="s">
        <v>978</v>
      </c>
      <c r="BM127" s="230" t="s">
        <v>997</v>
      </c>
    </row>
    <row r="128" s="2" customFormat="1">
      <c r="A128" s="39"/>
      <c r="B128" s="40"/>
      <c r="C128" s="41"/>
      <c r="D128" s="232" t="s">
        <v>141</v>
      </c>
      <c r="E128" s="41"/>
      <c r="F128" s="233" t="s">
        <v>980</v>
      </c>
      <c r="G128" s="41"/>
      <c r="H128" s="41"/>
      <c r="I128" s="234"/>
      <c r="J128" s="41"/>
      <c r="K128" s="41"/>
      <c r="L128" s="45"/>
      <c r="M128" s="235"/>
      <c r="N128" s="236"/>
      <c r="O128" s="92"/>
      <c r="P128" s="92"/>
      <c r="Q128" s="92"/>
      <c r="R128" s="92"/>
      <c r="S128" s="92"/>
      <c r="T128" s="93"/>
      <c r="U128" s="39"/>
      <c r="V128" s="39"/>
      <c r="W128" s="39"/>
      <c r="X128" s="39"/>
      <c r="Y128" s="39"/>
      <c r="Z128" s="39"/>
      <c r="AA128" s="39"/>
      <c r="AB128" s="39"/>
      <c r="AC128" s="39"/>
      <c r="AD128" s="39"/>
      <c r="AE128" s="39"/>
      <c r="AT128" s="18" t="s">
        <v>141</v>
      </c>
      <c r="AU128" s="18" t="s">
        <v>88</v>
      </c>
    </row>
    <row r="129" s="12" customFormat="1" ht="22.8" customHeight="1">
      <c r="A129" s="12"/>
      <c r="B129" s="203"/>
      <c r="C129" s="204"/>
      <c r="D129" s="205" t="s">
        <v>77</v>
      </c>
      <c r="E129" s="217" t="s">
        <v>998</v>
      </c>
      <c r="F129" s="217" t="s">
        <v>999</v>
      </c>
      <c r="G129" s="204"/>
      <c r="H129" s="204"/>
      <c r="I129" s="207"/>
      <c r="J129" s="218">
        <f>BK129</f>
        <v>0</v>
      </c>
      <c r="K129" s="204"/>
      <c r="L129" s="209"/>
      <c r="M129" s="210"/>
      <c r="N129" s="211"/>
      <c r="O129" s="211"/>
      <c r="P129" s="212">
        <f>SUM(P130:P133)</f>
        <v>0</v>
      </c>
      <c r="Q129" s="211"/>
      <c r="R129" s="212">
        <f>SUM(R130:R133)</f>
        <v>0</v>
      </c>
      <c r="S129" s="211"/>
      <c r="T129" s="213">
        <f>SUM(T130:T133)</f>
        <v>0</v>
      </c>
      <c r="U129" s="12"/>
      <c r="V129" s="12"/>
      <c r="W129" s="12"/>
      <c r="X129" s="12"/>
      <c r="Y129" s="12"/>
      <c r="Z129" s="12"/>
      <c r="AA129" s="12"/>
      <c r="AB129" s="12"/>
      <c r="AC129" s="12"/>
      <c r="AD129" s="12"/>
      <c r="AE129" s="12"/>
      <c r="AR129" s="214" t="s">
        <v>162</v>
      </c>
      <c r="AT129" s="215" t="s">
        <v>77</v>
      </c>
      <c r="AU129" s="215" t="s">
        <v>86</v>
      </c>
      <c r="AY129" s="214" t="s">
        <v>132</v>
      </c>
      <c r="BK129" s="216">
        <f>SUM(BK130:BK133)</f>
        <v>0</v>
      </c>
    </row>
    <row r="130" s="2" customFormat="1" ht="16.5" customHeight="1">
      <c r="A130" s="39"/>
      <c r="B130" s="40"/>
      <c r="C130" s="219" t="s">
        <v>139</v>
      </c>
      <c r="D130" s="219" t="s">
        <v>134</v>
      </c>
      <c r="E130" s="220" t="s">
        <v>1000</v>
      </c>
      <c r="F130" s="221" t="s">
        <v>999</v>
      </c>
      <c r="G130" s="222" t="s">
        <v>977</v>
      </c>
      <c r="H130" s="223">
        <v>1</v>
      </c>
      <c r="I130" s="224"/>
      <c r="J130" s="225">
        <f>ROUND(I130*H130,2)</f>
        <v>0</v>
      </c>
      <c r="K130" s="221" t="s">
        <v>138</v>
      </c>
      <c r="L130" s="45"/>
      <c r="M130" s="226" t="s">
        <v>1</v>
      </c>
      <c r="N130" s="227" t="s">
        <v>43</v>
      </c>
      <c r="O130" s="92"/>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978</v>
      </c>
      <c r="AT130" s="230" t="s">
        <v>134</v>
      </c>
      <c r="AU130" s="230" t="s">
        <v>88</v>
      </c>
      <c r="AY130" s="18" t="s">
        <v>132</v>
      </c>
      <c r="BE130" s="231">
        <f>IF(N130="základní",J130,0)</f>
        <v>0</v>
      </c>
      <c r="BF130" s="231">
        <f>IF(N130="snížená",J130,0)</f>
        <v>0</v>
      </c>
      <c r="BG130" s="231">
        <f>IF(N130="zákl. přenesená",J130,0)</f>
        <v>0</v>
      </c>
      <c r="BH130" s="231">
        <f>IF(N130="sníž. přenesená",J130,0)</f>
        <v>0</v>
      </c>
      <c r="BI130" s="231">
        <f>IF(N130="nulová",J130,0)</f>
        <v>0</v>
      </c>
      <c r="BJ130" s="18" t="s">
        <v>86</v>
      </c>
      <c r="BK130" s="231">
        <f>ROUND(I130*H130,2)</f>
        <v>0</v>
      </c>
      <c r="BL130" s="18" t="s">
        <v>978</v>
      </c>
      <c r="BM130" s="230" t="s">
        <v>1001</v>
      </c>
    </row>
    <row r="131" s="2" customFormat="1">
      <c r="A131" s="39"/>
      <c r="B131" s="40"/>
      <c r="C131" s="41"/>
      <c r="D131" s="232" t="s">
        <v>141</v>
      </c>
      <c r="E131" s="41"/>
      <c r="F131" s="233" t="s">
        <v>999</v>
      </c>
      <c r="G131" s="41"/>
      <c r="H131" s="41"/>
      <c r="I131" s="234"/>
      <c r="J131" s="41"/>
      <c r="K131" s="41"/>
      <c r="L131" s="45"/>
      <c r="M131" s="235"/>
      <c r="N131" s="236"/>
      <c r="O131" s="92"/>
      <c r="P131" s="92"/>
      <c r="Q131" s="92"/>
      <c r="R131" s="92"/>
      <c r="S131" s="92"/>
      <c r="T131" s="93"/>
      <c r="U131" s="39"/>
      <c r="V131" s="39"/>
      <c r="W131" s="39"/>
      <c r="X131" s="39"/>
      <c r="Y131" s="39"/>
      <c r="Z131" s="39"/>
      <c r="AA131" s="39"/>
      <c r="AB131" s="39"/>
      <c r="AC131" s="39"/>
      <c r="AD131" s="39"/>
      <c r="AE131" s="39"/>
      <c r="AT131" s="18" t="s">
        <v>141</v>
      </c>
      <c r="AU131" s="18" t="s">
        <v>88</v>
      </c>
    </row>
    <row r="132" s="2" customFormat="1" ht="16.5" customHeight="1">
      <c r="A132" s="39"/>
      <c r="B132" s="40"/>
      <c r="C132" s="219" t="s">
        <v>162</v>
      </c>
      <c r="D132" s="219" t="s">
        <v>134</v>
      </c>
      <c r="E132" s="220" t="s">
        <v>1002</v>
      </c>
      <c r="F132" s="221" t="s">
        <v>1003</v>
      </c>
      <c r="G132" s="222" t="s">
        <v>977</v>
      </c>
      <c r="H132" s="223">
        <v>1</v>
      </c>
      <c r="I132" s="224"/>
      <c r="J132" s="225">
        <f>ROUND(I132*H132,2)</f>
        <v>0</v>
      </c>
      <c r="K132" s="221" t="s">
        <v>138</v>
      </c>
      <c r="L132" s="45"/>
      <c r="M132" s="226" t="s">
        <v>1</v>
      </c>
      <c r="N132" s="227" t="s">
        <v>43</v>
      </c>
      <c r="O132" s="92"/>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978</v>
      </c>
      <c r="AT132" s="230" t="s">
        <v>134</v>
      </c>
      <c r="AU132" s="230" t="s">
        <v>88</v>
      </c>
      <c r="AY132" s="18" t="s">
        <v>132</v>
      </c>
      <c r="BE132" s="231">
        <f>IF(N132="základní",J132,0)</f>
        <v>0</v>
      </c>
      <c r="BF132" s="231">
        <f>IF(N132="snížená",J132,0)</f>
        <v>0</v>
      </c>
      <c r="BG132" s="231">
        <f>IF(N132="zákl. přenesená",J132,0)</f>
        <v>0</v>
      </c>
      <c r="BH132" s="231">
        <f>IF(N132="sníž. přenesená",J132,0)</f>
        <v>0</v>
      </c>
      <c r="BI132" s="231">
        <f>IF(N132="nulová",J132,0)</f>
        <v>0</v>
      </c>
      <c r="BJ132" s="18" t="s">
        <v>86</v>
      </c>
      <c r="BK132" s="231">
        <f>ROUND(I132*H132,2)</f>
        <v>0</v>
      </c>
      <c r="BL132" s="18" t="s">
        <v>978</v>
      </c>
      <c r="BM132" s="230" t="s">
        <v>1004</v>
      </c>
    </row>
    <row r="133" s="2" customFormat="1">
      <c r="A133" s="39"/>
      <c r="B133" s="40"/>
      <c r="C133" s="41"/>
      <c r="D133" s="232" t="s">
        <v>141</v>
      </c>
      <c r="E133" s="41"/>
      <c r="F133" s="233" t="s">
        <v>1003</v>
      </c>
      <c r="G133" s="41"/>
      <c r="H133" s="41"/>
      <c r="I133" s="234"/>
      <c r="J133" s="41"/>
      <c r="K133" s="41"/>
      <c r="L133" s="45"/>
      <c r="M133" s="235"/>
      <c r="N133" s="236"/>
      <c r="O133" s="92"/>
      <c r="P133" s="92"/>
      <c r="Q133" s="92"/>
      <c r="R133" s="92"/>
      <c r="S133" s="92"/>
      <c r="T133" s="93"/>
      <c r="U133" s="39"/>
      <c r="V133" s="39"/>
      <c r="W133" s="39"/>
      <c r="X133" s="39"/>
      <c r="Y133" s="39"/>
      <c r="Z133" s="39"/>
      <c r="AA133" s="39"/>
      <c r="AB133" s="39"/>
      <c r="AC133" s="39"/>
      <c r="AD133" s="39"/>
      <c r="AE133" s="39"/>
      <c r="AT133" s="18" t="s">
        <v>141</v>
      </c>
      <c r="AU133" s="18" t="s">
        <v>88</v>
      </c>
    </row>
    <row r="134" s="12" customFormat="1" ht="22.8" customHeight="1">
      <c r="A134" s="12"/>
      <c r="B134" s="203"/>
      <c r="C134" s="204"/>
      <c r="D134" s="205" t="s">
        <v>77</v>
      </c>
      <c r="E134" s="217" t="s">
        <v>982</v>
      </c>
      <c r="F134" s="217" t="s">
        <v>983</v>
      </c>
      <c r="G134" s="204"/>
      <c r="H134" s="204"/>
      <c r="I134" s="207"/>
      <c r="J134" s="218">
        <f>BK134</f>
        <v>0</v>
      </c>
      <c r="K134" s="204"/>
      <c r="L134" s="209"/>
      <c r="M134" s="210"/>
      <c r="N134" s="211"/>
      <c r="O134" s="211"/>
      <c r="P134" s="212">
        <f>SUM(P135:P136)</f>
        <v>0</v>
      </c>
      <c r="Q134" s="211"/>
      <c r="R134" s="212">
        <f>SUM(R135:R136)</f>
        <v>0</v>
      </c>
      <c r="S134" s="211"/>
      <c r="T134" s="213">
        <f>SUM(T135:T136)</f>
        <v>0</v>
      </c>
      <c r="U134" s="12"/>
      <c r="V134" s="12"/>
      <c r="W134" s="12"/>
      <c r="X134" s="12"/>
      <c r="Y134" s="12"/>
      <c r="Z134" s="12"/>
      <c r="AA134" s="12"/>
      <c r="AB134" s="12"/>
      <c r="AC134" s="12"/>
      <c r="AD134" s="12"/>
      <c r="AE134" s="12"/>
      <c r="AR134" s="214" t="s">
        <v>162</v>
      </c>
      <c r="AT134" s="215" t="s">
        <v>77</v>
      </c>
      <c r="AU134" s="215" t="s">
        <v>86</v>
      </c>
      <c r="AY134" s="214" t="s">
        <v>132</v>
      </c>
      <c r="BK134" s="216">
        <f>SUM(BK135:BK136)</f>
        <v>0</v>
      </c>
    </row>
    <row r="135" s="2" customFormat="1" ht="16.5" customHeight="1">
      <c r="A135" s="39"/>
      <c r="B135" s="40"/>
      <c r="C135" s="219" t="s">
        <v>168</v>
      </c>
      <c r="D135" s="219" t="s">
        <v>134</v>
      </c>
      <c r="E135" s="220" t="s">
        <v>1005</v>
      </c>
      <c r="F135" s="221" t="s">
        <v>1006</v>
      </c>
      <c r="G135" s="222" t="s">
        <v>977</v>
      </c>
      <c r="H135" s="223">
        <v>1</v>
      </c>
      <c r="I135" s="224"/>
      <c r="J135" s="225">
        <f>ROUND(I135*H135,2)</f>
        <v>0</v>
      </c>
      <c r="K135" s="221" t="s">
        <v>138</v>
      </c>
      <c r="L135" s="45"/>
      <c r="M135" s="226" t="s">
        <v>1</v>
      </c>
      <c r="N135" s="227" t="s">
        <v>43</v>
      </c>
      <c r="O135" s="92"/>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978</v>
      </c>
      <c r="AT135" s="230" t="s">
        <v>134</v>
      </c>
      <c r="AU135" s="230" t="s">
        <v>88</v>
      </c>
      <c r="AY135" s="18" t="s">
        <v>132</v>
      </c>
      <c r="BE135" s="231">
        <f>IF(N135="základní",J135,0)</f>
        <v>0</v>
      </c>
      <c r="BF135" s="231">
        <f>IF(N135="snížená",J135,0)</f>
        <v>0</v>
      </c>
      <c r="BG135" s="231">
        <f>IF(N135="zákl. přenesená",J135,0)</f>
        <v>0</v>
      </c>
      <c r="BH135" s="231">
        <f>IF(N135="sníž. přenesená",J135,0)</f>
        <v>0</v>
      </c>
      <c r="BI135" s="231">
        <f>IF(N135="nulová",J135,0)</f>
        <v>0</v>
      </c>
      <c r="BJ135" s="18" t="s">
        <v>86</v>
      </c>
      <c r="BK135" s="231">
        <f>ROUND(I135*H135,2)</f>
        <v>0</v>
      </c>
      <c r="BL135" s="18" t="s">
        <v>978</v>
      </c>
      <c r="BM135" s="230" t="s">
        <v>1007</v>
      </c>
    </row>
    <row r="136" s="2" customFormat="1">
      <c r="A136" s="39"/>
      <c r="B136" s="40"/>
      <c r="C136" s="41"/>
      <c r="D136" s="232" t="s">
        <v>141</v>
      </c>
      <c r="E136" s="41"/>
      <c r="F136" s="233" t="s">
        <v>1006</v>
      </c>
      <c r="G136" s="41"/>
      <c r="H136" s="41"/>
      <c r="I136" s="234"/>
      <c r="J136" s="41"/>
      <c r="K136" s="41"/>
      <c r="L136" s="45"/>
      <c r="M136" s="291"/>
      <c r="N136" s="292"/>
      <c r="O136" s="293"/>
      <c r="P136" s="293"/>
      <c r="Q136" s="293"/>
      <c r="R136" s="293"/>
      <c r="S136" s="293"/>
      <c r="T136" s="294"/>
      <c r="U136" s="39"/>
      <c r="V136" s="39"/>
      <c r="W136" s="39"/>
      <c r="X136" s="39"/>
      <c r="Y136" s="39"/>
      <c r="Z136" s="39"/>
      <c r="AA136" s="39"/>
      <c r="AB136" s="39"/>
      <c r="AC136" s="39"/>
      <c r="AD136" s="39"/>
      <c r="AE136" s="39"/>
      <c r="AT136" s="18" t="s">
        <v>141</v>
      </c>
      <c r="AU136" s="18" t="s">
        <v>88</v>
      </c>
    </row>
    <row r="137" s="2" customFormat="1" ht="6.96" customHeight="1">
      <c r="A137" s="39"/>
      <c r="B137" s="67"/>
      <c r="C137" s="68"/>
      <c r="D137" s="68"/>
      <c r="E137" s="68"/>
      <c r="F137" s="68"/>
      <c r="G137" s="68"/>
      <c r="H137" s="68"/>
      <c r="I137" s="68"/>
      <c r="J137" s="68"/>
      <c r="K137" s="68"/>
      <c r="L137" s="45"/>
      <c r="M137" s="39"/>
      <c r="O137" s="39"/>
      <c r="P137" s="39"/>
      <c r="Q137" s="39"/>
      <c r="R137" s="39"/>
      <c r="S137" s="39"/>
      <c r="T137" s="39"/>
      <c r="U137" s="39"/>
      <c r="V137" s="39"/>
      <c r="W137" s="39"/>
      <c r="X137" s="39"/>
      <c r="Y137" s="39"/>
      <c r="Z137" s="39"/>
      <c r="AA137" s="39"/>
      <c r="AB137" s="39"/>
      <c r="AC137" s="39"/>
      <c r="AD137" s="39"/>
      <c r="AE137" s="39"/>
    </row>
  </sheetData>
  <sheetProtection sheet="1" autoFilter="0" formatColumns="0" formatRows="0" objects="1" scenarios="1" spinCount="100000" saltValue="sdn8Qywmhz4kNOgVH6L1ItXWPBOiXjNapseQqDeOlFwwG9QlH5Mf2f4U64k2I92aGbLttJAFwCeI+NilTLLFxA==" hashValue="8350i330Sb3dIx/rGY64enwtncTsPUgtuGySn9ZTXVtfIDvRet9h1BsoaqGESSC0/O3iL1LRrsNALKTJsy0CoA==" algorithmName="SHA-512" password="CC35"/>
  <autoFilter ref="C119:K136"/>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2021-07-13T12:51:06Z</dcterms:created>
  <dcterms:modified xsi:type="dcterms:W3CDTF">2021-07-13T12:51:14Z</dcterms:modified>
</cp:coreProperties>
</file>