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Bedřich\Desktop\EXPORTNÍ SCHRÁNKA\"/>
    </mc:Choice>
  </mc:AlternateContent>
  <bookViews>
    <workbookView xWindow="0" yWindow="0" windowWidth="14370" windowHeight="9585"/>
  </bookViews>
  <sheets>
    <sheet name="Rekapitulace stavby" sheetId="1" r:id="rId1"/>
    <sheet name="SO-31 - SO-31   Příprava ..." sheetId="2" r:id="rId2"/>
    <sheet name="SO-32 - SO-32   Obvodová ..." sheetId="3" r:id="rId3"/>
    <sheet name="SO-33 - SO-33   Obslužná ..." sheetId="4" r:id="rId4"/>
    <sheet name="SO-34 - SO-34   Odvodnění" sheetId="5" r:id="rId5"/>
    <sheet name="SO-35 - SO-35   Těsnění +..." sheetId="6" r:id="rId6"/>
    <sheet name="Pokyny pro vyplnění" sheetId="7" r:id="rId7"/>
  </sheets>
  <definedNames>
    <definedName name="_xlnm._FilterDatabase" localSheetId="1" hidden="1">'SO-31 - SO-31   Příprava ...'!$C$77:$K$154</definedName>
    <definedName name="_xlnm._FilterDatabase" localSheetId="2" hidden="1">'SO-32 - SO-32   Obvodová ...'!$C$77:$K$118</definedName>
    <definedName name="_xlnm._FilterDatabase" localSheetId="3" hidden="1">'SO-33 - SO-33   Obslužná ...'!$C$79:$K$117</definedName>
    <definedName name="_xlnm._FilterDatabase" localSheetId="4" hidden="1">'SO-34 - SO-34   Odvodnění'!$C$81:$K$151</definedName>
    <definedName name="_xlnm._FilterDatabase" localSheetId="5" hidden="1">'SO-35 - SO-35   Těsnění +...'!$C$80:$K$148</definedName>
    <definedName name="_xlnm.Print_Titles" localSheetId="0">'Rekapitulace stavby'!$49:$49</definedName>
    <definedName name="_xlnm.Print_Titles" localSheetId="1">'SO-31 - SO-31   Příprava ...'!$77:$77</definedName>
    <definedName name="_xlnm.Print_Titles" localSheetId="2">'SO-32 - SO-32   Obvodová ...'!$77:$77</definedName>
    <definedName name="_xlnm.Print_Titles" localSheetId="3">'SO-33 - SO-33   Obslužná ...'!$79:$79</definedName>
    <definedName name="_xlnm.Print_Titles" localSheetId="4">'SO-34 - SO-34   Odvodnění'!$81:$81</definedName>
    <definedName name="_xlnm.Print_Titles" localSheetId="5">'SO-35 - SO-35   Těsnění +...'!$80:$80</definedName>
    <definedName name="_xlnm.Print_Area" localSheetId="6">'Pokyny pro vyplnění'!$B$2:$K$69,'Pokyny pro vyplnění'!$B$72:$K$116,'Pokyny pro vyplnění'!$B$119:$K$188,'Pokyny pro vyplnění'!$B$196:$K$216</definedName>
    <definedName name="_xlnm.Print_Area" localSheetId="0">'Rekapitulace stavby'!$D$4:$AO$33,'Rekapitulace stavby'!$C$39:$AQ$57</definedName>
    <definedName name="_xlnm.Print_Area" localSheetId="1">'SO-31 - SO-31   Příprava ...'!$C$4:$J$36,'SO-31 - SO-31   Příprava ...'!$C$42:$J$59,'SO-31 - SO-31   Příprava ...'!$C$65:$K$154</definedName>
    <definedName name="_xlnm.Print_Area" localSheetId="2">'SO-32 - SO-32   Obvodová ...'!$C$4:$J$36,'SO-32 - SO-32   Obvodová ...'!$C$42:$J$59,'SO-32 - SO-32   Obvodová ...'!$C$65:$K$118</definedName>
    <definedName name="_xlnm.Print_Area" localSheetId="3">'SO-33 - SO-33   Obslužná ...'!$C$4:$J$36,'SO-33 - SO-33   Obslužná ...'!$C$42:$J$61,'SO-33 - SO-33   Obslužná ...'!$C$67:$K$117</definedName>
    <definedName name="_xlnm.Print_Area" localSheetId="4">'SO-34 - SO-34   Odvodnění'!$C$4:$J$36,'SO-34 - SO-34   Odvodnění'!$C$42:$J$63,'SO-34 - SO-34   Odvodnění'!$C$69:$K$151</definedName>
    <definedName name="_xlnm.Print_Area" localSheetId="5">'SO-35 - SO-35   Těsnění +...'!$C$4:$J$36,'SO-35 - SO-35   Těsnění +...'!$C$42:$J$62,'SO-35 - SO-35   Těsnění +...'!$C$68:$K$148</definedName>
  </definedNames>
  <calcPr calcId="152511"/>
</workbook>
</file>

<file path=xl/calcChain.xml><?xml version="1.0" encoding="utf-8"?>
<calcChain xmlns="http://schemas.openxmlformats.org/spreadsheetml/2006/main">
  <c r="AY56" i="1" l="1"/>
  <c r="AX56" i="1"/>
  <c r="BI148" i="6"/>
  <c r="BH148" i="6"/>
  <c r="BG148" i="6"/>
  <c r="BF148" i="6"/>
  <c r="BE148" i="6"/>
  <c r="T148" i="6"/>
  <c r="T147" i="6" s="1"/>
  <c r="R148" i="6"/>
  <c r="R147" i="6" s="1"/>
  <c r="P148" i="6"/>
  <c r="P147" i="6" s="1"/>
  <c r="BK148" i="6"/>
  <c r="BK147" i="6" s="1"/>
  <c r="J147" i="6" s="1"/>
  <c r="J61" i="6" s="1"/>
  <c r="J148" i="6"/>
  <c r="BI144" i="6"/>
  <c r="BH144" i="6"/>
  <c r="BG144" i="6"/>
  <c r="BF144" i="6"/>
  <c r="BE144" i="6"/>
  <c r="T144" i="6"/>
  <c r="T143" i="6" s="1"/>
  <c r="R144" i="6"/>
  <c r="R143" i="6" s="1"/>
  <c r="P144" i="6"/>
  <c r="P143" i="6" s="1"/>
  <c r="BK144" i="6"/>
  <c r="BK143" i="6" s="1"/>
  <c r="J143" i="6" s="1"/>
  <c r="J60" i="6" s="1"/>
  <c r="J144" i="6"/>
  <c r="BI141" i="6"/>
  <c r="BH141" i="6"/>
  <c r="BG141" i="6"/>
  <c r="BF141" i="6"/>
  <c r="T141" i="6"/>
  <c r="R141" i="6"/>
  <c r="P141" i="6"/>
  <c r="BK141" i="6"/>
  <c r="J141" i="6"/>
  <c r="BE141" i="6" s="1"/>
  <c r="BI137" i="6"/>
  <c r="BH137" i="6"/>
  <c r="BG137" i="6"/>
  <c r="BF137" i="6"/>
  <c r="BE137" i="6"/>
  <c r="T137" i="6"/>
  <c r="R137" i="6"/>
  <c r="P137" i="6"/>
  <c r="BK137" i="6"/>
  <c r="J137" i="6"/>
  <c r="BI135" i="6"/>
  <c r="BH135" i="6"/>
  <c r="BG135" i="6"/>
  <c r="BF135" i="6"/>
  <c r="T135" i="6"/>
  <c r="R135" i="6"/>
  <c r="P135" i="6"/>
  <c r="BK135" i="6"/>
  <c r="J135" i="6"/>
  <c r="BE135" i="6" s="1"/>
  <c r="BI132" i="6"/>
  <c r="BH132" i="6"/>
  <c r="BG132" i="6"/>
  <c r="BF132" i="6"/>
  <c r="BE132" i="6"/>
  <c r="T132" i="6"/>
  <c r="R132" i="6"/>
  <c r="P132" i="6"/>
  <c r="BK132" i="6"/>
  <c r="J132" i="6"/>
  <c r="BI130" i="6"/>
  <c r="BH130" i="6"/>
  <c r="BG130" i="6"/>
  <c r="BF130" i="6"/>
  <c r="T130" i="6"/>
  <c r="R130" i="6"/>
  <c r="P130" i="6"/>
  <c r="BK130" i="6"/>
  <c r="J130" i="6"/>
  <c r="BE130" i="6" s="1"/>
  <c r="BI127" i="6"/>
  <c r="BH127" i="6"/>
  <c r="BG127" i="6"/>
  <c r="BF127" i="6"/>
  <c r="BE127" i="6"/>
  <c r="T127" i="6"/>
  <c r="R127" i="6"/>
  <c r="P127" i="6"/>
  <c r="BK127" i="6"/>
  <c r="J127" i="6"/>
  <c r="BI121" i="6"/>
  <c r="BH121" i="6"/>
  <c r="BG121" i="6"/>
  <c r="BF121" i="6"/>
  <c r="T121" i="6"/>
  <c r="R121" i="6"/>
  <c r="P121" i="6"/>
  <c r="BK121" i="6"/>
  <c r="J121" i="6"/>
  <c r="BE121" i="6" s="1"/>
  <c r="BI118" i="6"/>
  <c r="BH118" i="6"/>
  <c r="BG118" i="6"/>
  <c r="BF118" i="6"/>
  <c r="BE118" i="6"/>
  <c r="T118" i="6"/>
  <c r="R118" i="6"/>
  <c r="P118" i="6"/>
  <c r="BK118" i="6"/>
  <c r="J118" i="6"/>
  <c r="BI116" i="6"/>
  <c r="BH116" i="6"/>
  <c r="BG116" i="6"/>
  <c r="BF116" i="6"/>
  <c r="T116" i="6"/>
  <c r="R116" i="6"/>
  <c r="P116" i="6"/>
  <c r="BK116" i="6"/>
  <c r="J116" i="6"/>
  <c r="BE116" i="6" s="1"/>
  <c r="BI112" i="6"/>
  <c r="BH112" i="6"/>
  <c r="BG112" i="6"/>
  <c r="BF112" i="6"/>
  <c r="BE112" i="6"/>
  <c r="T112" i="6"/>
  <c r="R112" i="6"/>
  <c r="P112" i="6"/>
  <c r="BK112" i="6"/>
  <c r="J112" i="6"/>
  <c r="BI110" i="6"/>
  <c r="BH110" i="6"/>
  <c r="BG110" i="6"/>
  <c r="BF110" i="6"/>
  <c r="T110" i="6"/>
  <c r="R110" i="6"/>
  <c r="P110" i="6"/>
  <c r="BK110" i="6"/>
  <c r="J110" i="6"/>
  <c r="BE110" i="6" s="1"/>
  <c r="BI107" i="6"/>
  <c r="BH107" i="6"/>
  <c r="BG107" i="6"/>
  <c r="BF107" i="6"/>
  <c r="BE107" i="6"/>
  <c r="T107" i="6"/>
  <c r="R107" i="6"/>
  <c r="P107" i="6"/>
  <c r="BK107" i="6"/>
  <c r="J107" i="6"/>
  <c r="BI105" i="6"/>
  <c r="BH105" i="6"/>
  <c r="BG105" i="6"/>
  <c r="BF105" i="6"/>
  <c r="T105" i="6"/>
  <c r="R105" i="6"/>
  <c r="P105" i="6"/>
  <c r="BK105" i="6"/>
  <c r="J105" i="6"/>
  <c r="BE105" i="6" s="1"/>
  <c r="BI102" i="6"/>
  <c r="BH102" i="6"/>
  <c r="BG102" i="6"/>
  <c r="BF102" i="6"/>
  <c r="BE102" i="6"/>
  <c r="T102" i="6"/>
  <c r="R102" i="6"/>
  <c r="R101" i="6" s="1"/>
  <c r="P102" i="6"/>
  <c r="BK102" i="6"/>
  <c r="BK101" i="6" s="1"/>
  <c r="J101" i="6" s="1"/>
  <c r="J59" i="6" s="1"/>
  <c r="J102" i="6"/>
  <c r="BI98" i="6"/>
  <c r="BH98" i="6"/>
  <c r="BG98" i="6"/>
  <c r="BF98" i="6"/>
  <c r="BE98" i="6"/>
  <c r="T98" i="6"/>
  <c r="R98" i="6"/>
  <c r="P98" i="6"/>
  <c r="BK98" i="6"/>
  <c r="J98" i="6"/>
  <c r="BI94" i="6"/>
  <c r="BH94" i="6"/>
  <c r="BG94" i="6"/>
  <c r="BF94" i="6"/>
  <c r="T94" i="6"/>
  <c r="R94" i="6"/>
  <c r="P94" i="6"/>
  <c r="BK94" i="6"/>
  <c r="J94" i="6"/>
  <c r="BE94" i="6" s="1"/>
  <c r="BI88" i="6"/>
  <c r="BH88" i="6"/>
  <c r="BG88" i="6"/>
  <c r="BF88" i="6"/>
  <c r="BE88" i="6"/>
  <c r="T88" i="6"/>
  <c r="R88" i="6"/>
  <c r="P88" i="6"/>
  <c r="BK88" i="6"/>
  <c r="J88" i="6"/>
  <c r="BI87" i="6"/>
  <c r="BH87" i="6"/>
  <c r="BG87" i="6"/>
  <c r="F32" i="6" s="1"/>
  <c r="BB56" i="1" s="1"/>
  <c r="BF87" i="6"/>
  <c r="T87" i="6"/>
  <c r="R87" i="6"/>
  <c r="P87" i="6"/>
  <c r="BK87" i="6"/>
  <c r="J87" i="6"/>
  <c r="BE87" i="6" s="1"/>
  <c r="BI84" i="6"/>
  <c r="BH84" i="6"/>
  <c r="BG84" i="6"/>
  <c r="BF84" i="6"/>
  <c r="BE84" i="6"/>
  <c r="T84" i="6"/>
  <c r="T83" i="6" s="1"/>
  <c r="R84" i="6"/>
  <c r="R83" i="6" s="1"/>
  <c r="R82" i="6" s="1"/>
  <c r="R81" i="6" s="1"/>
  <c r="P84" i="6"/>
  <c r="P83" i="6" s="1"/>
  <c r="BK84" i="6"/>
  <c r="J84" i="6"/>
  <c r="F78" i="6"/>
  <c r="J77" i="6"/>
  <c r="F77" i="6"/>
  <c r="F75" i="6"/>
  <c r="E73" i="6"/>
  <c r="J51" i="6"/>
  <c r="F51" i="6"/>
  <c r="F49" i="6"/>
  <c r="E47" i="6"/>
  <c r="E45" i="6"/>
  <c r="J18" i="6"/>
  <c r="E18" i="6"/>
  <c r="F52" i="6" s="1"/>
  <c r="J17" i="6"/>
  <c r="J12" i="6"/>
  <c r="J75" i="6" s="1"/>
  <c r="E7" i="6"/>
  <c r="E71" i="6" s="1"/>
  <c r="BK150" i="5"/>
  <c r="J150" i="5" s="1"/>
  <c r="J62" i="5" s="1"/>
  <c r="P112" i="5"/>
  <c r="BK84" i="5"/>
  <c r="AY55" i="1"/>
  <c r="AX55" i="1"/>
  <c r="BI151" i="5"/>
  <c r="BH151" i="5"/>
  <c r="BG151" i="5"/>
  <c r="BF151" i="5"/>
  <c r="T151" i="5"/>
  <c r="T150" i="5" s="1"/>
  <c r="R151" i="5"/>
  <c r="R150" i="5" s="1"/>
  <c r="P151" i="5"/>
  <c r="P150" i="5" s="1"/>
  <c r="BK151" i="5"/>
  <c r="J151" i="5"/>
  <c r="BE151" i="5" s="1"/>
  <c r="BI149" i="5"/>
  <c r="BH149" i="5"/>
  <c r="BG149" i="5"/>
  <c r="BF149" i="5"/>
  <c r="T149" i="5"/>
  <c r="R149" i="5"/>
  <c r="P149" i="5"/>
  <c r="BK149" i="5"/>
  <c r="J149" i="5"/>
  <c r="BE149" i="5" s="1"/>
  <c r="BI146" i="5"/>
  <c r="BH146" i="5"/>
  <c r="BG146" i="5"/>
  <c r="BF146" i="5"/>
  <c r="BE146" i="5"/>
  <c r="T146" i="5"/>
  <c r="R146" i="5"/>
  <c r="P146" i="5"/>
  <c r="BK146" i="5"/>
  <c r="J146" i="5"/>
  <c r="BI145" i="5"/>
  <c r="BH145" i="5"/>
  <c r="BG145" i="5"/>
  <c r="BF145" i="5"/>
  <c r="T145" i="5"/>
  <c r="R145" i="5"/>
  <c r="P145" i="5"/>
  <c r="BK145" i="5"/>
  <c r="J145" i="5"/>
  <c r="BE145" i="5" s="1"/>
  <c r="BI143" i="5"/>
  <c r="BH143" i="5"/>
  <c r="BG143" i="5"/>
  <c r="BF143" i="5"/>
  <c r="BE143" i="5"/>
  <c r="T143" i="5"/>
  <c r="R143" i="5"/>
  <c r="P143" i="5"/>
  <c r="BK143" i="5"/>
  <c r="J143" i="5"/>
  <c r="BI140" i="5"/>
  <c r="BH140" i="5"/>
  <c r="BG140" i="5"/>
  <c r="BF140" i="5"/>
  <c r="BE140" i="5"/>
  <c r="T140" i="5"/>
  <c r="R140" i="5"/>
  <c r="P140" i="5"/>
  <c r="BK140" i="5"/>
  <c r="J140" i="5"/>
  <c r="BI132" i="5"/>
  <c r="BH132" i="5"/>
  <c r="BG132" i="5"/>
  <c r="BF132" i="5"/>
  <c r="BE132" i="5"/>
  <c r="T132" i="5"/>
  <c r="R132" i="5"/>
  <c r="P132" i="5"/>
  <c r="BK132" i="5"/>
  <c r="J132" i="5"/>
  <c r="BI129" i="5"/>
  <c r="BH129" i="5"/>
  <c r="BG129" i="5"/>
  <c r="BF129" i="5"/>
  <c r="BE129" i="5"/>
  <c r="T129" i="5"/>
  <c r="R129" i="5"/>
  <c r="P129" i="5"/>
  <c r="BK129" i="5"/>
  <c r="J129" i="5"/>
  <c r="BI126" i="5"/>
  <c r="BH126" i="5"/>
  <c r="BG126" i="5"/>
  <c r="BF126" i="5"/>
  <c r="BE126" i="5"/>
  <c r="T126" i="5"/>
  <c r="R126" i="5"/>
  <c r="P126" i="5"/>
  <c r="BK126" i="5"/>
  <c r="J126" i="5"/>
  <c r="BI125" i="5"/>
  <c r="BH125" i="5"/>
  <c r="BG125" i="5"/>
  <c r="BF125" i="5"/>
  <c r="BE125" i="5"/>
  <c r="T125" i="5"/>
  <c r="R125" i="5"/>
  <c r="P125" i="5"/>
  <c r="BK125" i="5"/>
  <c r="J125" i="5"/>
  <c r="BI117" i="5"/>
  <c r="BH117" i="5"/>
  <c r="BG117" i="5"/>
  <c r="BF117" i="5"/>
  <c r="BE117" i="5"/>
  <c r="T117" i="5"/>
  <c r="T116" i="5" s="1"/>
  <c r="R117" i="5"/>
  <c r="P117" i="5"/>
  <c r="P116" i="5" s="1"/>
  <c r="BK117" i="5"/>
  <c r="J117" i="5"/>
  <c r="BI113" i="5"/>
  <c r="BH113" i="5"/>
  <c r="BG113" i="5"/>
  <c r="BF113" i="5"/>
  <c r="T113" i="5"/>
  <c r="T112" i="5" s="1"/>
  <c r="R113" i="5"/>
  <c r="R112" i="5" s="1"/>
  <c r="P113" i="5"/>
  <c r="BK113" i="5"/>
  <c r="BK112" i="5" s="1"/>
  <c r="J112" i="5" s="1"/>
  <c r="J60" i="5" s="1"/>
  <c r="J113" i="5"/>
  <c r="BE113" i="5" s="1"/>
  <c r="BI108" i="5"/>
  <c r="BH108" i="5"/>
  <c r="BG108" i="5"/>
  <c r="BF108" i="5"/>
  <c r="BE108" i="5"/>
  <c r="T108" i="5"/>
  <c r="R108" i="5"/>
  <c r="R103" i="5" s="1"/>
  <c r="P108" i="5"/>
  <c r="BK108" i="5"/>
  <c r="J108" i="5"/>
  <c r="BI104" i="5"/>
  <c r="F34" i="5" s="1"/>
  <c r="BD55" i="1" s="1"/>
  <c r="BH104" i="5"/>
  <c r="BG104" i="5"/>
  <c r="BF104" i="5"/>
  <c r="BE104" i="5"/>
  <c r="T104" i="5"/>
  <c r="T103" i="5" s="1"/>
  <c r="R104" i="5"/>
  <c r="P104" i="5"/>
  <c r="P103" i="5" s="1"/>
  <c r="BK104" i="5"/>
  <c r="BK103" i="5" s="1"/>
  <c r="J103" i="5" s="1"/>
  <c r="J59" i="5" s="1"/>
  <c r="J104" i="5"/>
  <c r="BI101" i="5"/>
  <c r="BH101" i="5"/>
  <c r="BG101" i="5"/>
  <c r="BF101" i="5"/>
  <c r="T101" i="5"/>
  <c r="R101" i="5"/>
  <c r="P101" i="5"/>
  <c r="BK101" i="5"/>
  <c r="J101" i="5"/>
  <c r="BE101" i="5" s="1"/>
  <c r="BI98" i="5"/>
  <c r="BH98" i="5"/>
  <c r="BG98" i="5"/>
  <c r="BF98" i="5"/>
  <c r="T98" i="5"/>
  <c r="R98" i="5"/>
  <c r="P98" i="5"/>
  <c r="BK98" i="5"/>
  <c r="J98" i="5"/>
  <c r="BE98" i="5" s="1"/>
  <c r="BI95" i="5"/>
  <c r="BH95" i="5"/>
  <c r="BG95" i="5"/>
  <c r="BF95" i="5"/>
  <c r="T95" i="5"/>
  <c r="T84" i="5" s="1"/>
  <c r="T83" i="5" s="1"/>
  <c r="T82" i="5" s="1"/>
  <c r="R95" i="5"/>
  <c r="P95" i="5"/>
  <c r="BK95" i="5"/>
  <c r="J95" i="5"/>
  <c r="BE95" i="5" s="1"/>
  <c r="BI92" i="5"/>
  <c r="BH92" i="5"/>
  <c r="BG92" i="5"/>
  <c r="BF92" i="5"/>
  <c r="BE92" i="5"/>
  <c r="T92" i="5"/>
  <c r="R92" i="5"/>
  <c r="P92" i="5"/>
  <c r="BK92" i="5"/>
  <c r="J92" i="5"/>
  <c r="BI89" i="5"/>
  <c r="BH89" i="5"/>
  <c r="BG89" i="5"/>
  <c r="BF89" i="5"/>
  <c r="T89" i="5"/>
  <c r="R89" i="5"/>
  <c r="P89" i="5"/>
  <c r="BK89" i="5"/>
  <c r="J89" i="5"/>
  <c r="BE89" i="5" s="1"/>
  <c r="BI88" i="5"/>
  <c r="BH88" i="5"/>
  <c r="BG88" i="5"/>
  <c r="BF88" i="5"/>
  <c r="F31" i="5" s="1"/>
  <c r="BA55" i="1" s="1"/>
  <c r="BE88" i="5"/>
  <c r="T88" i="5"/>
  <c r="R88" i="5"/>
  <c r="P88" i="5"/>
  <c r="BK88" i="5"/>
  <c r="J88" i="5"/>
  <c r="BI85" i="5"/>
  <c r="BH85" i="5"/>
  <c r="BG85" i="5"/>
  <c r="F32" i="5" s="1"/>
  <c r="BB55" i="1" s="1"/>
  <c r="BF85" i="5"/>
  <c r="T85" i="5"/>
  <c r="R85" i="5"/>
  <c r="R84" i="5" s="1"/>
  <c r="P85" i="5"/>
  <c r="P84" i="5" s="1"/>
  <c r="P83" i="5" s="1"/>
  <c r="P82" i="5" s="1"/>
  <c r="AU55" i="1" s="1"/>
  <c r="BK85" i="5"/>
  <c r="J85" i="5"/>
  <c r="BE85" i="5" s="1"/>
  <c r="J78" i="5"/>
  <c r="F78" i="5"/>
  <c r="F76" i="5"/>
  <c r="E74" i="5"/>
  <c r="J51" i="5"/>
  <c r="F51" i="5"/>
  <c r="F49" i="5"/>
  <c r="E47" i="5"/>
  <c r="E45" i="5"/>
  <c r="J18" i="5"/>
  <c r="E18" i="5"/>
  <c r="F79" i="5" s="1"/>
  <c r="J17" i="5"/>
  <c r="J12" i="5"/>
  <c r="J49" i="5" s="1"/>
  <c r="E7" i="5"/>
  <c r="E72" i="5" s="1"/>
  <c r="BK95" i="4"/>
  <c r="J95" i="4" s="1"/>
  <c r="J59" i="4" s="1"/>
  <c r="AY54" i="1"/>
  <c r="AX54" i="1"/>
  <c r="BI115" i="4"/>
  <c r="BH115" i="4"/>
  <c r="BG115" i="4"/>
  <c r="BF115" i="4"/>
  <c r="BE115" i="4"/>
  <c r="T115" i="4"/>
  <c r="R115" i="4"/>
  <c r="P115" i="4"/>
  <c r="BK115" i="4"/>
  <c r="J115" i="4"/>
  <c r="BI112" i="4"/>
  <c r="BH112" i="4"/>
  <c r="BG112" i="4"/>
  <c r="BF112" i="4"/>
  <c r="BE112" i="4"/>
  <c r="T112" i="4"/>
  <c r="T111" i="4" s="1"/>
  <c r="R112" i="4"/>
  <c r="R111" i="4" s="1"/>
  <c r="P112" i="4"/>
  <c r="P111" i="4" s="1"/>
  <c r="BK112" i="4"/>
  <c r="BK111" i="4" s="1"/>
  <c r="J111" i="4" s="1"/>
  <c r="J60" i="4" s="1"/>
  <c r="J112" i="4"/>
  <c r="BI110" i="4"/>
  <c r="BH110" i="4"/>
  <c r="BG110" i="4"/>
  <c r="BF110" i="4"/>
  <c r="T110" i="4"/>
  <c r="R110" i="4"/>
  <c r="P110" i="4"/>
  <c r="BK110" i="4"/>
  <c r="J110" i="4"/>
  <c r="BE110" i="4" s="1"/>
  <c r="BI109" i="4"/>
  <c r="BH109" i="4"/>
  <c r="BG109" i="4"/>
  <c r="BF109" i="4"/>
  <c r="T109" i="4"/>
  <c r="R109" i="4"/>
  <c r="P109" i="4"/>
  <c r="BK109" i="4"/>
  <c r="J109" i="4"/>
  <c r="BE109" i="4" s="1"/>
  <c r="BI106" i="4"/>
  <c r="BH106" i="4"/>
  <c r="BG106" i="4"/>
  <c r="BF106" i="4"/>
  <c r="BE106" i="4"/>
  <c r="T106" i="4"/>
  <c r="R106" i="4"/>
  <c r="P106" i="4"/>
  <c r="BK106" i="4"/>
  <c r="J106" i="4"/>
  <c r="BI103" i="4"/>
  <c r="BH103" i="4"/>
  <c r="BG103" i="4"/>
  <c r="BF103" i="4"/>
  <c r="T103" i="4"/>
  <c r="R103" i="4"/>
  <c r="P103" i="4"/>
  <c r="BK103" i="4"/>
  <c r="J103" i="4"/>
  <c r="BE103" i="4" s="1"/>
  <c r="BI99" i="4"/>
  <c r="BH99" i="4"/>
  <c r="BG99" i="4"/>
  <c r="BF99" i="4"/>
  <c r="J31" i="4" s="1"/>
  <c r="AW54" i="1" s="1"/>
  <c r="BE99" i="4"/>
  <c r="T99" i="4"/>
  <c r="R99" i="4"/>
  <c r="P99" i="4"/>
  <c r="BK99" i="4"/>
  <c r="J99" i="4"/>
  <c r="BI96" i="4"/>
  <c r="BH96" i="4"/>
  <c r="BG96" i="4"/>
  <c r="BF96" i="4"/>
  <c r="T96" i="4"/>
  <c r="T95" i="4" s="1"/>
  <c r="R96" i="4"/>
  <c r="R95" i="4" s="1"/>
  <c r="P96" i="4"/>
  <c r="P95" i="4" s="1"/>
  <c r="BK96" i="4"/>
  <c r="J96" i="4"/>
  <c r="BE96" i="4" s="1"/>
  <c r="BI89" i="4"/>
  <c r="BH89" i="4"/>
  <c r="BG89" i="4"/>
  <c r="BF89" i="4"/>
  <c r="T89" i="4"/>
  <c r="R89" i="4"/>
  <c r="P89" i="4"/>
  <c r="BK89" i="4"/>
  <c r="J89" i="4"/>
  <c r="BE89" i="4" s="1"/>
  <c r="BI86" i="4"/>
  <c r="BH86" i="4"/>
  <c r="BG86" i="4"/>
  <c r="BF86" i="4"/>
  <c r="BE86" i="4"/>
  <c r="T86" i="4"/>
  <c r="R86" i="4"/>
  <c r="P86" i="4"/>
  <c r="BK86" i="4"/>
  <c r="J86" i="4"/>
  <c r="BI83" i="4"/>
  <c r="BH83" i="4"/>
  <c r="BG83" i="4"/>
  <c r="F32" i="4" s="1"/>
  <c r="BB54" i="1" s="1"/>
  <c r="BF83" i="4"/>
  <c r="T83" i="4"/>
  <c r="T82" i="4" s="1"/>
  <c r="R83" i="4"/>
  <c r="P83" i="4"/>
  <c r="P82" i="4" s="1"/>
  <c r="P81" i="4" s="1"/>
  <c r="P80" i="4" s="1"/>
  <c r="AU54" i="1" s="1"/>
  <c r="BK83" i="4"/>
  <c r="J83" i="4"/>
  <c r="BE83" i="4" s="1"/>
  <c r="J76" i="4"/>
  <c r="F76" i="4"/>
  <c r="F74" i="4"/>
  <c r="E72" i="4"/>
  <c r="E70" i="4"/>
  <c r="J51" i="4"/>
  <c r="F51" i="4"/>
  <c r="J49" i="4"/>
  <c r="F49" i="4"/>
  <c r="E47" i="4"/>
  <c r="J18" i="4"/>
  <c r="E18" i="4"/>
  <c r="F52" i="4" s="1"/>
  <c r="J17" i="4"/>
  <c r="J12" i="4"/>
  <c r="J74" i="4" s="1"/>
  <c r="E7" i="4"/>
  <c r="E45" i="4" s="1"/>
  <c r="AY53" i="1"/>
  <c r="AX53" i="1"/>
  <c r="F32" i="3"/>
  <c r="BB53" i="1" s="1"/>
  <c r="BI116" i="3"/>
  <c r="BH116" i="3"/>
  <c r="BG116" i="3"/>
  <c r="BF116" i="3"/>
  <c r="BE116" i="3"/>
  <c r="T116" i="3"/>
  <c r="R116" i="3"/>
  <c r="P116" i="3"/>
  <c r="BK116" i="3"/>
  <c r="J116" i="3"/>
  <c r="BI113" i="3"/>
  <c r="BH113" i="3"/>
  <c r="BG113" i="3"/>
  <c r="BF113" i="3"/>
  <c r="T113" i="3"/>
  <c r="R113" i="3"/>
  <c r="P113" i="3"/>
  <c r="BK113" i="3"/>
  <c r="J113" i="3"/>
  <c r="BE113" i="3" s="1"/>
  <c r="BI110" i="3"/>
  <c r="BH110" i="3"/>
  <c r="BG110" i="3"/>
  <c r="BF110" i="3"/>
  <c r="BE110" i="3"/>
  <c r="T110" i="3"/>
  <c r="R110" i="3"/>
  <c r="P110" i="3"/>
  <c r="BK110" i="3"/>
  <c r="J110" i="3"/>
  <c r="BI108" i="3"/>
  <c r="BH108" i="3"/>
  <c r="BG108" i="3"/>
  <c r="BF108" i="3"/>
  <c r="T108" i="3"/>
  <c r="R108" i="3"/>
  <c r="P108" i="3"/>
  <c r="BK108" i="3"/>
  <c r="J108" i="3"/>
  <c r="BE108" i="3" s="1"/>
  <c r="BI105" i="3"/>
  <c r="BH105" i="3"/>
  <c r="BG105" i="3"/>
  <c r="BF105" i="3"/>
  <c r="BE105" i="3"/>
  <c r="T105" i="3"/>
  <c r="R105" i="3"/>
  <c r="P105" i="3"/>
  <c r="BK105" i="3"/>
  <c r="J105" i="3"/>
  <c r="BI103" i="3"/>
  <c r="BH103" i="3"/>
  <c r="BG103" i="3"/>
  <c r="BF103" i="3"/>
  <c r="T103" i="3"/>
  <c r="R103" i="3"/>
  <c r="P103" i="3"/>
  <c r="BK103" i="3"/>
  <c r="J103" i="3"/>
  <c r="BE103" i="3" s="1"/>
  <c r="BI100" i="3"/>
  <c r="BH100" i="3"/>
  <c r="BG100" i="3"/>
  <c r="BF100" i="3"/>
  <c r="BE100" i="3"/>
  <c r="T100" i="3"/>
  <c r="R100" i="3"/>
  <c r="P100" i="3"/>
  <c r="BK100" i="3"/>
  <c r="J100" i="3"/>
  <c r="BI97" i="3"/>
  <c r="BH97" i="3"/>
  <c r="BG97" i="3"/>
  <c r="BF97" i="3"/>
  <c r="T97" i="3"/>
  <c r="R97" i="3"/>
  <c r="P97" i="3"/>
  <c r="BK97" i="3"/>
  <c r="J97" i="3"/>
  <c r="BE97" i="3" s="1"/>
  <c r="BI93" i="3"/>
  <c r="BH93" i="3"/>
  <c r="BG93" i="3"/>
  <c r="BF93" i="3"/>
  <c r="BE93" i="3"/>
  <c r="T93" i="3"/>
  <c r="R93" i="3"/>
  <c r="P93" i="3"/>
  <c r="BK93" i="3"/>
  <c r="J93" i="3"/>
  <c r="BI90" i="3"/>
  <c r="BH90" i="3"/>
  <c r="BG90" i="3"/>
  <c r="BF90" i="3"/>
  <c r="T90" i="3"/>
  <c r="R90" i="3"/>
  <c r="P90" i="3"/>
  <c r="BK90" i="3"/>
  <c r="J90" i="3"/>
  <c r="BE90" i="3" s="1"/>
  <c r="BI87" i="3"/>
  <c r="BH87" i="3"/>
  <c r="BG87" i="3"/>
  <c r="BF87" i="3"/>
  <c r="BE87" i="3"/>
  <c r="T87" i="3"/>
  <c r="R87" i="3"/>
  <c r="P87" i="3"/>
  <c r="BK87" i="3"/>
  <c r="J87" i="3"/>
  <c r="BI84" i="3"/>
  <c r="BH84" i="3"/>
  <c r="BG84" i="3"/>
  <c r="BF84" i="3"/>
  <c r="T84" i="3"/>
  <c r="R84" i="3"/>
  <c r="P84" i="3"/>
  <c r="BK84" i="3"/>
  <c r="J84" i="3"/>
  <c r="BE84" i="3" s="1"/>
  <c r="F30" i="3" s="1"/>
  <c r="AZ53" i="1" s="1"/>
  <c r="BI81" i="3"/>
  <c r="F34" i="3" s="1"/>
  <c r="BD53" i="1" s="1"/>
  <c r="BH81" i="3"/>
  <c r="BG81" i="3"/>
  <c r="BF81" i="3"/>
  <c r="BE81" i="3"/>
  <c r="T81" i="3"/>
  <c r="R81" i="3"/>
  <c r="R80" i="3" s="1"/>
  <c r="R79" i="3" s="1"/>
  <c r="R78" i="3" s="1"/>
  <c r="P81" i="3"/>
  <c r="P80" i="3" s="1"/>
  <c r="P79" i="3" s="1"/>
  <c r="P78" i="3" s="1"/>
  <c r="AU53" i="1" s="1"/>
  <c r="BK81" i="3"/>
  <c r="BK80" i="3" s="1"/>
  <c r="J81" i="3"/>
  <c r="J74" i="3"/>
  <c r="F74" i="3"/>
  <c r="J72" i="3"/>
  <c r="F72" i="3"/>
  <c r="E70" i="3"/>
  <c r="F52" i="3"/>
  <c r="J51" i="3"/>
  <c r="F51" i="3"/>
  <c r="F49" i="3"/>
  <c r="E47" i="3"/>
  <c r="J18" i="3"/>
  <c r="E18" i="3"/>
  <c r="F75" i="3" s="1"/>
  <c r="J17" i="3"/>
  <c r="J12" i="3"/>
  <c r="J49" i="3" s="1"/>
  <c r="E7" i="3"/>
  <c r="AY52" i="1"/>
  <c r="AX52" i="1"/>
  <c r="F34" i="2"/>
  <c r="BD52" i="1" s="1"/>
  <c r="BI145" i="2"/>
  <c r="BH145" i="2"/>
  <c r="BG145" i="2"/>
  <c r="BF145" i="2"/>
  <c r="T145" i="2"/>
  <c r="R145" i="2"/>
  <c r="P145" i="2"/>
  <c r="BK145" i="2"/>
  <c r="J145" i="2"/>
  <c r="BE145" i="2" s="1"/>
  <c r="BI134" i="2"/>
  <c r="BH134" i="2"/>
  <c r="BG134" i="2"/>
  <c r="BF134" i="2"/>
  <c r="T134" i="2"/>
  <c r="R134" i="2"/>
  <c r="P134" i="2"/>
  <c r="BK134" i="2"/>
  <c r="J134" i="2"/>
  <c r="BE134" i="2" s="1"/>
  <c r="BI130" i="2"/>
  <c r="BH130" i="2"/>
  <c r="BG130" i="2"/>
  <c r="BF130" i="2"/>
  <c r="T130" i="2"/>
  <c r="R130" i="2"/>
  <c r="P130" i="2"/>
  <c r="BK130" i="2"/>
  <c r="J130" i="2"/>
  <c r="BE130" i="2" s="1"/>
  <c r="BI127" i="2"/>
  <c r="BH127" i="2"/>
  <c r="BG127" i="2"/>
  <c r="BF127" i="2"/>
  <c r="T127" i="2"/>
  <c r="R127" i="2"/>
  <c r="P127" i="2"/>
  <c r="BK127" i="2"/>
  <c r="J127" i="2"/>
  <c r="BE127" i="2" s="1"/>
  <c r="BI124" i="2"/>
  <c r="BH124" i="2"/>
  <c r="BG124" i="2"/>
  <c r="BF124" i="2"/>
  <c r="T124" i="2"/>
  <c r="R124" i="2"/>
  <c r="P124" i="2"/>
  <c r="BK124" i="2"/>
  <c r="J124" i="2"/>
  <c r="BE124" i="2" s="1"/>
  <c r="BI123" i="2"/>
  <c r="BH123" i="2"/>
  <c r="BG123" i="2"/>
  <c r="BF123" i="2"/>
  <c r="T123" i="2"/>
  <c r="R123" i="2"/>
  <c r="P123" i="2"/>
  <c r="BK123" i="2"/>
  <c r="J123" i="2"/>
  <c r="BE123" i="2" s="1"/>
  <c r="BI120" i="2"/>
  <c r="BH120" i="2"/>
  <c r="BG120" i="2"/>
  <c r="BF120" i="2"/>
  <c r="T120" i="2"/>
  <c r="R120" i="2"/>
  <c r="P120" i="2"/>
  <c r="BK120" i="2"/>
  <c r="J120" i="2"/>
  <c r="BE120" i="2" s="1"/>
  <c r="BI110" i="2"/>
  <c r="BH110" i="2"/>
  <c r="BG110" i="2"/>
  <c r="BF110" i="2"/>
  <c r="T110" i="2"/>
  <c r="R110" i="2"/>
  <c r="P110" i="2"/>
  <c r="BK110" i="2"/>
  <c r="J110" i="2"/>
  <c r="BE110" i="2" s="1"/>
  <c r="BI107" i="2"/>
  <c r="BH107" i="2"/>
  <c r="BG107" i="2"/>
  <c r="BF107" i="2"/>
  <c r="T107" i="2"/>
  <c r="R107" i="2"/>
  <c r="P107" i="2"/>
  <c r="BK107" i="2"/>
  <c r="J107" i="2"/>
  <c r="BE107" i="2" s="1"/>
  <c r="BI106" i="2"/>
  <c r="BH106" i="2"/>
  <c r="BG106" i="2"/>
  <c r="BF106" i="2"/>
  <c r="T106" i="2"/>
  <c r="R106" i="2"/>
  <c r="P106" i="2"/>
  <c r="BK106" i="2"/>
  <c r="J106" i="2"/>
  <c r="BE106" i="2" s="1"/>
  <c r="BI96" i="2"/>
  <c r="BH96" i="2"/>
  <c r="BG96" i="2"/>
  <c r="BF96" i="2"/>
  <c r="T96" i="2"/>
  <c r="R96" i="2"/>
  <c r="P96" i="2"/>
  <c r="BK96" i="2"/>
  <c r="J96" i="2"/>
  <c r="BE96" i="2" s="1"/>
  <c r="BI93" i="2"/>
  <c r="BH93" i="2"/>
  <c r="BG93" i="2"/>
  <c r="BF93" i="2"/>
  <c r="T93" i="2"/>
  <c r="R93" i="2"/>
  <c r="P93" i="2"/>
  <c r="BK93" i="2"/>
  <c r="J93" i="2"/>
  <c r="BE93" i="2" s="1"/>
  <c r="BI90" i="2"/>
  <c r="BH90" i="2"/>
  <c r="BG90" i="2"/>
  <c r="BF90" i="2"/>
  <c r="T90" i="2"/>
  <c r="R90" i="2"/>
  <c r="P90" i="2"/>
  <c r="BK90" i="2"/>
  <c r="J90" i="2"/>
  <c r="BE90" i="2" s="1"/>
  <c r="BI87" i="2"/>
  <c r="BH87" i="2"/>
  <c r="BG87" i="2"/>
  <c r="BF87" i="2"/>
  <c r="T87" i="2"/>
  <c r="R87" i="2"/>
  <c r="P87" i="2"/>
  <c r="BK87" i="2"/>
  <c r="J87" i="2"/>
  <c r="BE87" i="2" s="1"/>
  <c r="BI84" i="2"/>
  <c r="BH84" i="2"/>
  <c r="BG84" i="2"/>
  <c r="BF84" i="2"/>
  <c r="T84" i="2"/>
  <c r="R84" i="2"/>
  <c r="P84" i="2"/>
  <c r="BK84" i="2"/>
  <c r="J84" i="2"/>
  <c r="BE84" i="2" s="1"/>
  <c r="BI81" i="2"/>
  <c r="BH81" i="2"/>
  <c r="F33" i="2" s="1"/>
  <c r="BC52" i="1" s="1"/>
  <c r="BG81" i="2"/>
  <c r="F32" i="2" s="1"/>
  <c r="BB52" i="1" s="1"/>
  <c r="BB51" i="1" s="1"/>
  <c r="BF81" i="2"/>
  <c r="J31" i="2" s="1"/>
  <c r="AW52" i="1" s="1"/>
  <c r="T81" i="2"/>
  <c r="T80" i="2" s="1"/>
  <c r="T79" i="2" s="1"/>
  <c r="T78" i="2" s="1"/>
  <c r="R81" i="2"/>
  <c r="P81" i="2"/>
  <c r="BK81" i="2"/>
  <c r="BK80" i="2" s="1"/>
  <c r="BK79" i="2" s="1"/>
  <c r="BK78" i="2" s="1"/>
  <c r="J78" i="2" s="1"/>
  <c r="J56" i="2" s="1"/>
  <c r="J81" i="2"/>
  <c r="BE81" i="2" s="1"/>
  <c r="J74" i="2"/>
  <c r="F74" i="2"/>
  <c r="J72" i="2"/>
  <c r="F72" i="2"/>
  <c r="E70" i="2"/>
  <c r="J51" i="2"/>
  <c r="F51" i="2"/>
  <c r="F49" i="2"/>
  <c r="E47" i="2"/>
  <c r="E45" i="2"/>
  <c r="J18" i="2"/>
  <c r="E18" i="2"/>
  <c r="F52" i="2" s="1"/>
  <c r="J17" i="2"/>
  <c r="J12" i="2"/>
  <c r="J49" i="2" s="1"/>
  <c r="E7" i="2"/>
  <c r="E68" i="2" s="1"/>
  <c r="AS51" i="1"/>
  <c r="L47" i="1"/>
  <c r="AM46" i="1"/>
  <c r="L46" i="1"/>
  <c r="AM44" i="1"/>
  <c r="L44" i="1"/>
  <c r="L42" i="1"/>
  <c r="L41" i="1"/>
  <c r="W28" i="1" l="1"/>
  <c r="AX51" i="1"/>
  <c r="J30" i="2"/>
  <c r="AV52" i="1" s="1"/>
  <c r="AT52" i="1" s="1"/>
  <c r="F30" i="2"/>
  <c r="AZ52" i="1" s="1"/>
  <c r="F31" i="2"/>
  <c r="BA52" i="1" s="1"/>
  <c r="J27" i="2"/>
  <c r="J80" i="2"/>
  <c r="J58" i="2" s="1"/>
  <c r="R82" i="4"/>
  <c r="R81" i="4" s="1"/>
  <c r="R80" i="4" s="1"/>
  <c r="F33" i="4"/>
  <c r="BC54" i="1" s="1"/>
  <c r="F33" i="5"/>
  <c r="BC55" i="1" s="1"/>
  <c r="BK116" i="5"/>
  <c r="J116" i="5" s="1"/>
  <c r="J61" i="5" s="1"/>
  <c r="F33" i="6"/>
  <c r="BC56" i="1" s="1"/>
  <c r="T101" i="6"/>
  <c r="T82" i="6" s="1"/>
  <c r="T81" i="6" s="1"/>
  <c r="J31" i="3"/>
  <c r="AW53" i="1" s="1"/>
  <c r="F31" i="3"/>
  <c r="BA53" i="1" s="1"/>
  <c r="F75" i="2"/>
  <c r="E68" i="3"/>
  <c r="E45" i="3"/>
  <c r="T80" i="3"/>
  <c r="T79" i="3" s="1"/>
  <c r="T78" i="3" s="1"/>
  <c r="F33" i="3"/>
  <c r="BC53" i="1" s="1"/>
  <c r="BC51" i="1" s="1"/>
  <c r="F30" i="4"/>
  <c r="AZ54" i="1" s="1"/>
  <c r="J30" i="4"/>
  <c r="AV54" i="1" s="1"/>
  <c r="AT54" i="1" s="1"/>
  <c r="T81" i="4"/>
  <c r="T80" i="4" s="1"/>
  <c r="F34" i="4"/>
  <c r="BD54" i="1" s="1"/>
  <c r="BD51" i="1" s="1"/>
  <c r="W30" i="1" s="1"/>
  <c r="J30" i="5"/>
  <c r="AV55" i="1" s="1"/>
  <c r="AT55" i="1" s="1"/>
  <c r="F30" i="5"/>
  <c r="AZ55" i="1" s="1"/>
  <c r="BK83" i="6"/>
  <c r="J30" i="6"/>
  <c r="AV56" i="1" s="1"/>
  <c r="F34" i="6"/>
  <c r="BD56" i="1" s="1"/>
  <c r="F30" i="6"/>
  <c r="AZ56" i="1" s="1"/>
  <c r="P80" i="2"/>
  <c r="P79" i="2" s="1"/>
  <c r="P78" i="2" s="1"/>
  <c r="AU52" i="1" s="1"/>
  <c r="R80" i="2"/>
  <c r="R79" i="2" s="1"/>
  <c r="R78" i="2" s="1"/>
  <c r="J79" i="2"/>
  <c r="J57" i="2" s="1"/>
  <c r="BK79" i="3"/>
  <c r="J80" i="3"/>
  <c r="J58" i="3" s="1"/>
  <c r="J30" i="3"/>
  <c r="AV53" i="1" s="1"/>
  <c r="AT53" i="1" s="1"/>
  <c r="BK82" i="4"/>
  <c r="F31" i="4"/>
  <c r="BA54" i="1" s="1"/>
  <c r="J31" i="5"/>
  <c r="AW55" i="1" s="1"/>
  <c r="R116" i="5"/>
  <c r="R83" i="5" s="1"/>
  <c r="R82" i="5" s="1"/>
  <c r="J84" i="5"/>
  <c r="J58" i="5" s="1"/>
  <c r="BK83" i="5"/>
  <c r="J31" i="6"/>
  <c r="AW56" i="1" s="1"/>
  <c r="P101" i="6"/>
  <c r="P82" i="6" s="1"/>
  <c r="P81" i="6" s="1"/>
  <c r="AU56" i="1" s="1"/>
  <c r="F77" i="4"/>
  <c r="F52" i="5"/>
  <c r="J76" i="5"/>
  <c r="J49" i="6"/>
  <c r="F31" i="6"/>
  <c r="BA56" i="1" s="1"/>
  <c r="W29" i="1" l="1"/>
  <c r="AY51" i="1"/>
  <c r="AT56" i="1"/>
  <c r="AG52" i="1"/>
  <c r="J36" i="2"/>
  <c r="AU51" i="1"/>
  <c r="BK82" i="6"/>
  <c r="J83" i="6"/>
  <c r="J58" i="6" s="1"/>
  <c r="BA51" i="1"/>
  <c r="BK82" i="5"/>
  <c r="J82" i="5" s="1"/>
  <c r="J83" i="5"/>
  <c r="J57" i="5" s="1"/>
  <c r="J79" i="3"/>
  <c r="J57" i="3" s="1"/>
  <c r="BK78" i="3"/>
  <c r="J78" i="3" s="1"/>
  <c r="BK81" i="4"/>
  <c r="J82" i="4"/>
  <c r="J58" i="4" s="1"/>
  <c r="AZ51" i="1"/>
  <c r="AW51" i="1" l="1"/>
  <c r="AK27" i="1" s="1"/>
  <c r="W27" i="1"/>
  <c r="W26" i="1"/>
  <c r="AV51" i="1"/>
  <c r="AN52" i="1"/>
  <c r="BK81" i="6"/>
  <c r="J81" i="6" s="1"/>
  <c r="J82" i="6"/>
  <c r="J57" i="6" s="1"/>
  <c r="J27" i="3"/>
  <c r="J56" i="3"/>
  <c r="BK80" i="4"/>
  <c r="J80" i="4" s="1"/>
  <c r="J81" i="4"/>
  <c r="J57" i="4" s="1"/>
  <c r="J27" i="5"/>
  <c r="J56" i="5"/>
  <c r="AG53" i="1" l="1"/>
  <c r="J36" i="3"/>
  <c r="AT51" i="1"/>
  <c r="AK26" i="1"/>
  <c r="J27" i="6"/>
  <c r="J56" i="6"/>
  <c r="AG55" i="1"/>
  <c r="AN55" i="1" s="1"/>
  <c r="J36" i="5"/>
  <c r="J56" i="4"/>
  <c r="J27" i="4"/>
  <c r="AG54" i="1" l="1"/>
  <c r="AN54" i="1" s="1"/>
  <c r="J36" i="4"/>
  <c r="AG56" i="1"/>
  <c r="AN56" i="1" s="1"/>
  <c r="J36" i="6"/>
  <c r="AN53" i="1"/>
  <c r="AG51" i="1"/>
  <c r="AK23" i="1" l="1"/>
  <c r="AK32" i="1" s="1"/>
  <c r="AN51" i="1"/>
</calcChain>
</file>

<file path=xl/sharedStrings.xml><?xml version="1.0" encoding="utf-8"?>
<sst xmlns="http://schemas.openxmlformats.org/spreadsheetml/2006/main" count="4258" uniqueCount="689">
  <si>
    <t>Export VZ</t>
  </si>
  <si>
    <t>List obsahuje:</t>
  </si>
  <si>
    <t>1) Rekapitulace stavby</t>
  </si>
  <si>
    <t>2) Rekapitulace objektů stavby a soupisů prací</t>
  </si>
  <si>
    <t>3.0</t>
  </si>
  <si>
    <t>ZAMOK</t>
  </si>
  <si>
    <t>False</t>
  </si>
  <si>
    <t>{0b5f63f5-bc57-4362-98d4-94e564d1f593}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</si>
  <si>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</si>
  <si>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</si>
  <si>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</si>
  <si>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</si>
  <si>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</si>
  <si>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</si>
  <si>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</si>
  <si>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</si>
  <si>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TUCEK-2-ZMENA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</si>
  <si>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</si>
  <si>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</si>
  <si>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Zvýšení kapacity a změna rekultivace řízené skládky odpadů Lanškroun - I.ETAPA - technické úpravy skládky</t>
  </si>
  <si>
    <t>0,1</t>
  </si>
  <si>
    <t>KSO:</t>
  </si>
  <si>
    <t/>
  </si>
  <si>
    <t>CC-CZ:</t>
  </si>
  <si>
    <t>1</t>
  </si>
  <si>
    <t>Místo:</t>
  </si>
  <si>
    <t>Lanškroun - Dolní Třešňovec</t>
  </si>
  <si>
    <t>Datum:</t>
  </si>
  <si>
    <t>5.12.2016</t>
  </si>
  <si>
    <t>10</t>
  </si>
  <si>
    <t>100</t>
  </si>
  <si>
    <t>Zadavatel:</t>
  </si>
  <si>
    <t>IČ:</t>
  </si>
  <si>
    <t>Město Lanškroun,nám.J.M.Marků 12,Lanškroun</t>
  </si>
  <si>
    <t>DIČ:</t>
  </si>
  <si>
    <t>Uchazeč:</t>
  </si>
  <si>
    <t>Vyplň údaj</t>
  </si>
  <si>
    <t>Projektant:</t>
  </si>
  <si>
    <t>65681096</t>
  </si>
  <si>
    <t>TUČEK Miloš - práce konstrukční</t>
  </si>
  <si>
    <t>CZ5502142360</t>
  </si>
  <si>
    <t>True</t>
  </si>
  <si>
    <t>Poznámka:</t>
  </si>
  <si>
    <t>Soupis prací je sestaven s využitím položek Cenové soustavy ÚRS.Cenové a technické podmínky položek Cenové soustavy ÚRS,které nejsou uvedeny v soupisu prací (informace z tzv. úvodních částí katalogů) jsou neomezeně dálkově k dispozici na www.cs-urs.cz .Položky soupisu prací,které nemají ve sloupci "Cenová soustava" uveden žádný údaj,nepochází z Cenové soustavy ÚRS.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</si>
  <si>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</si>
  <si>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</si>
  <si>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</si>
  <si>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</si>
  <si>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</si>
  <si>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</si>
  <si>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</si>
  <si>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</si>
  <si>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</si>
  <si>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</si>
  <si>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</si>
  <si>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</si>
  <si>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</si>
  <si>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</si>
  <si>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</si>
  <si>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</si>
  <si>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</si>
  <si>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</si>
  <si>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</si>
  <si>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</si>
  <si>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</si>
  <si>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</si>
  <si>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</si>
  <si>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</si>
  <si>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</si>
  <si>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</si>
  <si>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</si>
  <si>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</si>
  <si>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</si>
  <si>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</si>
  <si>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</si>
  <si>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</si>
  <si>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</si>
  <si>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</si>
  <si>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</si>
  <si>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</si>
  <si>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</si>
  <si>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</si>
  <si>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</si>
  <si>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SO-31</t>
  </si>
  <si>
    <t>SO-31   Příprava území</t>
  </si>
  <si>
    <t>STA</t>
  </si>
  <si>
    <t>{949c06f5-f42c-41e0-80fb-ffc56101ab7e}</t>
  </si>
  <si>
    <t>2</t>
  </si>
  <si>
    <t>SO-32</t>
  </si>
  <si>
    <t>SO-32   Obvodová hrázka</t>
  </si>
  <si>
    <t>{ef986876-be88-44ba-b9a3-62708ff4a623}</t>
  </si>
  <si>
    <t>SO-33</t>
  </si>
  <si>
    <t>SO-33   Obslužná komunikace</t>
  </si>
  <si>
    <t>{5309e18d-b12f-4237-a692-e071aa6c6e08}</t>
  </si>
  <si>
    <t>SO-34</t>
  </si>
  <si>
    <t>SO-34   Odvodnění</t>
  </si>
  <si>
    <t>{42f036e8-2ec9-4d6d-83f0-3006f6b2dc7e}</t>
  </si>
  <si>
    <t>SO-35</t>
  </si>
  <si>
    <t>SO-35   Těsnění + štěrková drenáž</t>
  </si>
  <si>
    <t>{46569b2c-e47b-4c00-a489-ea961797669b}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</si>
  <si>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</si>
  <si>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</si>
  <si>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</si>
  <si>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</si>
  <si>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</si>
  <si>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</si>
  <si>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</si>
  <si>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SO-31 - SO-31   Příprava území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</si>
  <si>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</si>
  <si>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</si>
  <si>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</si>
  <si>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</si>
  <si>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</si>
  <si>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</si>
  <si>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1 - Zemní práce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</si>
  <si>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</si>
  <si>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</si>
  <si>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</si>
  <si>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</si>
  <si>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</si>
  <si>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</si>
  <si>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</si>
  <si>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</si>
  <si>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</si>
  <si>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</si>
  <si>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</si>
  <si>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</si>
  <si>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</si>
  <si>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</si>
  <si>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</si>
  <si>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</si>
  <si>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</si>
  <si>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Zemní práce</t>
  </si>
  <si>
    <t>K</t>
  </si>
  <si>
    <t>111151231</t>
  </si>
  <si>
    <t>Pokosení trávníku lučního plochy do 10000 m2 s odvozem do 20 km v rovině a svahu do 1:5</t>
  </si>
  <si>
    <t>m2</t>
  </si>
  <si>
    <t>CS ÚRS 2016 01</t>
  </si>
  <si>
    <t>4</t>
  </si>
  <si>
    <t>-2134579389</t>
  </si>
  <si>
    <t>VV</t>
  </si>
  <si>
    <t>"dle technické zprávy a PD cca - odvoz na kompostárnu :"</t>
  </si>
  <si>
    <t>9130,00</t>
  </si>
  <si>
    <t>111201101</t>
  </si>
  <si>
    <t>Odstranění křovin a stromů průměru kmene do 100 mm i s kořeny z celkové plochy do 1000 m2</t>
  </si>
  <si>
    <t>-1344554266</t>
  </si>
  <si>
    <t>"dle technické zprávy a PD cca  :"</t>
  </si>
  <si>
    <t>30,00</t>
  </si>
  <si>
    <t>3</t>
  </si>
  <si>
    <t>111201401</t>
  </si>
  <si>
    <t>Spálení křovin a stromů průměru kmene do 100 mm</t>
  </si>
  <si>
    <t>2002283269</t>
  </si>
  <si>
    <t>111211132</t>
  </si>
  <si>
    <t>Spálení listnatého klestu se snášením D přes 30 cm ve svahu do 1:3</t>
  </si>
  <si>
    <t>kus</t>
  </si>
  <si>
    <t>1650039687</t>
  </si>
  <si>
    <t>5,00</t>
  </si>
  <si>
    <t>5</t>
  </si>
  <si>
    <t>112101102</t>
  </si>
  <si>
    <t>Kácení stromů listnatých D kmene do 500 mm</t>
  </si>
  <si>
    <t>-1123305583</t>
  </si>
  <si>
    <t>"dle technické zprávy a PD cca - odvoz dřeva = za palivo zdarma :"</t>
  </si>
  <si>
    <t>6</t>
  </si>
  <si>
    <t>122201102</t>
  </si>
  <si>
    <t>Odkopávky a prokopávky nezapažené v hornině tř. 3 objem do 1000 m3</t>
  </si>
  <si>
    <t>m3</t>
  </si>
  <si>
    <t>1296825725</t>
  </si>
  <si>
    <t>"dle technické zprávy a PD cca - sejmutí 10cm vyrovnávací vrstvy v pásu"</t>
  </si>
  <si>
    <t>"po obvodu skládky = prostor pro hrázku cca :"</t>
  </si>
  <si>
    <t>1750*0,1</t>
  </si>
  <si>
    <t>Mezisoučet</t>
  </si>
  <si>
    <t>"dle technické zprávy a PD cca - postupné sejmutí 10cm vyrovnávací"</t>
  </si>
  <si>
    <t>"vrstvy z prostoru skládky cca :"</t>
  </si>
  <si>
    <t>5750*0,1</t>
  </si>
  <si>
    <t>Součet</t>
  </si>
  <si>
    <t>7</t>
  </si>
  <si>
    <t>122201109</t>
  </si>
  <si>
    <t>Příplatek za lepivost u odkopávek v hornině tř. 1 až 3</t>
  </si>
  <si>
    <t>-1203188409</t>
  </si>
  <si>
    <t>8</t>
  </si>
  <si>
    <t>162201101</t>
  </si>
  <si>
    <t>Vodorovné přemístění do 20 m výkopku/sypaniny z horniny tř. 1 až 4</t>
  </si>
  <si>
    <t>-1371777931</t>
  </si>
  <si>
    <t>"dle technické zprávy a PD cca - přemístění stáv.demol.odpadu :"</t>
  </si>
  <si>
    <t>60,00</t>
  </si>
  <si>
    <t>16</t>
  </si>
  <si>
    <t>162301101</t>
  </si>
  <si>
    <t>Vodorovné přemístění do 500 m výkopku/sypaniny z horniny tř. 1 až 4</t>
  </si>
  <si>
    <t>1154672718</t>
  </si>
  <si>
    <t>162601102</t>
  </si>
  <si>
    <t>Vodorovné přemístění do 5000 m výkopku/sypaniny z horniny tř. 1 až 4</t>
  </si>
  <si>
    <t>1011029983</t>
  </si>
  <si>
    <t>"dle technické zprávy a PD cca - recyklát pod komunikaci cca "</t>
  </si>
  <si>
    <t>416+180</t>
  </si>
  <si>
    <t>11</t>
  </si>
  <si>
    <t>M</t>
  </si>
  <si>
    <t>589811171</t>
  </si>
  <si>
    <t>recyklát směsný frakce 0/32 (nákup)</t>
  </si>
  <si>
    <t>1045003318</t>
  </si>
  <si>
    <t>12</t>
  </si>
  <si>
    <t>167101101</t>
  </si>
  <si>
    <t>Nakládání výkopku z hornin tř. 1 až 4 do 100 m3</t>
  </si>
  <si>
    <t>-2126277452</t>
  </si>
  <si>
    <t>13</t>
  </si>
  <si>
    <t>167101102</t>
  </si>
  <si>
    <t>Nakládání výkopku z hornin tř. 1 až 4 přes 100 m3</t>
  </si>
  <si>
    <t>2125445711</t>
  </si>
  <si>
    <t>14</t>
  </si>
  <si>
    <t>171101121</t>
  </si>
  <si>
    <t>Uložení sypaniny z hornin nesoudržných kamenitých do násypů zhutněných</t>
  </si>
  <si>
    <t>-779694954</t>
  </si>
  <si>
    <t>"dle technické zprávy a PD cca - podél hrázky - pod komunikaci cca "</t>
  </si>
  <si>
    <t>"z dovezeného recyklátu :"</t>
  </si>
  <si>
    <t>171201201</t>
  </si>
  <si>
    <t>Uložení sypaniny na skládky</t>
  </si>
  <si>
    <t>307646248</t>
  </si>
  <si>
    <t>"uložení na deponii v místě skládky :"</t>
  </si>
  <si>
    <t>17</t>
  </si>
  <si>
    <t>181951102</t>
  </si>
  <si>
    <t>Úprava pláně vyrovnáním výškových rozdílů v hornině tř. 1 až 4 se zhutněním</t>
  </si>
  <si>
    <t>1728623372</t>
  </si>
  <si>
    <t>1750</t>
  </si>
  <si>
    <t>5750</t>
  </si>
  <si>
    <t>SO-32 - SO-32   Obvodová hrázka</t>
  </si>
  <si>
    <t>122101402</t>
  </si>
  <si>
    <t>Vykopávky v zemníku na suchu v hornině tř. 1 a 2 objem do 1000 m3</t>
  </si>
  <si>
    <t>493161105</t>
  </si>
  <si>
    <t>"dle technické zprávy a PD - ornice na ohumusování obvodové hrázky cca :"</t>
  </si>
  <si>
    <t>(300*2+960)*0,1</t>
  </si>
  <si>
    <t>122201403</t>
  </si>
  <si>
    <t>Vykopávky v zemníku na suchu v hornině tř. 3 objem do 5000 m3</t>
  </si>
  <si>
    <t>-994487275</t>
  </si>
  <si>
    <t>"dle technické zprávy a PD - násyp obvodové hrázky cca :"</t>
  </si>
  <si>
    <t>2194,00</t>
  </si>
  <si>
    <t>862575425</t>
  </si>
  <si>
    <t>-1126720403</t>
  </si>
  <si>
    <t>171101101</t>
  </si>
  <si>
    <t>Uložení sypaniny z hornin soudržných do násypů zhutněných na 95 % PS</t>
  </si>
  <si>
    <t>-1543878410</t>
  </si>
  <si>
    <t>"hutnění po vrstvách max. 50cm !!! :"</t>
  </si>
  <si>
    <t>181301111</t>
  </si>
  <si>
    <t>Rozprostření ornice tl vrstvy do 100 mm pl přes 500 m2 v rovině nebo ve svahu do 1:5</t>
  </si>
  <si>
    <t>-53134022</t>
  </si>
  <si>
    <t>"dle technické zprávy a PD - koruna obvodové hrázky cca :"</t>
  </si>
  <si>
    <t>300*2</t>
  </si>
  <si>
    <t>9</t>
  </si>
  <si>
    <t>181411121</t>
  </si>
  <si>
    <t>Založení lučního trávníku výsevem plochy do 1000 m2 v rovině a ve svahu do 1:5</t>
  </si>
  <si>
    <t>-593078903</t>
  </si>
  <si>
    <t>005724720</t>
  </si>
  <si>
    <t>osivo směs travní krajinná - rovinná</t>
  </si>
  <si>
    <t>kg</t>
  </si>
  <si>
    <t>-1254780488</t>
  </si>
  <si>
    <t>600*0,035 'Přepočtené koeficientem množství</t>
  </si>
  <si>
    <t>181411122</t>
  </si>
  <si>
    <t>Založení lučního trávníku výsevem plochy do 1000 m2 ve svahu do 1:2</t>
  </si>
  <si>
    <t>-1963816720</t>
  </si>
  <si>
    <t>"dle technické zprávy a PD - vnější svah obvodové hrázky cca :"</t>
  </si>
  <si>
    <t>960,00</t>
  </si>
  <si>
    <t>005724740</t>
  </si>
  <si>
    <t>osivo směs travní krajinná - svahová</t>
  </si>
  <si>
    <t>804485184</t>
  </si>
  <si>
    <t>960*0,035 'Přepočtené koeficientem množství</t>
  </si>
  <si>
    <t>Úprava pláně v hornině tř. 1 až 4 se zhutněním</t>
  </si>
  <si>
    <t>834511214</t>
  </si>
  <si>
    <t>182201101</t>
  </si>
  <si>
    <t>Svahování násypů</t>
  </si>
  <si>
    <t>469903844</t>
  </si>
  <si>
    <t>"dle technické zprávy a PD - svahy obvodové hrázky cca :"</t>
  </si>
  <si>
    <t>1873,00</t>
  </si>
  <si>
    <t>182301131</t>
  </si>
  <si>
    <t>Rozprostření ornice pl přes 500 m2 ve svahu přes 1:5 tl vrstvy do 100 mm</t>
  </si>
  <si>
    <t>-721224880</t>
  </si>
  <si>
    <t>SO-33 - SO-33   Obslužná komunikace</t>
  </si>
  <si>
    <t xml:space="preserve">    5 - Komunikace pozemní</t>
  </si>
  <si>
    <t xml:space="preserve">    998 - Přesun hmot</t>
  </si>
  <si>
    <t>122301102</t>
  </si>
  <si>
    <t>Odkopávky a prokopávky nezapažené v hornině tř. 4 objem do 1000 m3</t>
  </si>
  <si>
    <t>944211023</t>
  </si>
  <si>
    <t>"dle technické zprávy a PD - výkop pro kci komunikace v recyklátu cca :"</t>
  </si>
  <si>
    <t>(145*3+81)*0,415</t>
  </si>
  <si>
    <t>162201102</t>
  </si>
  <si>
    <t>Vodorovné přemístění do 50 m výkopku/sypaniny z horniny tř. 1 až 4</t>
  </si>
  <si>
    <t>-1910303561</t>
  </si>
  <si>
    <t>-1574257265</t>
  </si>
  <si>
    <t>"dle technické zprávy a PD -  pro kci komunikace v recyklátu cca :"</t>
  </si>
  <si>
    <t>145*3+81</t>
  </si>
  <si>
    <t>"dle technické zprávy a PD -  pro kci krajnice komunikace cca :"</t>
  </si>
  <si>
    <t>145*2*0,65</t>
  </si>
  <si>
    <t>Komunikace pozemní</t>
  </si>
  <si>
    <t>564251111</t>
  </si>
  <si>
    <t>Podklad nebo podsyp ze štěrkopísku ŠP tl 150 mm</t>
  </si>
  <si>
    <t>345971164</t>
  </si>
  <si>
    <t>"dle technické zprávy a PD -  pro kci komunikace z panelů cca :"</t>
  </si>
  <si>
    <t>564261113</t>
  </si>
  <si>
    <t>Podklad nebo podsyp ze štěrkopísku ŠP tl 220 mm</t>
  </si>
  <si>
    <t>1280188251</t>
  </si>
  <si>
    <t>"dle technické zprávy a PD -  pro kci komunikace z panelů = doplnění"</t>
  </si>
  <si>
    <t>"tzv.klínů mezi panely v zatáčkách odhad cca 15% plochy :"</t>
  </si>
  <si>
    <t>516*0,15</t>
  </si>
  <si>
    <t>569851111</t>
  </si>
  <si>
    <t>Zpevnění krajnic štěrkodrtí tl 150 mm</t>
  </si>
  <si>
    <t>-816437400</t>
  </si>
  <si>
    <t>584121111</t>
  </si>
  <si>
    <t>Osazení silničních dílců z ŽB do lože z kameniva těženého tl 40 mm</t>
  </si>
  <si>
    <t>-1796242405</t>
  </si>
  <si>
    <t>"dle technické zprávy a PD -  komunikace z panelů vč.obratiště cca :"</t>
  </si>
  <si>
    <t>593811870</t>
  </si>
  <si>
    <t>panel silniční IZD  300/150/22 JP 20t 300x150x21,5 cm</t>
  </si>
  <si>
    <t>-978626623</t>
  </si>
  <si>
    <t>584121112R</t>
  </si>
  <si>
    <t xml:space="preserve">Doprava silničních dílců z ŽB </t>
  </si>
  <si>
    <t>soub.</t>
  </si>
  <si>
    <t>-1562575867</t>
  </si>
  <si>
    <t>998</t>
  </si>
  <si>
    <t>Přesun hmot</t>
  </si>
  <si>
    <t>998225111</t>
  </si>
  <si>
    <t>Přesun hmot pro pozemní komunikace s krytem z kamene, monolitickým betonovým nebo živičným</t>
  </si>
  <si>
    <t>t</t>
  </si>
  <si>
    <t>-1839479464</t>
  </si>
  <si>
    <t>"zpevnění krajnic + doplnění klínů mezi panely:"</t>
  </si>
  <si>
    <t>52,401+34,465</t>
  </si>
  <si>
    <t>998226011</t>
  </si>
  <si>
    <t>Přesun hmot pro pozemní komunikace a letiště s krytem montovaným z ŽB dílců</t>
  </si>
  <si>
    <t>-750378264</t>
  </si>
  <si>
    <t>"panelová komunikace :"</t>
  </si>
  <si>
    <t>43,086+272,55</t>
  </si>
  <si>
    <t>SO-34 - SO-34   Odvodnění</t>
  </si>
  <si>
    <t xml:space="preserve">    2 - Zakládání</t>
  </si>
  <si>
    <t xml:space="preserve">    4 - Vodorovné konstrukce</t>
  </si>
  <si>
    <t xml:space="preserve">    8 - Trubní vedení</t>
  </si>
  <si>
    <t>132201201</t>
  </si>
  <si>
    <t>Hloubení rýh š do 2000 mm v hornině tř. 3 objemu do 100 m3</t>
  </si>
  <si>
    <t>1664309778</t>
  </si>
  <si>
    <t>"dle techn.zprávy a PD - odpad 01 - dl. 32m cca :"</t>
  </si>
  <si>
    <t>32*1*(1,4+1,8+2+1,1+0,6)/5</t>
  </si>
  <si>
    <t>132201209</t>
  </si>
  <si>
    <t>Příplatek za lepivost k hloubení rýh š do 2000 mm v hornině tř. 3</t>
  </si>
  <si>
    <t>-1803807260</t>
  </si>
  <si>
    <t>161101101</t>
  </si>
  <si>
    <t>Svislé přemístění výkopku z horniny tř. 1 až 4 hl výkopu do 2,5 m</t>
  </si>
  <si>
    <t>831551015</t>
  </si>
  <si>
    <t>676686734</t>
  </si>
  <si>
    <t>"dle techn.zprávy a PD - odpad 01 - dl. 32m cca - vytlačený výkopek :"</t>
  </si>
  <si>
    <t>16+4,8</t>
  </si>
  <si>
    <t>174101101</t>
  </si>
  <si>
    <t>Zásyp jam, šachet rýh nebo kolem objektů sypaninou se zhutněním</t>
  </si>
  <si>
    <t>-245036940</t>
  </si>
  <si>
    <t>"dle techn.zprávy a PD - odpad 01 - dl. 32m cca - výkopkem :"</t>
  </si>
  <si>
    <t>32*1*(1,4+1,8+2+1,1+0,6)/5-16-4,8</t>
  </si>
  <si>
    <t>175151101</t>
  </si>
  <si>
    <t>Obsypání potrubí strojně sypaninou bez prohození, uloženou do 3 m</t>
  </si>
  <si>
    <t>-2082262112</t>
  </si>
  <si>
    <t>32*1*0,5</t>
  </si>
  <si>
    <t>583373310</t>
  </si>
  <si>
    <t>štěrkopísek frakce 0-22</t>
  </si>
  <si>
    <t>-908319251</t>
  </si>
  <si>
    <t>16*1,8 'Přepočtené koeficientem množství</t>
  </si>
  <si>
    <t>Zakládání</t>
  </si>
  <si>
    <t>21275231R</t>
  </si>
  <si>
    <t>Trativod z drenážních trubek plastových tuhých PEHD DN 250/22,7 mm otevřený výkop vč. dodatečné perforace ze 2/3</t>
  </si>
  <si>
    <t>m</t>
  </si>
  <si>
    <t>1782357273</t>
  </si>
  <si>
    <t>"dle techn.zprávy a PD - drenáž průsakových vod ve skládce cca :"</t>
  </si>
  <si>
    <t>"obsyp drenáží je započten v SO-35 !!! "</t>
  </si>
  <si>
    <t>167+110</t>
  </si>
  <si>
    <t>247681114</t>
  </si>
  <si>
    <t>Těsnění prostupu z jílu se zhutněním</t>
  </si>
  <si>
    <t>2045485851</t>
  </si>
  <si>
    <t>"prostup hrázkou cca :"</t>
  </si>
  <si>
    <t>2,00</t>
  </si>
  <si>
    <t>Vodorovné konstrukce</t>
  </si>
  <si>
    <t>451572111</t>
  </si>
  <si>
    <t>Lože pod potrubí otevřený výkop z kameniva drobného těženého</t>
  </si>
  <si>
    <t>-149677588</t>
  </si>
  <si>
    <t>32*1*0,15</t>
  </si>
  <si>
    <t>Trubní vedení</t>
  </si>
  <si>
    <t>871364201</t>
  </si>
  <si>
    <t>Montáž kanalizačního potrubí z PE SDR11 otevřený výkop sklon do 20 %  svařovaných na tupo D 250x22,7</t>
  </si>
  <si>
    <t>-1735683848</t>
  </si>
  <si>
    <t>32,00</t>
  </si>
  <si>
    <t>"dle techn.zprávy a PD - ukončení obou drénů - dl. 2x 5m cca :"</t>
  </si>
  <si>
    <t>5+5</t>
  </si>
  <si>
    <t>286134020</t>
  </si>
  <si>
    <t>potrubí kanalizační tlakové PEHD100 SDR 11, tyče 12 m se signalizační vrstvou  250 x 22,7 mm</t>
  </si>
  <si>
    <t>812182067</t>
  </si>
  <si>
    <t>877365201</t>
  </si>
  <si>
    <t>Napojení svařovanou tvarovkou na potrubí z PEHD trub D 250</t>
  </si>
  <si>
    <t>418431831</t>
  </si>
  <si>
    <t>"dle techn.zprávy a PD - drenáž do odpadu 01 cca :"</t>
  </si>
  <si>
    <t>1,00</t>
  </si>
  <si>
    <t>87736520R</t>
  </si>
  <si>
    <t>Navaření lem.přírubové nákružky na potrubí z PEHD trub D 250 +uzávěr přírubou se šrouby+visací zámek</t>
  </si>
  <si>
    <t>880205398</t>
  </si>
  <si>
    <t>"dle techn.zprávy a PD - ukončení obou drénů dl. 2x 5m = uzávěr cca :"</t>
  </si>
  <si>
    <t>1+1</t>
  </si>
  <si>
    <t>894201151</t>
  </si>
  <si>
    <t>Dno šachet tl nad 200 mm z prostého betonu se zvýšenými nároky na prostředí tř. C 25/30 V4 T50 vč. bednění</t>
  </si>
  <si>
    <t>1195129780</t>
  </si>
  <si>
    <t>"dle techn.zprávy a PD - odpad 01 - výustní stabilizační blok cca :"</t>
  </si>
  <si>
    <t>1*0,6*0,6</t>
  </si>
  <si>
    <t>"dle techn.zprávy a PD - ukončení obou drénů - stabilizační blok cca :"</t>
  </si>
  <si>
    <t>0,6*0,6*0,6*2</t>
  </si>
  <si>
    <t>894411121</t>
  </si>
  <si>
    <t>Zřízení šachet kanalizačních z betonových dílců na potrubí DN nad 200 do 300 dno beton tř. C 25/30</t>
  </si>
  <si>
    <t>-709074629</t>
  </si>
  <si>
    <t>"dle techn.zprávy a PD - odpad 01 - Š1+Š2 cca :"</t>
  </si>
  <si>
    <t>592240010</t>
  </si>
  <si>
    <t>dílec betonový pro vstupní šachty SR-F PS 100x50x9 cm</t>
  </si>
  <si>
    <t>-1389402334</t>
  </si>
  <si>
    <t>2+4</t>
  </si>
  <si>
    <t>18</t>
  </si>
  <si>
    <t>592240060</t>
  </si>
  <si>
    <t>dílec betonový pro vstupní šachty-kónus SH-F PS+K 100/62,5x60x9 cm</t>
  </si>
  <si>
    <t>1567457917</t>
  </si>
  <si>
    <t>19</t>
  </si>
  <si>
    <t>899102111</t>
  </si>
  <si>
    <t>Osazení poklopů litinových nebo ocelových včetně rámů hmotnosti nad 50 do 100 kg</t>
  </si>
  <si>
    <t>-1560876017</t>
  </si>
  <si>
    <t>20</t>
  </si>
  <si>
    <t>286619340</t>
  </si>
  <si>
    <t>poklop litinový TEGRA 600 C250</t>
  </si>
  <si>
    <t>1579524674</t>
  </si>
  <si>
    <t>998276101</t>
  </si>
  <si>
    <t>Přesun hmot pro trubní vedení z trub z plastických hmot otevřený výkop</t>
  </si>
  <si>
    <t>-974929399</t>
  </si>
  <si>
    <t>SO-35 - SO-35   Těsnění + štěrková drenáž</t>
  </si>
  <si>
    <t xml:space="preserve">    9 - Ostatní konstrukce a práce-bourání</t>
  </si>
  <si>
    <t>132201202</t>
  </si>
  <si>
    <t>Hloubení rýh š do 2000 mm v hornině tř. 3 objemu do 1000 m3</t>
  </si>
  <si>
    <t>CS ÚRS 2014 01</t>
  </si>
  <si>
    <t>-1961842373</t>
  </si>
  <si>
    <t>"dle technické zprávy a PD - kotevní příkop d.300m = cca 0,5m3/bm :"</t>
  </si>
  <si>
    <t>150,00</t>
  </si>
  <si>
    <t>296662241</t>
  </si>
  <si>
    <t>171201101</t>
  </si>
  <si>
    <t>Uložení sypaniny do násypů nezhutněných</t>
  </si>
  <si>
    <t>3593831</t>
  </si>
  <si>
    <t>"dle technické zprávy a PD - plocha vymezená obvodovou hrázkou :"</t>
  </si>
  <si>
    <t>5123,00*0,3</t>
  </si>
  <si>
    <t>"dle technické zprávy a PD - vnitřní strana svahu hrázky :"</t>
  </si>
  <si>
    <t>400,00*0,3</t>
  </si>
  <si>
    <t>583336740</t>
  </si>
  <si>
    <t>kamenivo těžené hrubé - oblá zrna frakce 16-32</t>
  </si>
  <si>
    <t>-479594544</t>
  </si>
  <si>
    <t>5123*0,3*1,75</t>
  </si>
  <si>
    <t>400*0,3*1,75</t>
  </si>
  <si>
    <t>-874537879</t>
  </si>
  <si>
    <t>213141112</t>
  </si>
  <si>
    <t>Zřízení vrstvy z geotextilie v rovině nebo ve sklonu do 1:5 š do 6 m</t>
  </si>
  <si>
    <t>1541519573</t>
  </si>
  <si>
    <t>6350-400</t>
  </si>
  <si>
    <t>693110051</t>
  </si>
  <si>
    <t>geotextilie (polypropylen)  PP 1000 g/m2 CBR min. 10 kN</t>
  </si>
  <si>
    <t>1220748393</t>
  </si>
  <si>
    <t>5950*1,1 'Přepočtené koeficientem množství</t>
  </si>
  <si>
    <t>213141114</t>
  </si>
  <si>
    <t>Zřízení vrstvy z bentonitové rohože v rovině nebo ve sklonu do 1:5 š do 8,5 m</t>
  </si>
  <si>
    <t>-484546482</t>
  </si>
  <si>
    <t>693110052</t>
  </si>
  <si>
    <t>bentonitová rohož - min.4,6 kg/m2 bentonitu,pevnost prošití min. 360 N/m (např. Bentofix NSP 4900)</t>
  </si>
  <si>
    <t>1493990449</t>
  </si>
  <si>
    <t>213141115</t>
  </si>
  <si>
    <t>Zřízení vrstvy z těsnící folie v rovině nebo ve sklonu do 1:5 š do 8,5 m</t>
  </si>
  <si>
    <t>-1769669886</t>
  </si>
  <si>
    <t>"v ceně obsažena i kontrola dvojitých svarů folie a detrukční zkoušky !!! "</t>
  </si>
  <si>
    <t>693110053</t>
  </si>
  <si>
    <t>folie PEHD tl. 1,5mm hladká,protažení 700%</t>
  </si>
  <si>
    <t>912402529</t>
  </si>
  <si>
    <t>213141117</t>
  </si>
  <si>
    <t xml:space="preserve">Prostup těsnícím systémem skládky </t>
  </si>
  <si>
    <t>ks</t>
  </si>
  <si>
    <t>1955246701</t>
  </si>
  <si>
    <t>"dle technické zprávy a PD = 1x prostup potrubí DN250 :"</t>
  </si>
  <si>
    <t>21314111R</t>
  </si>
  <si>
    <t xml:space="preserve">Prostup odvětracích šachet těsnícím systémem skládky </t>
  </si>
  <si>
    <t>2134639859</t>
  </si>
  <si>
    <t>"dle technické zprávy a PD = 5x prostup odvětracího potrubí DN110 :"</t>
  </si>
  <si>
    <t>"kolem trubky bude vytvořen tzv. rukáv v.= 60cm vodotěs. propojený"</t>
  </si>
  <si>
    <t>"s těsněním skládky = bentonitový pás+prosyp bent.práškem a "</t>
  </si>
  <si>
    <t>"PEHD folie svárem u dna = viz detail v PD :"</t>
  </si>
  <si>
    <t>213141122</t>
  </si>
  <si>
    <t>Zřízení vrstvy z geotextilie ve sklonu do 1:2 š do 6 m</t>
  </si>
  <si>
    <t>-1390368193</t>
  </si>
  <si>
    <t>"dle technické zprávy a PD - včetně ukotvení v kotevních příkopech :"</t>
  </si>
  <si>
    <t>400,00</t>
  </si>
  <si>
    <t>-896620314</t>
  </si>
  <si>
    <t>400*1,1 'Přepočtené koeficientem množství</t>
  </si>
  <si>
    <t>213141124</t>
  </si>
  <si>
    <t>Zřízení vrstvy z bentonitové rohože ve sklonu do 1:2 š do 8,5 m</t>
  </si>
  <si>
    <t>759102735</t>
  </si>
  <si>
    <t>-327993392</t>
  </si>
  <si>
    <t>213141125</t>
  </si>
  <si>
    <t>Zřízení vrstvy z těsnící folie ve sklonu do 1:2 š do 8,5 m</t>
  </si>
  <si>
    <t>925926237</t>
  </si>
  <si>
    <t>693110054</t>
  </si>
  <si>
    <t>folie PEHD tl. 1,5mm strukturovaná,protažení 300%</t>
  </si>
  <si>
    <t>108936574</t>
  </si>
  <si>
    <t>Ostatní konstrukce a práce-bourání</t>
  </si>
  <si>
    <t>919726128</t>
  </si>
  <si>
    <t>Rovnanina z vyřazených pneumatik z osobních vozidel vč. jejich dovezení z deponie do 500m</t>
  </si>
  <si>
    <t>-306386266</t>
  </si>
  <si>
    <t>"dle technické zprávy a PD - jen na ploše části vnitřního svahu hrázky:"</t>
  </si>
  <si>
    <t>998142251R</t>
  </si>
  <si>
    <t>Přesun hmot pro nádrže, jímky, zásobníky a jámy skládek</t>
  </si>
  <si>
    <t>-1180540596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</si>
  <si>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</si>
  <si>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</si>
  <si>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</si>
  <si>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</si>
  <si>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</si>
  <si>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rPr>
        <sz val="8"/>
        <rFont val="Trebuchet MS"/>
        <charset val="238"/>
      </rP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</si>
  <si>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</si>
  <si>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rPr>
        <sz val="8"/>
        <rFont val="Trebuchet MS"/>
        <charset val="238"/>
      </rP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</si>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</sst>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50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800080"/>
      <name val="Trebuchet MS"/>
    </font>
    <font>
      <sz val="8"/>
      <color rgb="FF505050"/>
      <name val="Trebuchet MS"/>
    </font>
    <font>
      <sz val="8"/>
      <color rgb="FF0000A8"/>
      <name val="Trebuchet MS"/>
    </font>
    <font>
      <sz val="8"/>
      <color rgb="FFFF0000"/>
      <name val="Trebuchet MS"/>
    </font>
    <font>
      <sz val="8"/>
      <name val="Trebuchet MS"/>
      <charset val="238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b/>
      <sz val="16"/>
      <name val="Trebuchet MS"/>
    </font>
    <font>
      <sz val="8"/>
      <color rgb="FF3366FF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9"/>
      <color rgb="FF0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sz val="8"/>
      <color rgb="FF800080"/>
      <name val="Trebuchet MS"/>
    </font>
    <font>
      <sz val="8"/>
      <color rgb="FFFF0000"/>
      <name val="Trebuchet MS"/>
    </font>
    <font>
      <i/>
      <sz val="8"/>
      <color rgb="FF0000FF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7">
    <fill>
      <patternFill patternType="none"/>
    </fill>
    <fill>
      <patternFill patternType="gray125"/>
    </fill>
    <fill>
      <patternFill patternType="none"/>
    </fill>
    <fill>
      <patternFill patternType="solid">
        <fgColor rgb="FFFAE682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8" fillId="0" borderId="0" applyNumberFormat="0" applyFill="0" applyBorder="0" applyAlignment="0" applyProtection="0"/>
  </cellStyleXfs>
  <cellXfs count="409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 applyProtection="1">
      <alignment horizontal="center" vertical="center"/>
      <protection locked="0"/>
    </xf>
    <xf numFmtId="0" fontId="13" fillId="3" borderId="0" xfId="0" applyFont="1" applyFill="1" applyAlignment="1" applyProtection="1">
      <alignment horizontal="left" vertical="center"/>
    </xf>
    <xf numFmtId="0" fontId="14" fillId="3" borderId="0" xfId="0" applyFont="1" applyFill="1" applyAlignment="1" applyProtection="1">
      <alignment vertical="center"/>
    </xf>
    <xf numFmtId="0" fontId="15" fillId="3" borderId="0" xfId="0" applyFont="1" applyFill="1" applyAlignment="1" applyProtection="1">
      <alignment horizontal="left" vertical="center"/>
    </xf>
    <xf numFmtId="0" fontId="16" fillId="3" borderId="0" xfId="1" applyFont="1" applyFill="1" applyAlignment="1" applyProtection="1">
      <alignment vertical="center"/>
    </xf>
    <xf numFmtId="0" fontId="48" fillId="3" borderId="0" xfId="1" applyFill="1"/>
    <xf numFmtId="0" fontId="0" fillId="3" borderId="0" xfId="0" applyFill="1"/>
    <xf numFmtId="0" fontId="13" fillId="3" borderId="0" xfId="0" applyFont="1" applyFill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0" fillId="0" borderId="0" xfId="0" applyBorder="1" applyProtection="1"/>
    <xf numFmtId="0" fontId="17" fillId="0" borderId="0" xfId="0" applyFont="1" applyBorder="1" applyAlignment="1" applyProtection="1">
      <alignment horizontal="left" vertical="center"/>
    </xf>
    <xf numFmtId="0" fontId="0" fillId="0" borderId="6" xfId="0" applyBorder="1" applyProtection="1"/>
    <xf numFmtId="0" fontId="18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0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top"/>
    </xf>
    <xf numFmtId="0" fontId="20" fillId="0" borderId="0" xfId="0" applyFont="1" applyBorder="1" applyAlignment="1" applyProtection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0" fontId="0" fillId="0" borderId="7" xfId="0" applyBorder="1" applyProtection="1"/>
    <xf numFmtId="0" fontId="0" fillId="0" borderId="5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22" fillId="0" borderId="8" xfId="0" applyFont="1" applyBorder="1" applyAlignment="1" applyProtection="1">
      <alignment horizontal="left" vertical="center"/>
    </xf>
    <xf numFmtId="0" fontId="0" fillId="0" borderId="8" xfId="0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1" fillId="0" borderId="5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0" fontId="1" fillId="0" borderId="6" xfId="0" applyFont="1" applyBorder="1" applyAlignment="1" applyProtection="1">
      <alignment vertical="center"/>
    </xf>
    <xf numFmtId="0" fontId="0" fillId="5" borderId="0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left" vertical="center"/>
    </xf>
    <xf numFmtId="0" fontId="0" fillId="5" borderId="10" xfId="0" applyFont="1" applyFill="1" applyBorder="1" applyAlignment="1" applyProtection="1">
      <alignment vertical="center"/>
    </xf>
    <xf numFmtId="0" fontId="3" fillId="5" borderId="10" xfId="0" applyFont="1" applyFill="1" applyBorder="1" applyAlignment="1" applyProtection="1">
      <alignment horizontal="center" vertical="center"/>
    </xf>
    <xf numFmtId="0" fontId="0" fillId="5" borderId="6" xfId="0" applyFont="1" applyFill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5" xfId="0" applyFont="1" applyBorder="1" applyAlignment="1">
      <alignment vertical="center"/>
    </xf>
    <xf numFmtId="0" fontId="17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5" xfId="0" applyFont="1" applyBorder="1" applyAlignment="1">
      <alignment vertical="center"/>
    </xf>
    <xf numFmtId="0" fontId="3" fillId="0" borderId="5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5" xfId="0" applyFont="1" applyBorder="1" applyAlignment="1">
      <alignment vertical="center"/>
    </xf>
    <xf numFmtId="0" fontId="2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19" xfId="0" applyFont="1" applyBorder="1" applyAlignment="1" applyProtection="1">
      <alignment vertical="center"/>
    </xf>
    <xf numFmtId="0" fontId="0" fillId="6" borderId="10" xfId="0" applyFont="1" applyFill="1" applyBorder="1" applyAlignment="1" applyProtection="1">
      <alignment vertical="center"/>
    </xf>
    <xf numFmtId="0" fontId="2" fillId="6" borderId="11" xfId="0" applyFont="1" applyFill="1" applyBorder="1" applyAlignment="1" applyProtection="1">
      <alignment horizontal="center" vertical="center"/>
    </xf>
    <xf numFmtId="0" fontId="20" fillId="0" borderId="20" xfId="0" applyFont="1" applyBorder="1" applyAlignment="1" applyProtection="1">
      <alignment horizontal="center" vertical="center" wrapText="1"/>
    </xf>
    <xf numFmtId="0" fontId="20" fillId="0" borderId="21" xfId="0" applyFont="1" applyBorder="1" applyAlignment="1" applyProtection="1">
      <alignment horizontal="center" vertical="center" wrapText="1"/>
    </xf>
    <xf numFmtId="0" fontId="20" fillId="0" borderId="22" xfId="0" applyFont="1" applyBorder="1" applyAlignment="1" applyProtection="1">
      <alignment horizontal="center"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0" borderId="17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24" fillId="0" borderId="18" xfId="0" applyNumberFormat="1" applyFont="1" applyBorder="1" applyAlignment="1" applyProtection="1">
      <alignment vertical="center"/>
    </xf>
    <xf numFmtId="4" fontId="24" fillId="0" borderId="0" xfId="0" applyNumberFormat="1" applyFont="1" applyBorder="1" applyAlignment="1" applyProtection="1">
      <alignment vertical="center"/>
    </xf>
    <xf numFmtId="166" fontId="24" fillId="0" borderId="0" xfId="0" applyNumberFormat="1" applyFont="1" applyBorder="1" applyAlignment="1" applyProtection="1">
      <alignment vertical="center"/>
    </xf>
    <xf numFmtId="4" fontId="24" fillId="0" borderId="19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4" fillId="0" borderId="5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9" fillId="0" borderId="0" xfId="0" applyFont="1" applyAlignment="1" applyProtection="1">
      <alignment vertical="center"/>
    </xf>
    <xf numFmtId="0" fontId="30" fillId="0" borderId="0" xfId="0" applyFont="1" applyAlignment="1" applyProtection="1">
      <alignment horizontal="center" vertical="center"/>
    </xf>
    <xf numFmtId="0" fontId="4" fillId="0" borderId="5" xfId="0" applyFont="1" applyBorder="1" applyAlignment="1">
      <alignment vertical="center"/>
    </xf>
    <xf numFmtId="4" fontId="31" fillId="0" borderId="18" xfId="0" applyNumberFormat="1" applyFont="1" applyBorder="1" applyAlignment="1" applyProtection="1">
      <alignment vertical="center"/>
    </xf>
    <xf numFmtId="4" fontId="31" fillId="0" borderId="0" xfId="0" applyNumberFormat="1" applyFont="1" applyBorder="1" applyAlignment="1" applyProtection="1">
      <alignment vertical="center"/>
    </xf>
    <xf numFmtId="166" fontId="31" fillId="0" borderId="0" xfId="0" applyNumberFormat="1" applyFont="1" applyBorder="1" applyAlignment="1" applyProtection="1">
      <alignment vertical="center"/>
    </xf>
    <xf numFmtId="4" fontId="31" fillId="0" borderId="19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4" fontId="31" fillId="0" borderId="23" xfId="0" applyNumberFormat="1" applyFont="1" applyBorder="1" applyAlignment="1" applyProtection="1">
      <alignment vertical="center"/>
    </xf>
    <xf numFmtId="4" fontId="31" fillId="0" borderId="24" xfId="0" applyNumberFormat="1" applyFont="1" applyBorder="1" applyAlignment="1" applyProtection="1">
      <alignment vertical="center"/>
    </xf>
    <xf numFmtId="166" fontId="31" fillId="0" borderId="24" xfId="0" applyNumberFormat="1" applyFont="1" applyBorder="1" applyAlignment="1" applyProtection="1">
      <alignment vertical="center"/>
    </xf>
    <xf numFmtId="4" fontId="31" fillId="0" borderId="25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14" fillId="3" borderId="0" xfId="0" applyFont="1" applyFill="1" applyAlignment="1">
      <alignment vertical="center"/>
    </xf>
    <xf numFmtId="0" fontId="15" fillId="3" borderId="0" xfId="0" applyFont="1" applyFill="1" applyAlignment="1">
      <alignment horizontal="left" vertical="center"/>
    </xf>
    <xf numFmtId="0" fontId="32" fillId="3" borderId="0" xfId="1" applyFont="1" applyFill="1" applyAlignment="1">
      <alignment vertical="center"/>
    </xf>
    <xf numFmtId="0" fontId="14" fillId="3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20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 applyProtection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 applyProtection="1">
      <alignment vertical="center"/>
    </xf>
    <xf numFmtId="0" fontId="22" fillId="0" borderId="0" xfId="0" applyFont="1" applyBorder="1" applyAlignment="1" applyProtection="1">
      <alignment horizontal="left" vertical="center"/>
    </xf>
    <xf numFmtId="4" fontId="25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6" borderId="0" xfId="0" applyFont="1" applyFill="1" applyBorder="1" applyAlignment="1" applyProtection="1">
      <alignment vertical="center"/>
    </xf>
    <xf numFmtId="0" fontId="3" fillId="6" borderId="9" xfId="0" applyFont="1" applyFill="1" applyBorder="1" applyAlignment="1" applyProtection="1">
      <alignment horizontal="left" vertical="center"/>
    </xf>
    <xf numFmtId="0" fontId="3" fillId="6" borderId="10" xfId="0" applyFont="1" applyFill="1" applyBorder="1" applyAlignment="1" applyProtection="1">
      <alignment horizontal="right" vertical="center"/>
    </xf>
    <xf numFmtId="0" fontId="3" fillId="6" borderId="10" xfId="0" applyFont="1" applyFill="1" applyBorder="1" applyAlignment="1" applyProtection="1">
      <alignment horizontal="center" vertical="center"/>
    </xf>
    <xf numFmtId="0" fontId="0" fillId="6" borderId="10" xfId="0" applyFont="1" applyFill="1" applyBorder="1" applyAlignment="1" applyProtection="1">
      <alignment vertical="center"/>
      <protection locked="0"/>
    </xf>
    <xf numFmtId="4" fontId="3" fillId="6" borderId="10" xfId="0" applyNumberFormat="1" applyFont="1" applyFill="1" applyBorder="1" applyAlignment="1" applyProtection="1">
      <alignment vertical="center"/>
    </xf>
    <xf numFmtId="0" fontId="0" fillId="6" borderId="27" xfId="0" applyFont="1" applyFill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2" fillId="6" borderId="0" xfId="0" applyFont="1" applyFill="1" applyBorder="1" applyAlignment="1" applyProtection="1">
      <alignment horizontal="left" vertical="center"/>
    </xf>
    <xf numFmtId="0" fontId="0" fillId="6" borderId="0" xfId="0" applyFont="1" applyFill="1" applyBorder="1" applyAlignment="1" applyProtection="1">
      <alignment vertical="center"/>
      <protection locked="0"/>
    </xf>
    <xf numFmtId="0" fontId="2" fillId="6" borderId="0" xfId="0" applyFont="1" applyFill="1" applyBorder="1" applyAlignment="1" applyProtection="1">
      <alignment horizontal="right" vertical="center"/>
    </xf>
    <xf numFmtId="0" fontId="0" fillId="6" borderId="6" xfId="0" applyFont="1" applyFill="1" applyBorder="1" applyAlignment="1" applyProtection="1">
      <alignment vertical="center"/>
    </xf>
    <xf numFmtId="0" fontId="33" fillId="0" borderId="0" xfId="0" applyFont="1" applyBorder="1" applyAlignment="1" applyProtection="1">
      <alignment horizontal="left" vertical="center"/>
    </xf>
    <xf numFmtId="0" fontId="5" fillId="0" borderId="5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horizontal="left" vertical="center"/>
    </xf>
    <xf numFmtId="0" fontId="5" fillId="0" borderId="24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vertical="center"/>
      <protection locked="0"/>
    </xf>
    <xf numFmtId="4" fontId="5" fillId="0" borderId="24" xfId="0" applyNumberFormat="1" applyFont="1" applyBorder="1" applyAlignment="1" applyProtection="1">
      <alignment vertical="center"/>
    </xf>
    <xf numFmtId="0" fontId="5" fillId="0" borderId="6" xfId="0" applyFont="1" applyBorder="1" applyAlignment="1" applyProtection="1">
      <alignment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horizontal="left" vertical="center"/>
    </xf>
    <xf numFmtId="0" fontId="6" fillId="0" borderId="24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 applyProtection="1">
      <alignment vertical="center"/>
    </xf>
    <xf numFmtId="0" fontId="6" fillId="0" borderId="6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horizontal="left" vertical="center"/>
    </xf>
    <xf numFmtId="0" fontId="20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horizontal="center" vertical="center" wrapText="1"/>
    </xf>
    <xf numFmtId="0" fontId="2" fillId="6" borderId="20" xfId="0" applyFont="1" applyFill="1" applyBorder="1" applyAlignment="1" applyProtection="1">
      <alignment horizontal="center" vertical="center" wrapText="1"/>
    </xf>
    <xf numFmtId="0" fontId="2" fillId="6" borderId="21" xfId="0" applyFont="1" applyFill="1" applyBorder="1" applyAlignment="1" applyProtection="1">
      <alignment horizontal="center" vertical="center" wrapText="1"/>
    </xf>
    <xf numFmtId="0" fontId="34" fillId="6" borderId="21" xfId="0" applyFont="1" applyFill="1" applyBorder="1" applyAlignment="1" applyProtection="1">
      <alignment horizontal="center" vertical="center" wrapText="1"/>
      <protection locked="0"/>
    </xf>
    <xf numFmtId="0" fontId="2" fillId="6" borderId="22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4" fontId="25" fillId="0" borderId="0" xfId="0" applyNumberFormat="1" applyFont="1" applyAlignment="1" applyProtection="1"/>
    <xf numFmtId="166" fontId="35" fillId="0" borderId="16" xfId="0" applyNumberFormat="1" applyFont="1" applyBorder="1" applyAlignment="1" applyProtection="1"/>
    <xf numFmtId="166" fontId="35" fillId="0" borderId="17" xfId="0" applyNumberFormat="1" applyFont="1" applyBorder="1" applyAlignment="1" applyProtection="1"/>
    <xf numFmtId="4" fontId="36" fillId="0" borderId="0" xfId="0" applyNumberFormat="1" applyFont="1" applyAlignment="1">
      <alignment vertical="center"/>
    </xf>
    <xf numFmtId="0" fontId="7" fillId="0" borderId="5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7" fillId="0" borderId="5" xfId="0" applyFont="1" applyBorder="1" applyAlignment="1"/>
    <xf numFmtId="0" fontId="7" fillId="0" borderId="18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9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7" fillId="0" borderId="0" xfId="0" applyFont="1" applyBorder="1" applyAlignment="1" applyProtection="1">
      <alignment horizontal="left"/>
    </xf>
    <xf numFmtId="0" fontId="6" fillId="0" borderId="0" xfId="0" applyFont="1" applyBorder="1" applyAlignment="1" applyProtection="1">
      <alignment horizontal="left"/>
    </xf>
    <xf numFmtId="4" fontId="6" fillId="0" borderId="0" xfId="0" applyNumberFormat="1" applyFont="1" applyBorder="1" applyAlignment="1" applyProtection="1"/>
    <xf numFmtId="0" fontId="0" fillId="0" borderId="28" xfId="0" applyFont="1" applyBorder="1" applyAlignment="1" applyProtection="1">
      <alignment horizontal="center" vertical="center"/>
    </xf>
    <xf numFmtId="49" fontId="0" fillId="0" borderId="28" xfId="0" applyNumberFormat="1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center" vertical="center" wrapText="1"/>
    </xf>
    <xf numFmtId="167" fontId="0" fillId="0" borderId="28" xfId="0" applyNumberFormat="1" applyFont="1" applyBorder="1" applyAlignment="1" applyProtection="1">
      <alignment vertical="center"/>
    </xf>
    <xf numFmtId="4" fontId="0" fillId="4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</xf>
    <xf numFmtId="0" fontId="1" fillId="4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9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8" fillId="0" borderId="5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37" fillId="0" borderId="0" xfId="0" applyFont="1" applyAlignment="1" applyProtection="1">
      <alignment horizontal="left" vertical="center"/>
    </xf>
    <xf numFmtId="0" fontId="38" fillId="0" borderId="0" xfId="0" applyFont="1" applyAlignment="1" applyProtection="1">
      <alignment horizontal="left" vertical="center"/>
    </xf>
    <xf numFmtId="0" fontId="38" fillId="0" borderId="0" xfId="0" applyFont="1" applyAlignment="1" applyProtection="1">
      <alignment horizontal="left" vertical="center" wrapText="1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5" xfId="0" applyFont="1" applyBorder="1" applyAlignment="1">
      <alignment vertical="center"/>
    </xf>
    <xf numFmtId="0" fontId="8" fillId="0" borderId="18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9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5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7" fillId="0" borderId="0" xfId="0" applyFont="1" applyBorder="1" applyAlignment="1" applyProtection="1">
      <alignment horizontal="left" vertical="center"/>
    </xf>
    <xf numFmtId="0" fontId="9" fillId="0" borderId="0" xfId="0" applyFont="1" applyBorder="1" applyAlignment="1" applyProtection="1">
      <alignment horizontal="left" vertical="center"/>
    </xf>
    <xf numFmtId="0" fontId="9" fillId="0" borderId="0" xfId="0" applyFont="1" applyBorder="1" applyAlignment="1" applyProtection="1">
      <alignment horizontal="left" vertical="center" wrapText="1"/>
    </xf>
    <xf numFmtId="167" fontId="9" fillId="0" borderId="0" xfId="0" applyNumberFormat="1" applyFont="1" applyBorder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5" xfId="0" applyFont="1" applyBorder="1" applyAlignment="1">
      <alignment vertical="center"/>
    </xf>
    <xf numFmtId="0" fontId="9" fillId="0" borderId="18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9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10" fillId="0" borderId="5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5" xfId="0" applyFont="1" applyBorder="1" applyAlignment="1">
      <alignment vertical="center"/>
    </xf>
    <xf numFmtId="0" fontId="10" fillId="0" borderId="18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9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5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39" fillId="0" borderId="0" xfId="0" applyFont="1" applyBorder="1" applyAlignment="1" applyProtection="1">
      <alignment horizontal="left" vertical="center"/>
    </xf>
    <xf numFmtId="0" fontId="39" fillId="0" borderId="0" xfId="0" applyFont="1" applyBorder="1" applyAlignment="1" applyProtection="1">
      <alignment horizontal="left" vertical="center" wrapText="1"/>
    </xf>
    <xf numFmtId="167" fontId="11" fillId="0" borderId="0" xfId="0" applyNumberFormat="1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5" xfId="0" applyFont="1" applyBorder="1" applyAlignment="1">
      <alignment vertical="center"/>
    </xf>
    <xf numFmtId="0" fontId="11" fillId="0" borderId="18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9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40" fillId="0" borderId="28" xfId="0" applyFont="1" applyBorder="1" applyAlignment="1" applyProtection="1">
      <alignment horizontal="center" vertical="center"/>
    </xf>
    <xf numFmtId="49" fontId="40" fillId="0" borderId="28" xfId="0" applyNumberFormat="1" applyFont="1" applyBorder="1" applyAlignment="1" applyProtection="1">
      <alignment horizontal="left" vertical="center" wrapText="1"/>
    </xf>
    <xf numFmtId="0" fontId="40" fillId="0" borderId="28" xfId="0" applyFont="1" applyBorder="1" applyAlignment="1" applyProtection="1">
      <alignment horizontal="left" vertical="center" wrapText="1"/>
    </xf>
    <xf numFmtId="0" fontId="40" fillId="0" borderId="28" xfId="0" applyFont="1" applyBorder="1" applyAlignment="1" applyProtection="1">
      <alignment horizontal="center" vertical="center" wrapText="1"/>
    </xf>
    <xf numFmtId="167" fontId="40" fillId="0" borderId="28" xfId="0" applyNumberFormat="1" applyFont="1" applyBorder="1" applyAlignment="1" applyProtection="1">
      <alignment vertical="center"/>
    </xf>
    <xf numFmtId="4" fontId="40" fillId="4" borderId="28" xfId="0" applyNumberFormat="1" applyFont="1" applyFill="1" applyBorder="1" applyAlignment="1" applyProtection="1">
      <alignment vertical="center"/>
      <protection locked="0"/>
    </xf>
    <xf numFmtId="4" fontId="40" fillId="0" borderId="28" xfId="0" applyNumberFormat="1" applyFont="1" applyBorder="1" applyAlignment="1" applyProtection="1">
      <alignment vertical="center"/>
    </xf>
    <xf numFmtId="0" fontId="40" fillId="0" borderId="5" xfId="0" applyFont="1" applyBorder="1" applyAlignment="1">
      <alignment vertical="center"/>
    </xf>
    <xf numFmtId="0" fontId="40" fillId="4" borderId="28" xfId="0" applyFont="1" applyFill="1" applyBorder="1" applyAlignment="1" applyProtection="1">
      <alignment horizontal="left" vertical="center"/>
      <protection locked="0"/>
    </xf>
    <xf numFmtId="0" fontId="40" fillId="0" borderId="0" xfId="0" applyFont="1" applyBorder="1" applyAlignment="1" applyProtection="1">
      <alignment horizontal="center" vertical="center"/>
    </xf>
    <xf numFmtId="0" fontId="39" fillId="0" borderId="0" xfId="0" applyFont="1" applyAlignment="1" applyProtection="1">
      <alignment horizontal="left" vertical="center"/>
    </xf>
    <xf numFmtId="0" fontId="39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23" xfId="0" applyFont="1" applyBorder="1" applyAlignment="1" applyProtection="1">
      <alignment vertical="center"/>
    </xf>
    <xf numFmtId="0" fontId="11" fillId="0" borderId="24" xfId="0" applyFont="1" applyBorder="1" applyAlignment="1" applyProtection="1">
      <alignment vertical="center"/>
    </xf>
    <xf numFmtId="0" fontId="11" fillId="0" borderId="25" xfId="0" applyFont="1" applyBorder="1" applyAlignment="1" applyProtection="1">
      <alignment vertical="center"/>
    </xf>
    <xf numFmtId="0" fontId="9" fillId="0" borderId="23" xfId="0" applyFont="1" applyBorder="1" applyAlignment="1" applyProtection="1">
      <alignment vertical="center"/>
    </xf>
    <xf numFmtId="0" fontId="9" fillId="0" borderId="24" xfId="0" applyFont="1" applyBorder="1" applyAlignment="1" applyProtection="1">
      <alignment vertical="center"/>
    </xf>
    <xf numFmtId="0" fontId="9" fillId="0" borderId="25" xfId="0" applyFont="1" applyBorder="1" applyAlignment="1" applyProtection="1">
      <alignment vertical="center"/>
    </xf>
    <xf numFmtId="0" fontId="1" fillId="0" borderId="24" xfId="0" applyFont="1" applyBorder="1" applyAlignment="1" applyProtection="1">
      <alignment horizontal="center" vertical="center"/>
    </xf>
    <xf numFmtId="0" fontId="0" fillId="0" borderId="24" xfId="0" applyFont="1" applyBorder="1" applyAlignment="1" applyProtection="1">
      <alignment vertical="center"/>
    </xf>
    <xf numFmtId="166" fontId="1" fillId="0" borderId="24" xfId="0" applyNumberFormat="1" applyFont="1" applyBorder="1" applyAlignment="1" applyProtection="1">
      <alignment vertical="center"/>
    </xf>
    <xf numFmtId="166" fontId="1" fillId="0" borderId="25" xfId="0" applyNumberFormat="1" applyFont="1" applyBorder="1" applyAlignment="1" applyProtection="1">
      <alignment vertical="center"/>
    </xf>
    <xf numFmtId="0" fontId="0" fillId="0" borderId="0" xfId="0" applyAlignment="1" applyProtection="1">
      <alignment vertical="top"/>
      <protection locked="0"/>
    </xf>
    <xf numFmtId="0" fontId="41" fillId="0" borderId="29" xfId="0" applyFont="1" applyBorder="1" applyAlignment="1" applyProtection="1">
      <alignment vertical="center" wrapText="1"/>
      <protection locked="0"/>
    </xf>
    <xf numFmtId="0" fontId="41" fillId="0" borderId="30" xfId="0" applyFont="1" applyBorder="1" applyAlignment="1" applyProtection="1">
      <alignment vertical="center" wrapText="1"/>
      <protection locked="0"/>
    </xf>
    <xf numFmtId="0" fontId="41" fillId="0" borderId="31" xfId="0" applyFont="1" applyBorder="1" applyAlignment="1" applyProtection="1">
      <alignment vertical="center" wrapText="1"/>
      <protection locked="0"/>
    </xf>
    <xf numFmtId="0" fontId="41" fillId="0" borderId="32" xfId="0" applyFont="1" applyBorder="1" applyAlignment="1" applyProtection="1">
      <alignment horizontal="center" vertical="center" wrapText="1"/>
      <protection locked="0"/>
    </xf>
    <xf numFmtId="0" fontId="41" fillId="0" borderId="33" xfId="0" applyFont="1" applyBorder="1" applyAlignment="1" applyProtection="1">
      <alignment horizontal="center" vertical="center" wrapText="1"/>
      <protection locked="0"/>
    </xf>
    <xf numFmtId="0" fontId="41" fillId="0" borderId="32" xfId="0" applyFont="1" applyBorder="1" applyAlignment="1" applyProtection="1">
      <alignment vertical="center" wrapText="1"/>
      <protection locked="0"/>
    </xf>
    <xf numFmtId="0" fontId="41" fillId="0" borderId="33" xfId="0" applyFont="1" applyBorder="1" applyAlignment="1" applyProtection="1">
      <alignment vertical="center" wrapText="1"/>
      <protection locked="0"/>
    </xf>
    <xf numFmtId="0" fontId="43" fillId="0" borderId="1" xfId="0" applyFont="1" applyBorder="1" applyAlignment="1" applyProtection="1">
      <alignment horizontal="left" vertical="center" wrapText="1"/>
      <protection locked="0"/>
    </xf>
    <xf numFmtId="0" fontId="44" fillId="0" borderId="1" xfId="0" applyFont="1" applyBorder="1" applyAlignment="1" applyProtection="1">
      <alignment horizontal="left" vertical="center" wrapText="1"/>
      <protection locked="0"/>
    </xf>
    <xf numFmtId="0" fontId="44" fillId="0" borderId="32" xfId="0" applyFont="1" applyBorder="1" applyAlignment="1" applyProtection="1">
      <alignment vertical="center" wrapText="1"/>
      <protection locked="0"/>
    </xf>
    <xf numFmtId="0" fontId="44" fillId="0" borderId="1" xfId="0" applyFont="1" applyBorder="1" applyAlignment="1" applyProtection="1">
      <alignment vertical="center" wrapText="1"/>
      <protection locked="0"/>
    </xf>
    <xf numFmtId="0" fontId="44" fillId="0" borderId="1" xfId="0" applyFont="1" applyBorder="1" applyAlignment="1" applyProtection="1">
      <alignment vertical="center"/>
      <protection locked="0"/>
    </xf>
    <xf numFmtId="0" fontId="44" fillId="0" borderId="1" xfId="0" applyFont="1" applyBorder="1" applyAlignment="1" applyProtection="1">
      <alignment horizontal="left" vertical="center"/>
      <protection locked="0"/>
    </xf>
    <xf numFmtId="49" fontId="44" fillId="0" borderId="1" xfId="0" applyNumberFormat="1" applyFont="1" applyBorder="1" applyAlignment="1" applyProtection="1">
      <alignment vertical="center" wrapText="1"/>
      <protection locked="0"/>
    </xf>
    <xf numFmtId="0" fontId="41" fillId="0" borderId="35" xfId="0" applyFont="1" applyBorder="1" applyAlignment="1" applyProtection="1">
      <alignment vertical="center" wrapText="1"/>
      <protection locked="0"/>
    </xf>
    <xf numFmtId="0" fontId="45" fillId="0" borderId="34" xfId="0" applyFont="1" applyBorder="1" applyAlignment="1" applyProtection="1">
      <alignment vertical="center" wrapText="1"/>
      <protection locked="0"/>
    </xf>
    <xf numFmtId="0" fontId="41" fillId="0" borderId="36" xfId="0" applyFont="1" applyBorder="1" applyAlignment="1" applyProtection="1">
      <alignment vertical="center" wrapText="1"/>
      <protection locked="0"/>
    </xf>
    <xf numFmtId="0" fontId="41" fillId="0" borderId="1" xfId="0" applyFont="1" applyBorder="1" applyAlignment="1" applyProtection="1">
      <alignment vertical="top"/>
      <protection locked="0"/>
    </xf>
    <xf numFmtId="0" fontId="41" fillId="0" borderId="0" xfId="0" applyFont="1" applyAlignment="1" applyProtection="1">
      <alignment vertical="top"/>
      <protection locked="0"/>
    </xf>
    <xf numFmtId="0" fontId="41" fillId="0" borderId="29" xfId="0" applyFont="1" applyBorder="1" applyAlignment="1" applyProtection="1">
      <alignment horizontal="left" vertical="center"/>
      <protection locked="0"/>
    </xf>
    <xf numFmtId="0" fontId="41" fillId="0" borderId="30" xfId="0" applyFont="1" applyBorder="1" applyAlignment="1" applyProtection="1">
      <alignment horizontal="left" vertical="center"/>
      <protection locked="0"/>
    </xf>
    <xf numFmtId="0" fontId="41" fillId="0" borderId="31" xfId="0" applyFont="1" applyBorder="1" applyAlignment="1" applyProtection="1">
      <alignment horizontal="left" vertical="center"/>
      <protection locked="0"/>
    </xf>
    <xf numFmtId="0" fontId="41" fillId="0" borderId="32" xfId="0" applyFont="1" applyBorder="1" applyAlignment="1" applyProtection="1">
      <alignment horizontal="left" vertical="center"/>
      <protection locked="0"/>
    </xf>
    <xf numFmtId="0" fontId="41" fillId="0" borderId="33" xfId="0" applyFont="1" applyBorder="1" applyAlignment="1" applyProtection="1">
      <alignment horizontal="left" vertical="center"/>
      <protection locked="0"/>
    </xf>
    <xf numFmtId="0" fontId="43" fillId="0" borderId="1" xfId="0" applyFont="1" applyBorder="1" applyAlignment="1" applyProtection="1">
      <alignment horizontal="left" vertical="center"/>
      <protection locked="0"/>
    </xf>
    <xf numFmtId="0" fontId="46" fillId="0" borderId="0" xfId="0" applyFont="1" applyAlignment="1" applyProtection="1">
      <alignment horizontal="left" vertical="center"/>
      <protection locked="0"/>
    </xf>
    <xf numFmtId="0" fontId="43" fillId="0" borderId="34" xfId="0" applyFont="1" applyBorder="1" applyAlignment="1" applyProtection="1">
      <alignment horizontal="left" vertical="center"/>
      <protection locked="0"/>
    </xf>
    <xf numFmtId="0" fontId="43" fillId="0" borderId="34" xfId="0" applyFont="1" applyBorder="1" applyAlignment="1" applyProtection="1">
      <alignment horizontal="center" vertical="center"/>
      <protection locked="0"/>
    </xf>
    <xf numFmtId="0" fontId="46" fillId="0" borderId="34" xfId="0" applyFont="1" applyBorder="1" applyAlignment="1" applyProtection="1">
      <alignment horizontal="left" vertical="center"/>
      <protection locked="0"/>
    </xf>
    <xf numFmtId="0" fontId="47" fillId="0" borderId="1" xfId="0" applyFont="1" applyBorder="1" applyAlignment="1" applyProtection="1">
      <alignment horizontal="left" vertical="center"/>
      <protection locked="0"/>
    </xf>
    <xf numFmtId="0" fontId="44" fillId="0" borderId="0" xfId="0" applyFont="1" applyAlignment="1" applyProtection="1">
      <alignment horizontal="left" vertical="center"/>
      <protection locked="0"/>
    </xf>
    <xf numFmtId="0" fontId="44" fillId="0" borderId="1" xfId="0" applyFont="1" applyBorder="1" applyAlignment="1" applyProtection="1">
      <alignment horizontal="center" vertical="center"/>
      <protection locked="0"/>
    </xf>
    <xf numFmtId="0" fontId="44" fillId="0" borderId="32" xfId="0" applyFont="1" applyBorder="1" applyAlignment="1" applyProtection="1">
      <alignment horizontal="left" vertical="center"/>
      <protection locked="0"/>
    </xf>
    <xf numFmtId="0" fontId="44" fillId="2" borderId="1" xfId="0" applyFont="1" applyFill="1" applyBorder="1" applyAlignment="1" applyProtection="1">
      <alignment horizontal="left" vertical="center"/>
      <protection locked="0"/>
    </xf>
    <xf numFmtId="0" fontId="44" fillId="2" borderId="1" xfId="0" applyFont="1" applyFill="1" applyBorder="1" applyAlignment="1" applyProtection="1">
      <alignment horizontal="center" vertical="center"/>
      <protection locked="0"/>
    </xf>
    <xf numFmtId="0" fontId="41" fillId="0" borderId="35" xfId="0" applyFont="1" applyBorder="1" applyAlignment="1" applyProtection="1">
      <alignment horizontal="left" vertical="center"/>
      <protection locked="0"/>
    </xf>
    <xf numFmtId="0" fontId="45" fillId="0" borderId="34" xfId="0" applyFont="1" applyBorder="1" applyAlignment="1" applyProtection="1">
      <alignment horizontal="left" vertical="center"/>
      <protection locked="0"/>
    </xf>
    <xf numFmtId="0" fontId="41" fillId="0" borderId="36" xfId="0" applyFont="1" applyBorder="1" applyAlignment="1" applyProtection="1">
      <alignment horizontal="left" vertical="center"/>
      <protection locked="0"/>
    </xf>
    <xf numFmtId="0" fontId="41" fillId="0" borderId="1" xfId="0" applyFont="1" applyBorder="1" applyAlignment="1" applyProtection="1">
      <alignment horizontal="left" vertical="center"/>
      <protection locked="0"/>
    </xf>
    <xf numFmtId="0" fontId="45" fillId="0" borderId="1" xfId="0" applyFont="1" applyBorder="1" applyAlignment="1" applyProtection="1">
      <alignment horizontal="left" vertical="center"/>
      <protection locked="0"/>
    </xf>
    <xf numFmtId="0" fontId="46" fillId="0" borderId="1" xfId="0" applyFont="1" applyBorder="1" applyAlignment="1" applyProtection="1">
      <alignment horizontal="left" vertical="center"/>
      <protection locked="0"/>
    </xf>
    <xf numFmtId="0" fontId="44" fillId="0" borderId="34" xfId="0" applyFont="1" applyBorder="1" applyAlignment="1" applyProtection="1">
      <alignment horizontal="left" vertical="center"/>
      <protection locked="0"/>
    </xf>
    <xf numFmtId="0" fontId="41" fillId="0" borderId="1" xfId="0" applyFont="1" applyBorder="1" applyAlignment="1" applyProtection="1">
      <alignment horizontal="left" vertical="center" wrapText="1"/>
      <protection locked="0"/>
    </xf>
    <xf numFmtId="0" fontId="44" fillId="0" borderId="1" xfId="0" applyFont="1" applyBorder="1" applyAlignment="1" applyProtection="1">
      <alignment horizontal="center" vertical="center" wrapText="1"/>
      <protection locked="0"/>
    </xf>
    <xf numFmtId="0" fontId="41" fillId="0" borderId="29" xfId="0" applyFont="1" applyBorder="1" applyAlignment="1" applyProtection="1">
      <alignment horizontal="left" vertical="center" wrapText="1"/>
      <protection locked="0"/>
    </xf>
    <xf numFmtId="0" fontId="41" fillId="0" borderId="30" xfId="0" applyFont="1" applyBorder="1" applyAlignment="1" applyProtection="1">
      <alignment horizontal="left" vertical="center" wrapText="1"/>
      <protection locked="0"/>
    </xf>
    <xf numFmtId="0" fontId="41" fillId="0" borderId="31" xfId="0" applyFont="1" applyBorder="1" applyAlignment="1" applyProtection="1">
      <alignment horizontal="left" vertical="center" wrapText="1"/>
      <protection locked="0"/>
    </xf>
    <xf numFmtId="0" fontId="41" fillId="0" borderId="32" xfId="0" applyFont="1" applyBorder="1" applyAlignment="1" applyProtection="1">
      <alignment horizontal="left" vertical="center" wrapText="1"/>
      <protection locked="0"/>
    </xf>
    <xf numFmtId="0" fontId="41" fillId="0" borderId="33" xfId="0" applyFont="1" applyBorder="1" applyAlignment="1" applyProtection="1">
      <alignment horizontal="left" vertical="center" wrapText="1"/>
      <protection locked="0"/>
    </xf>
    <xf numFmtId="0" fontId="46" fillId="0" borderId="32" xfId="0" applyFont="1" applyBorder="1" applyAlignment="1" applyProtection="1">
      <alignment horizontal="left" vertical="center" wrapText="1"/>
      <protection locked="0"/>
    </xf>
    <xf numFmtId="0" fontId="46" fillId="0" borderId="33" xfId="0" applyFont="1" applyBorder="1" applyAlignment="1" applyProtection="1">
      <alignment horizontal="left" vertical="center" wrapText="1"/>
      <protection locked="0"/>
    </xf>
    <xf numFmtId="0" fontId="44" fillId="0" borderId="32" xfId="0" applyFont="1" applyBorder="1" applyAlignment="1" applyProtection="1">
      <alignment horizontal="left" vertical="center" wrapText="1"/>
      <protection locked="0"/>
    </xf>
    <xf numFmtId="0" fontId="44" fillId="0" borderId="33" xfId="0" applyFont="1" applyBorder="1" applyAlignment="1" applyProtection="1">
      <alignment horizontal="left" vertical="center" wrapText="1"/>
      <protection locked="0"/>
    </xf>
    <xf numFmtId="0" fontId="44" fillId="0" borderId="33" xfId="0" applyFont="1" applyBorder="1" applyAlignment="1" applyProtection="1">
      <alignment horizontal="left" vertical="center"/>
      <protection locked="0"/>
    </xf>
    <xf numFmtId="0" fontId="44" fillId="0" borderId="35" xfId="0" applyFont="1" applyBorder="1" applyAlignment="1" applyProtection="1">
      <alignment horizontal="left" vertical="center" wrapText="1"/>
      <protection locked="0"/>
    </xf>
    <xf numFmtId="0" fontId="44" fillId="0" borderId="34" xfId="0" applyFont="1" applyBorder="1" applyAlignment="1" applyProtection="1">
      <alignment horizontal="left" vertical="center" wrapText="1"/>
      <protection locked="0"/>
    </xf>
    <xf numFmtId="0" fontId="44" fillId="0" borderId="36" xfId="0" applyFont="1" applyBorder="1" applyAlignment="1" applyProtection="1">
      <alignment horizontal="left" vertical="center" wrapText="1"/>
      <protection locked="0"/>
    </xf>
    <xf numFmtId="0" fontId="44" fillId="0" borderId="1" xfId="0" applyFont="1" applyBorder="1" applyAlignment="1" applyProtection="1">
      <alignment horizontal="left" vertical="top"/>
      <protection locked="0"/>
    </xf>
    <xf numFmtId="0" fontId="44" fillId="0" borderId="1" xfId="0" applyFont="1" applyBorder="1" applyAlignment="1" applyProtection="1">
      <alignment horizontal="center" vertical="top"/>
      <protection locked="0"/>
    </xf>
    <xf numFmtId="0" fontId="44" fillId="0" borderId="35" xfId="0" applyFont="1" applyBorder="1" applyAlignment="1" applyProtection="1">
      <alignment horizontal="left" vertical="center"/>
      <protection locked="0"/>
    </xf>
    <xf numFmtId="0" fontId="44" fillId="0" borderId="36" xfId="0" applyFont="1" applyBorder="1" applyAlignment="1" applyProtection="1">
      <alignment horizontal="left" vertical="center"/>
      <protection locked="0"/>
    </xf>
    <xf numFmtId="0" fontId="46" fillId="0" borderId="0" xfId="0" applyFont="1" applyAlignment="1" applyProtection="1">
      <alignment vertical="center"/>
      <protection locked="0"/>
    </xf>
    <xf numFmtId="0" fontId="43" fillId="0" borderId="1" xfId="0" applyFont="1" applyBorder="1" applyAlignment="1" applyProtection="1">
      <alignment vertical="center"/>
      <protection locked="0"/>
    </xf>
    <xf numFmtId="0" fontId="46" fillId="0" borderId="34" xfId="0" applyFont="1" applyBorder="1" applyAlignment="1" applyProtection="1">
      <alignment vertical="center"/>
      <protection locked="0"/>
    </xf>
    <xf numFmtId="0" fontId="43" fillId="0" borderId="34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top"/>
      <protection locked="0"/>
    </xf>
    <xf numFmtId="49" fontId="44" fillId="0" borderId="1" xfId="0" applyNumberFormat="1" applyFont="1" applyBorder="1" applyAlignment="1" applyProtection="1">
      <alignment horizontal="left" vertical="center"/>
      <protection locked="0"/>
    </xf>
    <xf numFmtId="0" fontId="0" fillId="0" borderId="34" xfId="0" applyBorder="1" applyAlignment="1" applyProtection="1">
      <alignment vertical="top"/>
      <protection locked="0"/>
    </xf>
    <xf numFmtId="0" fontId="43" fillId="0" borderId="34" xfId="0" applyFont="1" applyBorder="1" applyAlignment="1" applyProtection="1">
      <alignment horizontal="left"/>
      <protection locked="0"/>
    </xf>
    <xf numFmtId="0" fontId="46" fillId="0" borderId="34" xfId="0" applyFont="1" applyBorder="1" applyAlignment="1" applyProtection="1">
      <protection locked="0"/>
    </xf>
    <xf numFmtId="0" fontId="41" fillId="0" borderId="32" xfId="0" applyFont="1" applyBorder="1" applyAlignment="1" applyProtection="1">
      <alignment vertical="top"/>
      <protection locked="0"/>
    </xf>
    <xf numFmtId="0" fontId="41" fillId="0" borderId="33" xfId="0" applyFont="1" applyBorder="1" applyAlignment="1" applyProtection="1">
      <alignment vertical="top"/>
      <protection locked="0"/>
    </xf>
    <xf numFmtId="0" fontId="41" fillId="0" borderId="1" xfId="0" applyFont="1" applyBorder="1" applyAlignment="1" applyProtection="1">
      <alignment horizontal="center" vertical="center"/>
      <protection locked="0"/>
    </xf>
    <xf numFmtId="0" fontId="41" fillId="0" borderId="1" xfId="0" applyFont="1" applyBorder="1" applyAlignment="1" applyProtection="1">
      <alignment horizontal="left" vertical="top"/>
      <protection locked="0"/>
    </xf>
    <xf numFmtId="0" fontId="41" fillId="0" borderId="35" xfId="0" applyFont="1" applyBorder="1" applyAlignment="1" applyProtection="1">
      <alignment vertical="top"/>
      <protection locked="0"/>
    </xf>
    <xf numFmtId="0" fontId="41" fillId="0" borderId="34" xfId="0" applyFont="1" applyBorder="1" applyAlignment="1" applyProtection="1">
      <alignment vertical="top"/>
      <protection locked="0"/>
    </xf>
    <xf numFmtId="0" fontId="41" fillId="0" borderId="36" xfId="0" applyFont="1" applyBorder="1" applyAlignment="1" applyProtection="1">
      <alignment vertical="top"/>
      <protection locked="0"/>
    </xf>
    <xf numFmtId="0" fontId="21" fillId="0" borderId="0" xfId="0" applyFont="1" applyAlignment="1">
      <alignment horizontal="left" vertical="top" wrapText="1"/>
    </xf>
    <xf numFmtId="0" fontId="21" fillId="0" borderId="0" xfId="0" applyFont="1" applyAlignment="1">
      <alignment horizontal="left" vertical="center"/>
    </xf>
    <xf numFmtId="0" fontId="2" fillId="0" borderId="0" xfId="0" applyFont="1" applyBorder="1" applyAlignment="1" applyProtection="1">
      <alignment horizontal="left" vertical="center"/>
    </xf>
    <xf numFmtId="0" fontId="0" fillId="0" borderId="0" xfId="0" applyBorder="1" applyProtection="1"/>
    <xf numFmtId="0" fontId="3" fillId="0" borderId="0" xfId="0" applyFont="1" applyBorder="1" applyAlignment="1" applyProtection="1">
      <alignment horizontal="left" vertical="top" wrapText="1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4" fontId="22" fillId="0" borderId="8" xfId="0" applyNumberFormat="1" applyFont="1" applyBorder="1" applyAlignment="1" applyProtection="1">
      <alignment vertical="center"/>
    </xf>
    <xf numFmtId="0" fontId="0" fillId="0" borderId="8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164" fontId="1" fillId="0" borderId="0" xfId="0" applyNumberFormat="1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0" fontId="3" fillId="5" borderId="10" xfId="0" applyFont="1" applyFill="1" applyBorder="1" applyAlignment="1" applyProtection="1">
      <alignment horizontal="left" vertical="center"/>
    </xf>
    <xf numFmtId="0" fontId="0" fillId="5" borderId="10" xfId="0" applyFont="1" applyFill="1" applyBorder="1" applyAlignment="1" applyProtection="1">
      <alignment vertical="center"/>
    </xf>
    <xf numFmtId="4" fontId="3" fillId="5" borderId="10" xfId="0" applyNumberFormat="1" applyFont="1" applyFill="1" applyBorder="1" applyAlignment="1" applyProtection="1">
      <alignment vertical="center"/>
    </xf>
    <xf numFmtId="0" fontId="0" fillId="5" borderId="11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4" fillId="0" borderId="15" xfId="0" applyFont="1" applyBorder="1" applyAlignment="1">
      <alignment horizontal="center" vertical="center"/>
    </xf>
    <xf numFmtId="0" fontId="24" fillId="0" borderId="16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18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2" fillId="6" borderId="9" xfId="0" applyFont="1" applyFill="1" applyBorder="1" applyAlignment="1" applyProtection="1">
      <alignment horizontal="center" vertical="center"/>
    </xf>
    <xf numFmtId="0" fontId="2" fillId="6" borderId="10" xfId="0" applyFont="1" applyFill="1" applyBorder="1" applyAlignment="1" applyProtection="1">
      <alignment horizontal="left" vertical="center"/>
    </xf>
    <xf numFmtId="0" fontId="2" fillId="6" borderId="10" xfId="0" applyFont="1" applyFill="1" applyBorder="1" applyAlignment="1" applyProtection="1">
      <alignment horizontal="center" vertical="center"/>
    </xf>
    <xf numFmtId="0" fontId="2" fillId="6" borderId="10" xfId="0" applyFont="1" applyFill="1" applyBorder="1" applyAlignment="1" applyProtection="1">
      <alignment horizontal="right" vertical="center"/>
    </xf>
    <xf numFmtId="4" fontId="29" fillId="0" borderId="0" xfId="0" applyNumberFormat="1" applyFont="1" applyAlignment="1" applyProtection="1">
      <alignment vertical="center"/>
    </xf>
    <xf numFmtId="0" fontId="29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0" fillId="0" borderId="0" xfId="0"/>
    <xf numFmtId="0" fontId="20" fillId="0" borderId="0" xfId="0" applyFont="1" applyBorder="1" applyAlignment="1" applyProtection="1">
      <alignment horizontal="left" vertical="center" wrapText="1"/>
    </xf>
    <xf numFmtId="0" fontId="20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vertical="center"/>
    </xf>
    <xf numFmtId="0" fontId="20" fillId="0" borderId="0" xfId="0" applyFont="1" applyAlignment="1" applyProtection="1">
      <alignment horizontal="left" vertical="center" wrapText="1"/>
    </xf>
    <xf numFmtId="0" fontId="20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32" fillId="3" borderId="0" xfId="1" applyFont="1" applyFill="1" applyAlignment="1">
      <alignment vertical="center"/>
    </xf>
    <xf numFmtId="0" fontId="44" fillId="0" borderId="1" xfId="0" applyFont="1" applyBorder="1" applyAlignment="1" applyProtection="1">
      <alignment horizontal="left" vertical="center"/>
      <protection locked="0"/>
    </xf>
    <xf numFmtId="0" fontId="44" fillId="0" borderId="1" xfId="0" applyFont="1" applyBorder="1" applyAlignment="1" applyProtection="1">
      <alignment horizontal="left" vertical="top"/>
      <protection locked="0"/>
    </xf>
    <xf numFmtId="0" fontId="43" fillId="0" borderId="34" xfId="0" applyFont="1" applyBorder="1" applyAlignment="1" applyProtection="1">
      <alignment horizontal="left"/>
      <protection locked="0"/>
    </xf>
    <xf numFmtId="0" fontId="42" fillId="0" borderId="1" xfId="0" applyFont="1" applyBorder="1" applyAlignment="1" applyProtection="1">
      <alignment horizontal="center" vertical="center" wrapText="1"/>
      <protection locked="0"/>
    </xf>
    <xf numFmtId="0" fontId="42" fillId="0" borderId="1" xfId="0" applyFont="1" applyBorder="1" applyAlignment="1" applyProtection="1">
      <alignment horizontal="center" vertical="center"/>
      <protection locked="0"/>
    </xf>
    <xf numFmtId="49" fontId="44" fillId="0" borderId="1" xfId="0" applyNumberFormat="1" applyFont="1" applyBorder="1" applyAlignment="1" applyProtection="1">
      <alignment horizontal="left" vertical="center" wrapText="1"/>
      <protection locked="0"/>
    </xf>
    <xf numFmtId="0" fontId="44" fillId="0" borderId="1" xfId="0" applyFont="1" applyBorder="1" applyAlignment="1" applyProtection="1">
      <alignment horizontal="left" vertical="center" wrapText="1"/>
      <protection locked="0"/>
    </xf>
    <xf numFmtId="0" fontId="43" fillId="0" borderId="34" xfId="0" applyFont="1" applyBorder="1" applyAlignment="1" applyProtection="1">
      <alignment horizontal="left" wrapText="1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8"/>
  <sheetViews>
    <sheetView showGridLines="0" tabSelected="1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91" width="9.33203125" hidden="1"/>
  </cols>
  <sheetData>
    <row r="1" spans="1:74" ht="21.4" customHeight="1">
      <c r="A1" s="16" t="s">
        <v>0</v>
      </c>
      <c r="B1" s="17"/>
      <c r="C1" s="17"/>
      <c r="D1" s="18" t="s">
        <v>1</v>
      </c>
      <c r="E1" s="17"/>
      <c r="F1" s="17"/>
      <c r="G1" s="17"/>
      <c r="H1" s="17"/>
      <c r="I1" s="17"/>
      <c r="J1" s="17"/>
      <c r="K1" s="19" t="s">
        <v>2</v>
      </c>
      <c r="L1" s="19"/>
      <c r="M1" s="19"/>
      <c r="N1" s="19"/>
      <c r="O1" s="19"/>
      <c r="P1" s="19"/>
      <c r="Q1" s="19"/>
      <c r="R1" s="19"/>
      <c r="S1" s="19"/>
      <c r="T1" s="17"/>
      <c r="U1" s="17"/>
      <c r="V1" s="17"/>
      <c r="W1" s="19" t="s">
        <v>3</v>
      </c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20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2" t="s">
        <v>4</v>
      </c>
      <c r="BB1" s="22" t="s">
        <v>5</v>
      </c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  <c r="BT1" s="23" t="s">
        <v>6</v>
      </c>
      <c r="BU1" s="23" t="s">
        <v>6</v>
      </c>
      <c r="BV1" s="23" t="s">
        <v>7</v>
      </c>
    </row>
    <row r="2" spans="1:74" ht="36.950000000000003" customHeight="1">
      <c r="AR2" s="392"/>
      <c r="AS2" s="392"/>
      <c r="AT2" s="392"/>
      <c r="AU2" s="392"/>
      <c r="AV2" s="392"/>
      <c r="AW2" s="392"/>
      <c r="AX2" s="392"/>
      <c r="AY2" s="392"/>
      <c r="AZ2" s="392"/>
      <c r="BA2" s="392"/>
      <c r="BB2" s="392"/>
      <c r="BC2" s="392"/>
      <c r="BD2" s="392"/>
      <c r="BE2" s="392"/>
      <c r="BS2" s="24" t="s">
        <v>8</v>
      </c>
      <c r="BT2" s="24" t="s">
        <v>9</v>
      </c>
    </row>
    <row r="3" spans="1:74" ht="6.95" customHeight="1">
      <c r="B3" s="25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  <c r="Q3" s="26"/>
      <c r="R3" s="26"/>
      <c r="S3" s="26"/>
      <c r="T3" s="26"/>
      <c r="U3" s="26"/>
      <c r="V3" s="26"/>
      <c r="W3" s="26"/>
      <c r="X3" s="26"/>
      <c r="Y3" s="26"/>
      <c r="Z3" s="26"/>
      <c r="AA3" s="26"/>
      <c r="AB3" s="26"/>
      <c r="AC3" s="26"/>
      <c r="AD3" s="26"/>
      <c r="AE3" s="26"/>
      <c r="AF3" s="26"/>
      <c r="AG3" s="26"/>
      <c r="AH3" s="26"/>
      <c r="AI3" s="26"/>
      <c r="AJ3" s="26"/>
      <c r="AK3" s="26"/>
      <c r="AL3" s="26"/>
      <c r="AM3" s="26"/>
      <c r="AN3" s="26"/>
      <c r="AO3" s="26"/>
      <c r="AP3" s="26"/>
      <c r="AQ3" s="27"/>
      <c r="BS3" s="24" t="s">
        <v>8</v>
      </c>
      <c r="BT3" s="24" t="s">
        <v>10</v>
      </c>
    </row>
    <row r="4" spans="1:74" ht="36.950000000000003" customHeight="1">
      <c r="B4" s="28"/>
      <c r="C4" s="29"/>
      <c r="D4" s="30" t="s">
        <v>11</v>
      </c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  <c r="U4" s="29"/>
      <c r="V4" s="29"/>
      <c r="W4" s="29"/>
      <c r="X4" s="29"/>
      <c r="Y4" s="29"/>
      <c r="Z4" s="29"/>
      <c r="AA4" s="29"/>
      <c r="AB4" s="29"/>
      <c r="AC4" s="29"/>
      <c r="AD4" s="29"/>
      <c r="AE4" s="29"/>
      <c r="AF4" s="29"/>
      <c r="AG4" s="29"/>
      <c r="AH4" s="29"/>
      <c r="AI4" s="29"/>
      <c r="AJ4" s="29"/>
      <c r="AK4" s="29"/>
      <c r="AL4" s="29"/>
      <c r="AM4" s="29"/>
      <c r="AN4" s="29"/>
      <c r="AO4" s="29"/>
      <c r="AP4" s="29"/>
      <c r="AQ4" s="31"/>
      <c r="AS4" s="32" t="s">
        <v>12</v>
      </c>
      <c r="BE4" s="33" t="s">
        <v>13</v>
      </c>
      <c r="BS4" s="24" t="s">
        <v>14</v>
      </c>
    </row>
    <row r="5" spans="1:74" ht="14.45" customHeight="1">
      <c r="B5" s="28"/>
      <c r="C5" s="29"/>
      <c r="D5" s="34" t="s">
        <v>15</v>
      </c>
      <c r="E5" s="29"/>
      <c r="F5" s="29"/>
      <c r="G5" s="29"/>
      <c r="H5" s="29"/>
      <c r="I5" s="29"/>
      <c r="J5" s="29"/>
      <c r="K5" s="357" t="s">
        <v>16</v>
      </c>
      <c r="L5" s="358"/>
      <c r="M5" s="358"/>
      <c r="N5" s="358"/>
      <c r="O5" s="358"/>
      <c r="P5" s="358"/>
      <c r="Q5" s="358"/>
      <c r="R5" s="358"/>
      <c r="S5" s="358"/>
      <c r="T5" s="358"/>
      <c r="U5" s="358"/>
      <c r="V5" s="358"/>
      <c r="W5" s="358"/>
      <c r="X5" s="358"/>
      <c r="Y5" s="358"/>
      <c r="Z5" s="358"/>
      <c r="AA5" s="358"/>
      <c r="AB5" s="358"/>
      <c r="AC5" s="358"/>
      <c r="AD5" s="358"/>
      <c r="AE5" s="358"/>
      <c r="AF5" s="358"/>
      <c r="AG5" s="358"/>
      <c r="AH5" s="358"/>
      <c r="AI5" s="358"/>
      <c r="AJ5" s="358"/>
      <c r="AK5" s="358"/>
      <c r="AL5" s="358"/>
      <c r="AM5" s="358"/>
      <c r="AN5" s="358"/>
      <c r="AO5" s="358"/>
      <c r="AP5" s="29"/>
      <c r="AQ5" s="31"/>
      <c r="BE5" s="355" t="s">
        <v>17</v>
      </c>
      <c r="BS5" s="24" t="s">
        <v>8</v>
      </c>
    </row>
    <row r="6" spans="1:74" ht="36.950000000000003" customHeight="1">
      <c r="B6" s="28"/>
      <c r="C6" s="29"/>
      <c r="D6" s="36" t="s">
        <v>18</v>
      </c>
      <c r="E6" s="29"/>
      <c r="F6" s="29"/>
      <c r="G6" s="29"/>
      <c r="H6" s="29"/>
      <c r="I6" s="29"/>
      <c r="J6" s="29"/>
      <c r="K6" s="359" t="s">
        <v>19</v>
      </c>
      <c r="L6" s="358"/>
      <c r="M6" s="358"/>
      <c r="N6" s="358"/>
      <c r="O6" s="358"/>
      <c r="P6" s="358"/>
      <c r="Q6" s="358"/>
      <c r="R6" s="358"/>
      <c r="S6" s="358"/>
      <c r="T6" s="358"/>
      <c r="U6" s="358"/>
      <c r="V6" s="358"/>
      <c r="W6" s="358"/>
      <c r="X6" s="358"/>
      <c r="Y6" s="358"/>
      <c r="Z6" s="358"/>
      <c r="AA6" s="358"/>
      <c r="AB6" s="358"/>
      <c r="AC6" s="358"/>
      <c r="AD6" s="358"/>
      <c r="AE6" s="358"/>
      <c r="AF6" s="358"/>
      <c r="AG6" s="358"/>
      <c r="AH6" s="358"/>
      <c r="AI6" s="358"/>
      <c r="AJ6" s="358"/>
      <c r="AK6" s="358"/>
      <c r="AL6" s="358"/>
      <c r="AM6" s="358"/>
      <c r="AN6" s="358"/>
      <c r="AO6" s="358"/>
      <c r="AP6" s="29"/>
      <c r="AQ6" s="31"/>
      <c r="BE6" s="356"/>
      <c r="BS6" s="24" t="s">
        <v>20</v>
      </c>
    </row>
    <row r="7" spans="1:74" ht="14.45" customHeight="1">
      <c r="B7" s="28"/>
      <c r="C7" s="29"/>
      <c r="D7" s="37" t="s">
        <v>21</v>
      </c>
      <c r="E7" s="29"/>
      <c r="F7" s="29"/>
      <c r="G7" s="29"/>
      <c r="H7" s="29"/>
      <c r="I7" s="29"/>
      <c r="J7" s="29"/>
      <c r="K7" s="35" t="s">
        <v>22</v>
      </c>
      <c r="L7" s="29"/>
      <c r="M7" s="29"/>
      <c r="N7" s="29"/>
      <c r="O7" s="29"/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37" t="s">
        <v>23</v>
      </c>
      <c r="AL7" s="29"/>
      <c r="AM7" s="29"/>
      <c r="AN7" s="35" t="s">
        <v>22</v>
      </c>
      <c r="AO7" s="29"/>
      <c r="AP7" s="29"/>
      <c r="AQ7" s="31"/>
      <c r="BE7" s="356"/>
      <c r="BS7" s="24" t="s">
        <v>24</v>
      </c>
    </row>
    <row r="8" spans="1:74" ht="14.45" customHeight="1">
      <c r="B8" s="28"/>
      <c r="C8" s="29"/>
      <c r="D8" s="37" t="s">
        <v>25</v>
      </c>
      <c r="E8" s="29"/>
      <c r="F8" s="29"/>
      <c r="G8" s="29"/>
      <c r="H8" s="29"/>
      <c r="I8" s="29"/>
      <c r="J8" s="29"/>
      <c r="K8" s="35" t="s">
        <v>26</v>
      </c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  <c r="AF8" s="29"/>
      <c r="AG8" s="29"/>
      <c r="AH8" s="29"/>
      <c r="AI8" s="29"/>
      <c r="AJ8" s="29"/>
      <c r="AK8" s="37" t="s">
        <v>27</v>
      </c>
      <c r="AL8" s="29"/>
      <c r="AM8" s="29"/>
      <c r="AN8" s="38" t="s">
        <v>28</v>
      </c>
      <c r="AO8" s="29"/>
      <c r="AP8" s="29"/>
      <c r="AQ8" s="31"/>
      <c r="BE8" s="356"/>
      <c r="BS8" s="24" t="s">
        <v>29</v>
      </c>
    </row>
    <row r="9" spans="1:74" ht="14.45" customHeight="1">
      <c r="B9" s="28"/>
      <c r="C9" s="29"/>
      <c r="D9" s="29"/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  <c r="AF9" s="29"/>
      <c r="AG9" s="29"/>
      <c r="AH9" s="29"/>
      <c r="AI9" s="29"/>
      <c r="AJ9" s="29"/>
      <c r="AK9" s="29"/>
      <c r="AL9" s="29"/>
      <c r="AM9" s="29"/>
      <c r="AN9" s="29"/>
      <c r="AO9" s="29"/>
      <c r="AP9" s="29"/>
      <c r="AQ9" s="31"/>
      <c r="BE9" s="356"/>
      <c r="BS9" s="24" t="s">
        <v>30</v>
      </c>
    </row>
    <row r="10" spans="1:74" ht="14.45" customHeight="1">
      <c r="B10" s="28"/>
      <c r="C10" s="29"/>
      <c r="D10" s="37" t="s">
        <v>31</v>
      </c>
      <c r="E10" s="29"/>
      <c r="F10" s="29"/>
      <c r="G10" s="29"/>
      <c r="H10" s="29"/>
      <c r="I10" s="29"/>
      <c r="J10" s="29"/>
      <c r="K10" s="29"/>
      <c r="L10" s="29"/>
      <c r="M10" s="29"/>
      <c r="N10" s="29"/>
      <c r="O10" s="29"/>
      <c r="P10" s="29"/>
      <c r="Q10" s="29"/>
      <c r="R10" s="2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  <c r="AF10" s="29"/>
      <c r="AG10" s="29"/>
      <c r="AH10" s="29"/>
      <c r="AI10" s="29"/>
      <c r="AJ10" s="29"/>
      <c r="AK10" s="37" t="s">
        <v>32</v>
      </c>
      <c r="AL10" s="29"/>
      <c r="AM10" s="29"/>
      <c r="AN10" s="35" t="s">
        <v>22</v>
      </c>
      <c r="AO10" s="29"/>
      <c r="AP10" s="29"/>
      <c r="AQ10" s="31"/>
      <c r="BE10" s="356"/>
      <c r="BS10" s="24" t="s">
        <v>20</v>
      </c>
    </row>
    <row r="11" spans="1:74" ht="18.399999999999999" customHeight="1">
      <c r="B11" s="28"/>
      <c r="C11" s="29"/>
      <c r="D11" s="29"/>
      <c r="E11" s="35" t="s">
        <v>33</v>
      </c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37" t="s">
        <v>34</v>
      </c>
      <c r="AL11" s="29"/>
      <c r="AM11" s="29"/>
      <c r="AN11" s="35" t="s">
        <v>22</v>
      </c>
      <c r="AO11" s="29"/>
      <c r="AP11" s="29"/>
      <c r="AQ11" s="31"/>
      <c r="BE11" s="356"/>
      <c r="BS11" s="24" t="s">
        <v>20</v>
      </c>
    </row>
    <row r="12" spans="1:74" ht="6.95" customHeight="1">
      <c r="B12" s="28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  <c r="AF12" s="29"/>
      <c r="AG12" s="29"/>
      <c r="AH12" s="29"/>
      <c r="AI12" s="29"/>
      <c r="AJ12" s="29"/>
      <c r="AK12" s="29"/>
      <c r="AL12" s="29"/>
      <c r="AM12" s="29"/>
      <c r="AN12" s="29"/>
      <c r="AO12" s="29"/>
      <c r="AP12" s="29"/>
      <c r="AQ12" s="31"/>
      <c r="BE12" s="356"/>
      <c r="BS12" s="24" t="s">
        <v>20</v>
      </c>
    </row>
    <row r="13" spans="1:74" ht="14.45" customHeight="1">
      <c r="B13" s="28"/>
      <c r="C13" s="29"/>
      <c r="D13" s="37" t="s">
        <v>35</v>
      </c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  <c r="AF13" s="29"/>
      <c r="AG13" s="29"/>
      <c r="AH13" s="29"/>
      <c r="AI13" s="29"/>
      <c r="AJ13" s="29"/>
      <c r="AK13" s="37" t="s">
        <v>32</v>
      </c>
      <c r="AL13" s="29"/>
      <c r="AM13" s="29"/>
      <c r="AN13" s="39" t="s">
        <v>36</v>
      </c>
      <c r="AO13" s="29"/>
      <c r="AP13" s="29"/>
      <c r="AQ13" s="31"/>
      <c r="BE13" s="356"/>
      <c r="BS13" s="24" t="s">
        <v>20</v>
      </c>
    </row>
    <row r="14" spans="1:74">
      <c r="B14" s="28"/>
      <c r="C14" s="29"/>
      <c r="D14" s="29"/>
      <c r="E14" s="360" t="s">
        <v>36</v>
      </c>
      <c r="F14" s="361"/>
      <c r="G14" s="361"/>
      <c r="H14" s="361"/>
      <c r="I14" s="361"/>
      <c r="J14" s="361"/>
      <c r="K14" s="361"/>
      <c r="L14" s="361"/>
      <c r="M14" s="361"/>
      <c r="N14" s="361"/>
      <c r="O14" s="361"/>
      <c r="P14" s="361"/>
      <c r="Q14" s="361"/>
      <c r="R14" s="361"/>
      <c r="S14" s="361"/>
      <c r="T14" s="361"/>
      <c r="U14" s="361"/>
      <c r="V14" s="361"/>
      <c r="W14" s="361"/>
      <c r="X14" s="361"/>
      <c r="Y14" s="361"/>
      <c r="Z14" s="361"/>
      <c r="AA14" s="361"/>
      <c r="AB14" s="361"/>
      <c r="AC14" s="361"/>
      <c r="AD14" s="361"/>
      <c r="AE14" s="361"/>
      <c r="AF14" s="361"/>
      <c r="AG14" s="361"/>
      <c r="AH14" s="361"/>
      <c r="AI14" s="361"/>
      <c r="AJ14" s="361"/>
      <c r="AK14" s="37" t="s">
        <v>34</v>
      </c>
      <c r="AL14" s="29"/>
      <c r="AM14" s="29"/>
      <c r="AN14" s="39" t="s">
        <v>36</v>
      </c>
      <c r="AO14" s="29"/>
      <c r="AP14" s="29"/>
      <c r="AQ14" s="31"/>
      <c r="BE14" s="356"/>
      <c r="BS14" s="24" t="s">
        <v>20</v>
      </c>
    </row>
    <row r="15" spans="1:74" ht="6.95" customHeight="1">
      <c r="B15" s="28"/>
      <c r="C15" s="29"/>
      <c r="D15" s="29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  <c r="AF15" s="29"/>
      <c r="AG15" s="29"/>
      <c r="AH15" s="29"/>
      <c r="AI15" s="29"/>
      <c r="AJ15" s="29"/>
      <c r="AK15" s="29"/>
      <c r="AL15" s="29"/>
      <c r="AM15" s="29"/>
      <c r="AN15" s="29"/>
      <c r="AO15" s="29"/>
      <c r="AP15" s="29"/>
      <c r="AQ15" s="31"/>
      <c r="BE15" s="356"/>
      <c r="BS15" s="24" t="s">
        <v>6</v>
      </c>
    </row>
    <row r="16" spans="1:74" ht="14.45" customHeight="1">
      <c r="B16" s="28"/>
      <c r="C16" s="29"/>
      <c r="D16" s="37" t="s">
        <v>37</v>
      </c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2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  <c r="AF16" s="29"/>
      <c r="AG16" s="29"/>
      <c r="AH16" s="29"/>
      <c r="AI16" s="29"/>
      <c r="AJ16" s="29"/>
      <c r="AK16" s="37" t="s">
        <v>32</v>
      </c>
      <c r="AL16" s="29"/>
      <c r="AM16" s="29"/>
      <c r="AN16" s="35" t="s">
        <v>38</v>
      </c>
      <c r="AO16" s="29"/>
      <c r="AP16" s="29"/>
      <c r="AQ16" s="31"/>
      <c r="BE16" s="356"/>
      <c r="BS16" s="24" t="s">
        <v>6</v>
      </c>
    </row>
    <row r="17" spans="2:71" ht="18.399999999999999" customHeight="1">
      <c r="B17" s="28"/>
      <c r="C17" s="29"/>
      <c r="D17" s="29"/>
      <c r="E17" s="35" t="s">
        <v>39</v>
      </c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  <c r="Q17" s="29"/>
      <c r="R17" s="2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  <c r="AF17" s="29"/>
      <c r="AG17" s="29"/>
      <c r="AH17" s="29"/>
      <c r="AI17" s="29"/>
      <c r="AJ17" s="29"/>
      <c r="AK17" s="37" t="s">
        <v>34</v>
      </c>
      <c r="AL17" s="29"/>
      <c r="AM17" s="29"/>
      <c r="AN17" s="35" t="s">
        <v>40</v>
      </c>
      <c r="AO17" s="29"/>
      <c r="AP17" s="29"/>
      <c r="AQ17" s="31"/>
      <c r="BE17" s="356"/>
      <c r="BS17" s="24" t="s">
        <v>41</v>
      </c>
    </row>
    <row r="18" spans="2:71" ht="6.95" customHeight="1">
      <c r="B18" s="28"/>
      <c r="C18" s="29"/>
      <c r="D18" s="29"/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29"/>
      <c r="P18" s="29"/>
      <c r="Q18" s="29"/>
      <c r="R18" s="2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  <c r="AF18" s="29"/>
      <c r="AG18" s="29"/>
      <c r="AH18" s="29"/>
      <c r="AI18" s="29"/>
      <c r="AJ18" s="29"/>
      <c r="AK18" s="29"/>
      <c r="AL18" s="29"/>
      <c r="AM18" s="29"/>
      <c r="AN18" s="29"/>
      <c r="AO18" s="29"/>
      <c r="AP18" s="29"/>
      <c r="AQ18" s="31"/>
      <c r="BE18" s="356"/>
      <c r="BS18" s="24" t="s">
        <v>20</v>
      </c>
    </row>
    <row r="19" spans="2:71" ht="14.45" customHeight="1">
      <c r="B19" s="28"/>
      <c r="C19" s="29"/>
      <c r="D19" s="37" t="s">
        <v>42</v>
      </c>
      <c r="E19" s="29"/>
      <c r="F19" s="29"/>
      <c r="G19" s="29"/>
      <c r="H19" s="29"/>
      <c r="I19" s="29"/>
      <c r="J19" s="29"/>
      <c r="K19" s="29"/>
      <c r="L19" s="29"/>
      <c r="M19" s="29"/>
      <c r="N19" s="29"/>
      <c r="O19" s="29"/>
      <c r="P19" s="29"/>
      <c r="Q19" s="29"/>
      <c r="R19" s="2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  <c r="AF19" s="29"/>
      <c r="AG19" s="29"/>
      <c r="AH19" s="29"/>
      <c r="AI19" s="29"/>
      <c r="AJ19" s="29"/>
      <c r="AK19" s="29"/>
      <c r="AL19" s="29"/>
      <c r="AM19" s="29"/>
      <c r="AN19" s="29"/>
      <c r="AO19" s="29"/>
      <c r="AP19" s="29"/>
      <c r="AQ19" s="31"/>
      <c r="BE19" s="356"/>
      <c r="BS19" s="24" t="s">
        <v>20</v>
      </c>
    </row>
    <row r="20" spans="2:71" ht="48.75" customHeight="1">
      <c r="B20" s="28"/>
      <c r="C20" s="29"/>
      <c r="D20" s="29"/>
      <c r="E20" s="362" t="s">
        <v>43</v>
      </c>
      <c r="F20" s="362"/>
      <c r="G20" s="362"/>
      <c r="H20" s="362"/>
      <c r="I20" s="362"/>
      <c r="J20" s="362"/>
      <c r="K20" s="362"/>
      <c r="L20" s="362"/>
      <c r="M20" s="362"/>
      <c r="N20" s="362"/>
      <c r="O20" s="362"/>
      <c r="P20" s="362"/>
      <c r="Q20" s="362"/>
      <c r="R20" s="362"/>
      <c r="S20" s="362"/>
      <c r="T20" s="362"/>
      <c r="U20" s="362"/>
      <c r="V20" s="362"/>
      <c r="W20" s="362"/>
      <c r="X20" s="362"/>
      <c r="Y20" s="362"/>
      <c r="Z20" s="362"/>
      <c r="AA20" s="362"/>
      <c r="AB20" s="362"/>
      <c r="AC20" s="362"/>
      <c r="AD20" s="362"/>
      <c r="AE20" s="362"/>
      <c r="AF20" s="362"/>
      <c r="AG20" s="362"/>
      <c r="AH20" s="362"/>
      <c r="AI20" s="362"/>
      <c r="AJ20" s="362"/>
      <c r="AK20" s="362"/>
      <c r="AL20" s="362"/>
      <c r="AM20" s="362"/>
      <c r="AN20" s="362"/>
      <c r="AO20" s="29"/>
      <c r="AP20" s="29"/>
      <c r="AQ20" s="31"/>
      <c r="BE20" s="356"/>
      <c r="BS20" s="24" t="s">
        <v>41</v>
      </c>
    </row>
    <row r="21" spans="2:71" ht="6.95" customHeight="1">
      <c r="B21" s="28"/>
      <c r="C21" s="29"/>
      <c r="D21" s="29"/>
      <c r="E21" s="29"/>
      <c r="F21" s="29"/>
      <c r="G21" s="29"/>
      <c r="H21" s="29"/>
      <c r="I21" s="29"/>
      <c r="J21" s="29"/>
      <c r="K21" s="29"/>
      <c r="L21" s="29"/>
      <c r="M21" s="29"/>
      <c r="N21" s="29"/>
      <c r="O21" s="29"/>
      <c r="P21" s="29"/>
      <c r="Q21" s="29"/>
      <c r="R21" s="2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  <c r="AF21" s="29"/>
      <c r="AG21" s="29"/>
      <c r="AH21" s="29"/>
      <c r="AI21" s="29"/>
      <c r="AJ21" s="29"/>
      <c r="AK21" s="29"/>
      <c r="AL21" s="29"/>
      <c r="AM21" s="29"/>
      <c r="AN21" s="29"/>
      <c r="AO21" s="29"/>
      <c r="AP21" s="29"/>
      <c r="AQ21" s="31"/>
      <c r="BE21" s="356"/>
    </row>
    <row r="22" spans="2:71" ht="6.95" customHeight="1">
      <c r="B22" s="28"/>
      <c r="C22" s="29"/>
      <c r="D22" s="40"/>
      <c r="E22" s="40"/>
      <c r="F22" s="40"/>
      <c r="G22" s="40"/>
      <c r="H22" s="40"/>
      <c r="I22" s="40"/>
      <c r="J22" s="40"/>
      <c r="K22" s="40"/>
      <c r="L22" s="40"/>
      <c r="M22" s="40"/>
      <c r="N22" s="40"/>
      <c r="O22" s="40"/>
      <c r="P22" s="40"/>
      <c r="Q22" s="40"/>
      <c r="R22" s="40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  <c r="AF22" s="40"/>
      <c r="AG22" s="40"/>
      <c r="AH22" s="40"/>
      <c r="AI22" s="40"/>
      <c r="AJ22" s="40"/>
      <c r="AK22" s="40"/>
      <c r="AL22" s="40"/>
      <c r="AM22" s="40"/>
      <c r="AN22" s="40"/>
      <c r="AO22" s="40"/>
      <c r="AP22" s="29"/>
      <c r="AQ22" s="31"/>
      <c r="BE22" s="356"/>
    </row>
    <row r="23" spans="2:71" s="1" customFormat="1" ht="25.9" customHeight="1">
      <c r="B23" s="41"/>
      <c r="C23" s="42"/>
      <c r="D23" s="43" t="s">
        <v>44</v>
      </c>
      <c r="E23" s="44"/>
      <c r="F23" s="44"/>
      <c r="G23" s="44"/>
      <c r="H23" s="44"/>
      <c r="I23" s="44"/>
      <c r="J23" s="44"/>
      <c r="K23" s="44"/>
      <c r="L23" s="44"/>
      <c r="M23" s="44"/>
      <c r="N23" s="44"/>
      <c r="O23" s="44"/>
      <c r="P23" s="44"/>
      <c r="Q23" s="44"/>
      <c r="R23" s="44"/>
      <c r="S23" s="44"/>
      <c r="T23" s="44"/>
      <c r="U23" s="44"/>
      <c r="V23" s="44"/>
      <c r="W23" s="44"/>
      <c r="X23" s="44"/>
      <c r="Y23" s="44"/>
      <c r="Z23" s="44"/>
      <c r="AA23" s="44"/>
      <c r="AB23" s="44"/>
      <c r="AC23" s="44"/>
      <c r="AD23" s="44"/>
      <c r="AE23" s="44"/>
      <c r="AF23" s="44"/>
      <c r="AG23" s="44"/>
      <c r="AH23" s="44"/>
      <c r="AI23" s="44"/>
      <c r="AJ23" s="44"/>
      <c r="AK23" s="363">
        <f>ROUND(AG51,1)</f>
        <v>0</v>
      </c>
      <c r="AL23" s="364"/>
      <c r="AM23" s="364"/>
      <c r="AN23" s="364"/>
      <c r="AO23" s="364"/>
      <c r="AP23" s="42"/>
      <c r="AQ23" s="45"/>
      <c r="BE23" s="356"/>
    </row>
    <row r="24" spans="2:71" s="1" customFormat="1" ht="6.95" customHeight="1">
      <c r="B24" s="41"/>
      <c r="C24" s="42"/>
      <c r="D24" s="42"/>
      <c r="E24" s="42"/>
      <c r="F24" s="42"/>
      <c r="G24" s="42"/>
      <c r="H24" s="42"/>
      <c r="I24" s="42"/>
      <c r="J24" s="42"/>
      <c r="K24" s="42"/>
      <c r="L24" s="42"/>
      <c r="M24" s="42"/>
      <c r="N24" s="42"/>
      <c r="O24" s="42"/>
      <c r="P24" s="42"/>
      <c r="Q24" s="42"/>
      <c r="R24" s="42"/>
      <c r="S24" s="42"/>
      <c r="T24" s="42"/>
      <c r="U24" s="42"/>
      <c r="V24" s="42"/>
      <c r="W24" s="42"/>
      <c r="X24" s="42"/>
      <c r="Y24" s="42"/>
      <c r="Z24" s="42"/>
      <c r="AA24" s="42"/>
      <c r="AB24" s="42"/>
      <c r="AC24" s="42"/>
      <c r="AD24" s="42"/>
      <c r="AE24" s="42"/>
      <c r="AF24" s="42"/>
      <c r="AG24" s="42"/>
      <c r="AH24" s="42"/>
      <c r="AI24" s="42"/>
      <c r="AJ24" s="42"/>
      <c r="AK24" s="42"/>
      <c r="AL24" s="42"/>
      <c r="AM24" s="42"/>
      <c r="AN24" s="42"/>
      <c r="AO24" s="42"/>
      <c r="AP24" s="42"/>
      <c r="AQ24" s="45"/>
      <c r="BE24" s="356"/>
    </row>
    <row r="25" spans="2:71" s="1" customFormat="1" ht="13.5">
      <c r="B25" s="41"/>
      <c r="C25" s="42"/>
      <c r="D25" s="42"/>
      <c r="E25" s="42"/>
      <c r="F25" s="42"/>
      <c r="G25" s="42"/>
      <c r="H25" s="42"/>
      <c r="I25" s="42"/>
      <c r="J25" s="42"/>
      <c r="K25" s="42"/>
      <c r="L25" s="365" t="s">
        <v>45</v>
      </c>
      <c r="M25" s="365"/>
      <c r="N25" s="365"/>
      <c r="O25" s="365"/>
      <c r="P25" s="42"/>
      <c r="Q25" s="42"/>
      <c r="R25" s="42"/>
      <c r="S25" s="42"/>
      <c r="T25" s="42"/>
      <c r="U25" s="42"/>
      <c r="V25" s="42"/>
      <c r="W25" s="365" t="s">
        <v>46</v>
      </c>
      <c r="X25" s="365"/>
      <c r="Y25" s="365"/>
      <c r="Z25" s="365"/>
      <c r="AA25" s="365"/>
      <c r="AB25" s="365"/>
      <c r="AC25" s="365"/>
      <c r="AD25" s="365"/>
      <c r="AE25" s="365"/>
      <c r="AF25" s="42"/>
      <c r="AG25" s="42"/>
      <c r="AH25" s="42"/>
      <c r="AI25" s="42"/>
      <c r="AJ25" s="42"/>
      <c r="AK25" s="365" t="s">
        <v>47</v>
      </c>
      <c r="AL25" s="365"/>
      <c r="AM25" s="365"/>
      <c r="AN25" s="365"/>
      <c r="AO25" s="365"/>
      <c r="AP25" s="42"/>
      <c r="AQ25" s="45"/>
      <c r="BE25" s="356"/>
    </row>
    <row r="26" spans="2:71" s="2" customFormat="1" ht="14.45" customHeight="1">
      <c r="B26" s="47"/>
      <c r="C26" s="48"/>
      <c r="D26" s="49" t="s">
        <v>48</v>
      </c>
      <c r="E26" s="48"/>
      <c r="F26" s="49" t="s">
        <v>49</v>
      </c>
      <c r="G26" s="48"/>
      <c r="H26" s="48"/>
      <c r="I26" s="48"/>
      <c r="J26" s="48"/>
      <c r="K26" s="48"/>
      <c r="L26" s="366">
        <v>0.21</v>
      </c>
      <c r="M26" s="367"/>
      <c r="N26" s="367"/>
      <c r="O26" s="367"/>
      <c r="P26" s="48"/>
      <c r="Q26" s="48"/>
      <c r="R26" s="48"/>
      <c r="S26" s="48"/>
      <c r="T26" s="48"/>
      <c r="U26" s="48"/>
      <c r="V26" s="48"/>
      <c r="W26" s="368">
        <f>ROUND(AZ51,1)</f>
        <v>0</v>
      </c>
      <c r="X26" s="367"/>
      <c r="Y26" s="367"/>
      <c r="Z26" s="367"/>
      <c r="AA26" s="367"/>
      <c r="AB26" s="367"/>
      <c r="AC26" s="367"/>
      <c r="AD26" s="367"/>
      <c r="AE26" s="367"/>
      <c r="AF26" s="48"/>
      <c r="AG26" s="48"/>
      <c r="AH26" s="48"/>
      <c r="AI26" s="48"/>
      <c r="AJ26" s="48"/>
      <c r="AK26" s="368">
        <f>ROUND(AV51,1)</f>
        <v>0</v>
      </c>
      <c r="AL26" s="367"/>
      <c r="AM26" s="367"/>
      <c r="AN26" s="367"/>
      <c r="AO26" s="367"/>
      <c r="AP26" s="48"/>
      <c r="AQ26" s="50"/>
      <c r="BE26" s="356"/>
    </row>
    <row r="27" spans="2:71" s="2" customFormat="1" ht="14.45" customHeight="1">
      <c r="B27" s="47"/>
      <c r="C27" s="48"/>
      <c r="D27" s="48"/>
      <c r="E27" s="48"/>
      <c r="F27" s="49" t="s">
        <v>50</v>
      </c>
      <c r="G27" s="48"/>
      <c r="H27" s="48"/>
      <c r="I27" s="48"/>
      <c r="J27" s="48"/>
      <c r="K27" s="48"/>
      <c r="L27" s="366">
        <v>0.15</v>
      </c>
      <c r="M27" s="367"/>
      <c r="N27" s="367"/>
      <c r="O27" s="367"/>
      <c r="P27" s="48"/>
      <c r="Q27" s="48"/>
      <c r="R27" s="48"/>
      <c r="S27" s="48"/>
      <c r="T27" s="48"/>
      <c r="U27" s="48"/>
      <c r="V27" s="48"/>
      <c r="W27" s="368">
        <f>ROUND(BA51,1)</f>
        <v>0</v>
      </c>
      <c r="X27" s="367"/>
      <c r="Y27" s="367"/>
      <c r="Z27" s="367"/>
      <c r="AA27" s="367"/>
      <c r="AB27" s="367"/>
      <c r="AC27" s="367"/>
      <c r="AD27" s="367"/>
      <c r="AE27" s="367"/>
      <c r="AF27" s="48"/>
      <c r="AG27" s="48"/>
      <c r="AH27" s="48"/>
      <c r="AI27" s="48"/>
      <c r="AJ27" s="48"/>
      <c r="AK27" s="368">
        <f>ROUND(AW51,1)</f>
        <v>0</v>
      </c>
      <c r="AL27" s="367"/>
      <c r="AM27" s="367"/>
      <c r="AN27" s="367"/>
      <c r="AO27" s="367"/>
      <c r="AP27" s="48"/>
      <c r="AQ27" s="50"/>
      <c r="BE27" s="356"/>
    </row>
    <row r="28" spans="2:71" s="2" customFormat="1" ht="14.45" hidden="1" customHeight="1">
      <c r="B28" s="47"/>
      <c r="C28" s="48"/>
      <c r="D28" s="48"/>
      <c r="E28" s="48"/>
      <c r="F28" s="49" t="s">
        <v>51</v>
      </c>
      <c r="G28" s="48"/>
      <c r="H28" s="48"/>
      <c r="I28" s="48"/>
      <c r="J28" s="48"/>
      <c r="K28" s="48"/>
      <c r="L28" s="366">
        <v>0.21</v>
      </c>
      <c r="M28" s="367"/>
      <c r="N28" s="367"/>
      <c r="O28" s="367"/>
      <c r="P28" s="48"/>
      <c r="Q28" s="48"/>
      <c r="R28" s="48"/>
      <c r="S28" s="48"/>
      <c r="T28" s="48"/>
      <c r="U28" s="48"/>
      <c r="V28" s="48"/>
      <c r="W28" s="368">
        <f>ROUND(BB51,1)</f>
        <v>0</v>
      </c>
      <c r="X28" s="367"/>
      <c r="Y28" s="367"/>
      <c r="Z28" s="367"/>
      <c r="AA28" s="367"/>
      <c r="AB28" s="367"/>
      <c r="AC28" s="367"/>
      <c r="AD28" s="367"/>
      <c r="AE28" s="367"/>
      <c r="AF28" s="48"/>
      <c r="AG28" s="48"/>
      <c r="AH28" s="48"/>
      <c r="AI28" s="48"/>
      <c r="AJ28" s="48"/>
      <c r="AK28" s="368">
        <v>0</v>
      </c>
      <c r="AL28" s="367"/>
      <c r="AM28" s="367"/>
      <c r="AN28" s="367"/>
      <c r="AO28" s="367"/>
      <c r="AP28" s="48"/>
      <c r="AQ28" s="50"/>
      <c r="BE28" s="356"/>
    </row>
    <row r="29" spans="2:71" s="2" customFormat="1" ht="14.45" hidden="1" customHeight="1">
      <c r="B29" s="47"/>
      <c r="C29" s="48"/>
      <c r="D29" s="48"/>
      <c r="E29" s="48"/>
      <c r="F29" s="49" t="s">
        <v>52</v>
      </c>
      <c r="G29" s="48"/>
      <c r="H29" s="48"/>
      <c r="I29" s="48"/>
      <c r="J29" s="48"/>
      <c r="K29" s="48"/>
      <c r="L29" s="366">
        <v>0.15</v>
      </c>
      <c r="M29" s="367"/>
      <c r="N29" s="367"/>
      <c r="O29" s="367"/>
      <c r="P29" s="48"/>
      <c r="Q29" s="48"/>
      <c r="R29" s="48"/>
      <c r="S29" s="48"/>
      <c r="T29" s="48"/>
      <c r="U29" s="48"/>
      <c r="V29" s="48"/>
      <c r="W29" s="368">
        <f>ROUND(BC51,1)</f>
        <v>0</v>
      </c>
      <c r="X29" s="367"/>
      <c r="Y29" s="367"/>
      <c r="Z29" s="367"/>
      <c r="AA29" s="367"/>
      <c r="AB29" s="367"/>
      <c r="AC29" s="367"/>
      <c r="AD29" s="367"/>
      <c r="AE29" s="367"/>
      <c r="AF29" s="48"/>
      <c r="AG29" s="48"/>
      <c r="AH29" s="48"/>
      <c r="AI29" s="48"/>
      <c r="AJ29" s="48"/>
      <c r="AK29" s="368">
        <v>0</v>
      </c>
      <c r="AL29" s="367"/>
      <c r="AM29" s="367"/>
      <c r="AN29" s="367"/>
      <c r="AO29" s="367"/>
      <c r="AP29" s="48"/>
      <c r="AQ29" s="50"/>
      <c r="BE29" s="356"/>
    </row>
    <row r="30" spans="2:71" s="2" customFormat="1" ht="14.45" hidden="1" customHeight="1">
      <c r="B30" s="47"/>
      <c r="C30" s="48"/>
      <c r="D30" s="48"/>
      <c r="E30" s="48"/>
      <c r="F30" s="49" t="s">
        <v>53</v>
      </c>
      <c r="G30" s="48"/>
      <c r="H30" s="48"/>
      <c r="I30" s="48"/>
      <c r="J30" s="48"/>
      <c r="K30" s="48"/>
      <c r="L30" s="366">
        <v>0</v>
      </c>
      <c r="M30" s="367"/>
      <c r="N30" s="367"/>
      <c r="O30" s="367"/>
      <c r="P30" s="48"/>
      <c r="Q30" s="48"/>
      <c r="R30" s="48"/>
      <c r="S30" s="48"/>
      <c r="T30" s="48"/>
      <c r="U30" s="48"/>
      <c r="V30" s="48"/>
      <c r="W30" s="368">
        <f>ROUND(BD51,1)</f>
        <v>0</v>
      </c>
      <c r="X30" s="367"/>
      <c r="Y30" s="367"/>
      <c r="Z30" s="367"/>
      <c r="AA30" s="367"/>
      <c r="AB30" s="367"/>
      <c r="AC30" s="367"/>
      <c r="AD30" s="367"/>
      <c r="AE30" s="367"/>
      <c r="AF30" s="48"/>
      <c r="AG30" s="48"/>
      <c r="AH30" s="48"/>
      <c r="AI30" s="48"/>
      <c r="AJ30" s="48"/>
      <c r="AK30" s="368">
        <v>0</v>
      </c>
      <c r="AL30" s="367"/>
      <c r="AM30" s="367"/>
      <c r="AN30" s="367"/>
      <c r="AO30" s="367"/>
      <c r="AP30" s="48"/>
      <c r="AQ30" s="50"/>
      <c r="BE30" s="356"/>
    </row>
    <row r="31" spans="2:71" s="1" customFormat="1" ht="6.95" customHeight="1">
      <c r="B31" s="41"/>
      <c r="C31" s="42"/>
      <c r="D31" s="42"/>
      <c r="E31" s="42"/>
      <c r="F31" s="42"/>
      <c r="G31" s="42"/>
      <c r="H31" s="42"/>
      <c r="I31" s="42"/>
      <c r="J31" s="42"/>
      <c r="K31" s="42"/>
      <c r="L31" s="42"/>
      <c r="M31" s="42"/>
      <c r="N31" s="42"/>
      <c r="O31" s="42"/>
      <c r="P31" s="42"/>
      <c r="Q31" s="42"/>
      <c r="R31" s="42"/>
      <c r="S31" s="42"/>
      <c r="T31" s="42"/>
      <c r="U31" s="42"/>
      <c r="V31" s="42"/>
      <c r="W31" s="42"/>
      <c r="X31" s="42"/>
      <c r="Y31" s="42"/>
      <c r="Z31" s="42"/>
      <c r="AA31" s="42"/>
      <c r="AB31" s="42"/>
      <c r="AC31" s="42"/>
      <c r="AD31" s="42"/>
      <c r="AE31" s="42"/>
      <c r="AF31" s="42"/>
      <c r="AG31" s="42"/>
      <c r="AH31" s="42"/>
      <c r="AI31" s="42"/>
      <c r="AJ31" s="42"/>
      <c r="AK31" s="42"/>
      <c r="AL31" s="42"/>
      <c r="AM31" s="42"/>
      <c r="AN31" s="42"/>
      <c r="AO31" s="42"/>
      <c r="AP31" s="42"/>
      <c r="AQ31" s="45"/>
      <c r="BE31" s="356"/>
    </row>
    <row r="32" spans="2:71" s="1" customFormat="1" ht="25.9" customHeight="1">
      <c r="B32" s="41"/>
      <c r="C32" s="51"/>
      <c r="D32" s="52" t="s">
        <v>54</v>
      </c>
      <c r="E32" s="53"/>
      <c r="F32" s="53"/>
      <c r="G32" s="53"/>
      <c r="H32" s="53"/>
      <c r="I32" s="53"/>
      <c r="J32" s="53"/>
      <c r="K32" s="53"/>
      <c r="L32" s="53"/>
      <c r="M32" s="53"/>
      <c r="N32" s="53"/>
      <c r="O32" s="53"/>
      <c r="P32" s="53"/>
      <c r="Q32" s="53"/>
      <c r="R32" s="53"/>
      <c r="S32" s="53"/>
      <c r="T32" s="54" t="s">
        <v>55</v>
      </c>
      <c r="U32" s="53"/>
      <c r="V32" s="53"/>
      <c r="W32" s="53"/>
      <c r="X32" s="369" t="s">
        <v>56</v>
      </c>
      <c r="Y32" s="370"/>
      <c r="Z32" s="370"/>
      <c r="AA32" s="370"/>
      <c r="AB32" s="370"/>
      <c r="AC32" s="53"/>
      <c r="AD32" s="53"/>
      <c r="AE32" s="53"/>
      <c r="AF32" s="53"/>
      <c r="AG32" s="53"/>
      <c r="AH32" s="53"/>
      <c r="AI32" s="53"/>
      <c r="AJ32" s="53"/>
      <c r="AK32" s="371">
        <f>SUM(AK23:AK30)</f>
        <v>0</v>
      </c>
      <c r="AL32" s="370"/>
      <c r="AM32" s="370"/>
      <c r="AN32" s="370"/>
      <c r="AO32" s="372"/>
      <c r="AP32" s="51"/>
      <c r="AQ32" s="55"/>
      <c r="BE32" s="356"/>
    </row>
    <row r="33" spans="2:56" s="1" customFormat="1" ht="6.95" customHeight="1">
      <c r="B33" s="41"/>
      <c r="C33" s="42"/>
      <c r="D33" s="42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42"/>
      <c r="P33" s="42"/>
      <c r="Q33" s="42"/>
      <c r="R33" s="42"/>
      <c r="S33" s="42"/>
      <c r="T33" s="42"/>
      <c r="U33" s="42"/>
      <c r="V33" s="42"/>
      <c r="W33" s="42"/>
      <c r="X33" s="42"/>
      <c r="Y33" s="42"/>
      <c r="Z33" s="42"/>
      <c r="AA33" s="42"/>
      <c r="AB33" s="42"/>
      <c r="AC33" s="42"/>
      <c r="AD33" s="42"/>
      <c r="AE33" s="42"/>
      <c r="AF33" s="42"/>
      <c r="AG33" s="42"/>
      <c r="AH33" s="42"/>
      <c r="AI33" s="42"/>
      <c r="AJ33" s="42"/>
      <c r="AK33" s="42"/>
      <c r="AL33" s="42"/>
      <c r="AM33" s="42"/>
      <c r="AN33" s="42"/>
      <c r="AO33" s="42"/>
      <c r="AP33" s="42"/>
      <c r="AQ33" s="45"/>
    </row>
    <row r="34" spans="2:56" s="1" customFormat="1" ht="6.95" customHeight="1">
      <c r="B34" s="56"/>
      <c r="C34" s="57"/>
      <c r="D34" s="57"/>
      <c r="E34" s="57"/>
      <c r="F34" s="57"/>
      <c r="G34" s="57"/>
      <c r="H34" s="57"/>
      <c r="I34" s="57"/>
      <c r="J34" s="57"/>
      <c r="K34" s="57"/>
      <c r="L34" s="57"/>
      <c r="M34" s="57"/>
      <c r="N34" s="57"/>
      <c r="O34" s="57"/>
      <c r="P34" s="57"/>
      <c r="Q34" s="57"/>
      <c r="R34" s="57"/>
      <c r="S34" s="57"/>
      <c r="T34" s="57"/>
      <c r="U34" s="57"/>
      <c r="V34" s="57"/>
      <c r="W34" s="57"/>
      <c r="X34" s="57"/>
      <c r="Y34" s="57"/>
      <c r="Z34" s="57"/>
      <c r="AA34" s="57"/>
      <c r="AB34" s="57"/>
      <c r="AC34" s="57"/>
      <c r="AD34" s="57"/>
      <c r="AE34" s="57"/>
      <c r="AF34" s="57"/>
      <c r="AG34" s="57"/>
      <c r="AH34" s="57"/>
      <c r="AI34" s="57"/>
      <c r="AJ34" s="57"/>
      <c r="AK34" s="57"/>
      <c r="AL34" s="57"/>
      <c r="AM34" s="57"/>
      <c r="AN34" s="57"/>
      <c r="AO34" s="57"/>
      <c r="AP34" s="57"/>
      <c r="AQ34" s="58"/>
    </row>
    <row r="38" spans="2:56" s="1" customFormat="1" ht="6.95" customHeight="1">
      <c r="B38" s="59"/>
      <c r="C38" s="60"/>
      <c r="D38" s="60"/>
      <c r="E38" s="60"/>
      <c r="F38" s="60"/>
      <c r="G38" s="60"/>
      <c r="H38" s="60"/>
      <c r="I38" s="60"/>
      <c r="J38" s="60"/>
      <c r="K38" s="60"/>
      <c r="L38" s="60"/>
      <c r="M38" s="60"/>
      <c r="N38" s="60"/>
      <c r="O38" s="60"/>
      <c r="P38" s="60"/>
      <c r="Q38" s="60"/>
      <c r="R38" s="60"/>
      <c r="S38" s="60"/>
      <c r="T38" s="60"/>
      <c r="U38" s="60"/>
      <c r="V38" s="60"/>
      <c r="W38" s="60"/>
      <c r="X38" s="60"/>
      <c r="Y38" s="60"/>
      <c r="Z38" s="60"/>
      <c r="AA38" s="60"/>
      <c r="AB38" s="60"/>
      <c r="AC38" s="60"/>
      <c r="AD38" s="60"/>
      <c r="AE38" s="60"/>
      <c r="AF38" s="60"/>
      <c r="AG38" s="60"/>
      <c r="AH38" s="60"/>
      <c r="AI38" s="60"/>
      <c r="AJ38" s="60"/>
      <c r="AK38" s="60"/>
      <c r="AL38" s="60"/>
      <c r="AM38" s="60"/>
      <c r="AN38" s="60"/>
      <c r="AO38" s="60"/>
      <c r="AP38" s="60"/>
      <c r="AQ38" s="60"/>
      <c r="AR38" s="61"/>
    </row>
    <row r="39" spans="2:56" s="1" customFormat="1" ht="36.950000000000003" customHeight="1">
      <c r="B39" s="41"/>
      <c r="C39" s="62" t="s">
        <v>57</v>
      </c>
      <c r="D39" s="63"/>
      <c r="E39" s="63"/>
      <c r="F39" s="63"/>
      <c r="G39" s="63"/>
      <c r="H39" s="63"/>
      <c r="I39" s="63"/>
      <c r="J39" s="63"/>
      <c r="K39" s="63"/>
      <c r="L39" s="63"/>
      <c r="M39" s="63"/>
      <c r="N39" s="63"/>
      <c r="O39" s="63"/>
      <c r="P39" s="63"/>
      <c r="Q39" s="63"/>
      <c r="R39" s="63"/>
      <c r="S39" s="63"/>
      <c r="T39" s="63"/>
      <c r="U39" s="63"/>
      <c r="V39" s="63"/>
      <c r="W39" s="63"/>
      <c r="X39" s="63"/>
      <c r="Y39" s="63"/>
      <c r="Z39" s="63"/>
      <c r="AA39" s="63"/>
      <c r="AB39" s="63"/>
      <c r="AC39" s="63"/>
      <c r="AD39" s="63"/>
      <c r="AE39" s="63"/>
      <c r="AF39" s="63"/>
      <c r="AG39" s="63"/>
      <c r="AH39" s="63"/>
      <c r="AI39" s="63"/>
      <c r="AJ39" s="63"/>
      <c r="AK39" s="63"/>
      <c r="AL39" s="63"/>
      <c r="AM39" s="63"/>
      <c r="AN39" s="63"/>
      <c r="AO39" s="63"/>
      <c r="AP39" s="63"/>
      <c r="AQ39" s="63"/>
      <c r="AR39" s="61"/>
    </row>
    <row r="40" spans="2:56" s="1" customFormat="1" ht="6.95" customHeight="1">
      <c r="B40" s="41"/>
      <c r="C40" s="63"/>
      <c r="D40" s="63"/>
      <c r="E40" s="63"/>
      <c r="F40" s="63"/>
      <c r="G40" s="63"/>
      <c r="H40" s="63"/>
      <c r="I40" s="63"/>
      <c r="J40" s="63"/>
      <c r="K40" s="63"/>
      <c r="L40" s="63"/>
      <c r="M40" s="63"/>
      <c r="N40" s="63"/>
      <c r="O40" s="63"/>
      <c r="P40" s="63"/>
      <c r="Q40" s="63"/>
      <c r="R40" s="63"/>
      <c r="S40" s="63"/>
      <c r="T40" s="63"/>
      <c r="U40" s="63"/>
      <c r="V40" s="63"/>
      <c r="W40" s="63"/>
      <c r="X40" s="63"/>
      <c r="Y40" s="63"/>
      <c r="Z40" s="63"/>
      <c r="AA40" s="63"/>
      <c r="AB40" s="63"/>
      <c r="AC40" s="63"/>
      <c r="AD40" s="63"/>
      <c r="AE40" s="63"/>
      <c r="AF40" s="63"/>
      <c r="AG40" s="63"/>
      <c r="AH40" s="63"/>
      <c r="AI40" s="63"/>
      <c r="AJ40" s="63"/>
      <c r="AK40" s="63"/>
      <c r="AL40" s="63"/>
      <c r="AM40" s="63"/>
      <c r="AN40" s="63"/>
      <c r="AO40" s="63"/>
      <c r="AP40" s="63"/>
      <c r="AQ40" s="63"/>
      <c r="AR40" s="61"/>
    </row>
    <row r="41" spans="2:56" s="3" customFormat="1" ht="14.45" customHeight="1">
      <c r="B41" s="64"/>
      <c r="C41" s="65" t="s">
        <v>15</v>
      </c>
      <c r="D41" s="66"/>
      <c r="E41" s="66"/>
      <c r="F41" s="66"/>
      <c r="G41" s="66"/>
      <c r="H41" s="66"/>
      <c r="I41" s="66"/>
      <c r="J41" s="66"/>
      <c r="K41" s="66"/>
      <c r="L41" s="66" t="str">
        <f>K5</f>
        <v>TUCEK-2-ZMENA</v>
      </c>
      <c r="M41" s="66"/>
      <c r="N41" s="66"/>
      <c r="O41" s="66"/>
      <c r="P41" s="66"/>
      <c r="Q41" s="66"/>
      <c r="R41" s="66"/>
      <c r="S41" s="66"/>
      <c r="T41" s="66"/>
      <c r="U41" s="66"/>
      <c r="V41" s="66"/>
      <c r="W41" s="66"/>
      <c r="X41" s="66"/>
      <c r="Y41" s="66"/>
      <c r="Z41" s="66"/>
      <c r="AA41" s="66"/>
      <c r="AB41" s="66"/>
      <c r="AC41" s="66"/>
      <c r="AD41" s="66"/>
      <c r="AE41" s="66"/>
      <c r="AF41" s="66"/>
      <c r="AG41" s="66"/>
      <c r="AH41" s="66"/>
      <c r="AI41" s="66"/>
      <c r="AJ41" s="66"/>
      <c r="AK41" s="66"/>
      <c r="AL41" s="66"/>
      <c r="AM41" s="66"/>
      <c r="AN41" s="66"/>
      <c r="AO41" s="66"/>
      <c r="AP41" s="66"/>
      <c r="AQ41" s="66"/>
      <c r="AR41" s="67"/>
    </row>
    <row r="42" spans="2:56" s="4" customFormat="1" ht="36.950000000000003" customHeight="1">
      <c r="B42" s="68"/>
      <c r="C42" s="69" t="s">
        <v>18</v>
      </c>
      <c r="D42" s="70"/>
      <c r="E42" s="70"/>
      <c r="F42" s="70"/>
      <c r="G42" s="70"/>
      <c r="H42" s="70"/>
      <c r="I42" s="70"/>
      <c r="J42" s="70"/>
      <c r="K42" s="70"/>
      <c r="L42" s="373" t="str">
        <f>K6</f>
        <v>Zvýšení kapacity a změna rekultivace řízené skládky odpadů Lanškroun - I.ETAPA - technické úpravy skládky</v>
      </c>
      <c r="M42" s="374"/>
      <c r="N42" s="374"/>
      <c r="O42" s="374"/>
      <c r="P42" s="374"/>
      <c r="Q42" s="374"/>
      <c r="R42" s="374"/>
      <c r="S42" s="374"/>
      <c r="T42" s="374"/>
      <c r="U42" s="374"/>
      <c r="V42" s="374"/>
      <c r="W42" s="374"/>
      <c r="X42" s="374"/>
      <c r="Y42" s="374"/>
      <c r="Z42" s="374"/>
      <c r="AA42" s="374"/>
      <c r="AB42" s="374"/>
      <c r="AC42" s="374"/>
      <c r="AD42" s="374"/>
      <c r="AE42" s="374"/>
      <c r="AF42" s="374"/>
      <c r="AG42" s="374"/>
      <c r="AH42" s="374"/>
      <c r="AI42" s="374"/>
      <c r="AJ42" s="374"/>
      <c r="AK42" s="374"/>
      <c r="AL42" s="374"/>
      <c r="AM42" s="374"/>
      <c r="AN42" s="374"/>
      <c r="AO42" s="374"/>
      <c r="AP42" s="70"/>
      <c r="AQ42" s="70"/>
      <c r="AR42" s="71"/>
    </row>
    <row r="43" spans="2:56" s="1" customFormat="1" ht="6.95" customHeight="1">
      <c r="B43" s="41"/>
      <c r="C43" s="63"/>
      <c r="D43" s="63"/>
      <c r="E43" s="63"/>
      <c r="F43" s="63"/>
      <c r="G43" s="63"/>
      <c r="H43" s="63"/>
      <c r="I43" s="63"/>
      <c r="J43" s="63"/>
      <c r="K43" s="63"/>
      <c r="L43" s="63"/>
      <c r="M43" s="63"/>
      <c r="N43" s="63"/>
      <c r="O43" s="63"/>
      <c r="P43" s="63"/>
      <c r="Q43" s="63"/>
      <c r="R43" s="63"/>
      <c r="S43" s="63"/>
      <c r="T43" s="63"/>
      <c r="U43" s="63"/>
      <c r="V43" s="63"/>
      <c r="W43" s="63"/>
      <c r="X43" s="63"/>
      <c r="Y43" s="63"/>
      <c r="Z43" s="63"/>
      <c r="AA43" s="63"/>
      <c r="AB43" s="63"/>
      <c r="AC43" s="63"/>
      <c r="AD43" s="63"/>
      <c r="AE43" s="63"/>
      <c r="AF43" s="63"/>
      <c r="AG43" s="63"/>
      <c r="AH43" s="63"/>
      <c r="AI43" s="63"/>
      <c r="AJ43" s="63"/>
      <c r="AK43" s="63"/>
      <c r="AL43" s="63"/>
      <c r="AM43" s="63"/>
      <c r="AN43" s="63"/>
      <c r="AO43" s="63"/>
      <c r="AP43" s="63"/>
      <c r="AQ43" s="63"/>
      <c r="AR43" s="61"/>
    </row>
    <row r="44" spans="2:56" s="1" customFormat="1">
      <c r="B44" s="41"/>
      <c r="C44" s="65" t="s">
        <v>25</v>
      </c>
      <c r="D44" s="63"/>
      <c r="E44" s="63"/>
      <c r="F44" s="63"/>
      <c r="G44" s="63"/>
      <c r="H44" s="63"/>
      <c r="I44" s="63"/>
      <c r="J44" s="63"/>
      <c r="K44" s="63"/>
      <c r="L44" s="72" t="str">
        <f>IF(K8="","",K8)</f>
        <v>Lanškroun - Dolní Třešňovec</v>
      </c>
      <c r="M44" s="63"/>
      <c r="N44" s="63"/>
      <c r="O44" s="63"/>
      <c r="P44" s="63"/>
      <c r="Q44" s="63"/>
      <c r="R44" s="63"/>
      <c r="S44" s="63"/>
      <c r="T44" s="63"/>
      <c r="U44" s="63"/>
      <c r="V44" s="63"/>
      <c r="W44" s="63"/>
      <c r="X44" s="63"/>
      <c r="Y44" s="63"/>
      <c r="Z44" s="63"/>
      <c r="AA44" s="63"/>
      <c r="AB44" s="63"/>
      <c r="AC44" s="63"/>
      <c r="AD44" s="63"/>
      <c r="AE44" s="63"/>
      <c r="AF44" s="63"/>
      <c r="AG44" s="63"/>
      <c r="AH44" s="63"/>
      <c r="AI44" s="65" t="s">
        <v>27</v>
      </c>
      <c r="AJ44" s="63"/>
      <c r="AK44" s="63"/>
      <c r="AL44" s="63"/>
      <c r="AM44" s="375" t="str">
        <f>IF(AN8= "","",AN8)</f>
        <v>5.12.2016</v>
      </c>
      <c r="AN44" s="375"/>
      <c r="AO44" s="63"/>
      <c r="AP44" s="63"/>
      <c r="AQ44" s="63"/>
      <c r="AR44" s="61"/>
    </row>
    <row r="45" spans="2:56" s="1" customFormat="1" ht="6.95" customHeight="1">
      <c r="B45" s="41"/>
      <c r="C45" s="63"/>
      <c r="D45" s="63"/>
      <c r="E45" s="63"/>
      <c r="F45" s="63"/>
      <c r="G45" s="63"/>
      <c r="H45" s="63"/>
      <c r="I45" s="63"/>
      <c r="J45" s="63"/>
      <c r="K45" s="63"/>
      <c r="L45" s="63"/>
      <c r="M45" s="63"/>
      <c r="N45" s="63"/>
      <c r="O45" s="63"/>
      <c r="P45" s="63"/>
      <c r="Q45" s="63"/>
      <c r="R45" s="63"/>
      <c r="S45" s="63"/>
      <c r="T45" s="63"/>
      <c r="U45" s="63"/>
      <c r="V45" s="63"/>
      <c r="W45" s="63"/>
      <c r="X45" s="63"/>
      <c r="Y45" s="63"/>
      <c r="Z45" s="63"/>
      <c r="AA45" s="63"/>
      <c r="AB45" s="63"/>
      <c r="AC45" s="63"/>
      <c r="AD45" s="63"/>
      <c r="AE45" s="63"/>
      <c r="AF45" s="63"/>
      <c r="AG45" s="63"/>
      <c r="AH45" s="63"/>
      <c r="AI45" s="63"/>
      <c r="AJ45" s="63"/>
      <c r="AK45" s="63"/>
      <c r="AL45" s="63"/>
      <c r="AM45" s="63"/>
      <c r="AN45" s="63"/>
      <c r="AO45" s="63"/>
      <c r="AP45" s="63"/>
      <c r="AQ45" s="63"/>
      <c r="AR45" s="61"/>
    </row>
    <row r="46" spans="2:56" s="1" customFormat="1">
      <c r="B46" s="41"/>
      <c r="C46" s="65" t="s">
        <v>31</v>
      </c>
      <c r="D46" s="63"/>
      <c r="E46" s="63"/>
      <c r="F46" s="63"/>
      <c r="G46" s="63"/>
      <c r="H46" s="63"/>
      <c r="I46" s="63"/>
      <c r="J46" s="63"/>
      <c r="K46" s="63"/>
      <c r="L46" s="66" t="str">
        <f>IF(E11= "","",E11)</f>
        <v>Město Lanškroun,nám.J.M.Marků 12,Lanškroun</v>
      </c>
      <c r="M46" s="63"/>
      <c r="N46" s="63"/>
      <c r="O46" s="63"/>
      <c r="P46" s="63"/>
      <c r="Q46" s="63"/>
      <c r="R46" s="63"/>
      <c r="S46" s="63"/>
      <c r="T46" s="63"/>
      <c r="U46" s="63"/>
      <c r="V46" s="63"/>
      <c r="W46" s="63"/>
      <c r="X46" s="63"/>
      <c r="Y46" s="63"/>
      <c r="Z46" s="63"/>
      <c r="AA46" s="63"/>
      <c r="AB46" s="63"/>
      <c r="AC46" s="63"/>
      <c r="AD46" s="63"/>
      <c r="AE46" s="63"/>
      <c r="AF46" s="63"/>
      <c r="AG46" s="63"/>
      <c r="AH46" s="63"/>
      <c r="AI46" s="65" t="s">
        <v>37</v>
      </c>
      <c r="AJ46" s="63"/>
      <c r="AK46" s="63"/>
      <c r="AL46" s="63"/>
      <c r="AM46" s="376" t="str">
        <f>IF(E17="","",E17)</f>
        <v>TUČEK Miloš - práce konstrukční</v>
      </c>
      <c r="AN46" s="376"/>
      <c r="AO46" s="376"/>
      <c r="AP46" s="376"/>
      <c r="AQ46" s="63"/>
      <c r="AR46" s="61"/>
      <c r="AS46" s="377" t="s">
        <v>58</v>
      </c>
      <c r="AT46" s="378"/>
      <c r="AU46" s="74"/>
      <c r="AV46" s="74"/>
      <c r="AW46" s="74"/>
      <c r="AX46" s="74"/>
      <c r="AY46" s="74"/>
      <c r="AZ46" s="74"/>
      <c r="BA46" s="74"/>
      <c r="BB46" s="74"/>
      <c r="BC46" s="74"/>
      <c r="BD46" s="75"/>
    </row>
    <row r="47" spans="2:56" s="1" customFormat="1">
      <c r="B47" s="41"/>
      <c r="C47" s="65" t="s">
        <v>35</v>
      </c>
      <c r="D47" s="63"/>
      <c r="E47" s="63"/>
      <c r="F47" s="63"/>
      <c r="G47" s="63"/>
      <c r="H47" s="63"/>
      <c r="I47" s="63"/>
      <c r="J47" s="63"/>
      <c r="K47" s="63"/>
      <c r="L47" s="66" t="str">
        <f>IF(E14= "Vyplň údaj","",E14)</f>
        <v/>
      </c>
      <c r="M47" s="63"/>
      <c r="N47" s="63"/>
      <c r="O47" s="63"/>
      <c r="P47" s="63"/>
      <c r="Q47" s="63"/>
      <c r="R47" s="63"/>
      <c r="S47" s="63"/>
      <c r="T47" s="63"/>
      <c r="U47" s="63"/>
      <c r="V47" s="63"/>
      <c r="W47" s="63"/>
      <c r="X47" s="63"/>
      <c r="Y47" s="63"/>
      <c r="Z47" s="63"/>
      <c r="AA47" s="63"/>
      <c r="AB47" s="63"/>
      <c r="AC47" s="63"/>
      <c r="AD47" s="63"/>
      <c r="AE47" s="63"/>
      <c r="AF47" s="63"/>
      <c r="AG47" s="63"/>
      <c r="AH47" s="63"/>
      <c r="AI47" s="63"/>
      <c r="AJ47" s="63"/>
      <c r="AK47" s="63"/>
      <c r="AL47" s="63"/>
      <c r="AM47" s="63"/>
      <c r="AN47" s="63"/>
      <c r="AO47" s="63"/>
      <c r="AP47" s="63"/>
      <c r="AQ47" s="63"/>
      <c r="AR47" s="61"/>
      <c r="AS47" s="379"/>
      <c r="AT47" s="380"/>
      <c r="AU47" s="76"/>
      <c r="AV47" s="76"/>
      <c r="AW47" s="76"/>
      <c r="AX47" s="76"/>
      <c r="AY47" s="76"/>
      <c r="AZ47" s="76"/>
      <c r="BA47" s="76"/>
      <c r="BB47" s="76"/>
      <c r="BC47" s="76"/>
      <c r="BD47" s="77"/>
    </row>
    <row r="48" spans="2:56" s="1" customFormat="1" ht="10.9" customHeight="1">
      <c r="B48" s="41"/>
      <c r="C48" s="63"/>
      <c r="D48" s="63"/>
      <c r="E48" s="63"/>
      <c r="F48" s="63"/>
      <c r="G48" s="63"/>
      <c r="H48" s="63"/>
      <c r="I48" s="63"/>
      <c r="J48" s="63"/>
      <c r="K48" s="63"/>
      <c r="L48" s="63"/>
      <c r="M48" s="63"/>
      <c r="N48" s="63"/>
      <c r="O48" s="63"/>
      <c r="P48" s="63"/>
      <c r="Q48" s="63"/>
      <c r="R48" s="63"/>
      <c r="S48" s="63"/>
      <c r="T48" s="63"/>
      <c r="U48" s="63"/>
      <c r="V48" s="63"/>
      <c r="W48" s="63"/>
      <c r="X48" s="63"/>
      <c r="Y48" s="63"/>
      <c r="Z48" s="63"/>
      <c r="AA48" s="63"/>
      <c r="AB48" s="63"/>
      <c r="AC48" s="63"/>
      <c r="AD48" s="63"/>
      <c r="AE48" s="63"/>
      <c r="AF48" s="63"/>
      <c r="AG48" s="63"/>
      <c r="AH48" s="63"/>
      <c r="AI48" s="63"/>
      <c r="AJ48" s="63"/>
      <c r="AK48" s="63"/>
      <c r="AL48" s="63"/>
      <c r="AM48" s="63"/>
      <c r="AN48" s="63"/>
      <c r="AO48" s="63"/>
      <c r="AP48" s="63"/>
      <c r="AQ48" s="63"/>
      <c r="AR48" s="61"/>
      <c r="AS48" s="381"/>
      <c r="AT48" s="382"/>
      <c r="AU48" s="42"/>
      <c r="AV48" s="42"/>
      <c r="AW48" s="42"/>
      <c r="AX48" s="42"/>
      <c r="AY48" s="42"/>
      <c r="AZ48" s="42"/>
      <c r="BA48" s="42"/>
      <c r="BB48" s="42"/>
      <c r="BC48" s="42"/>
      <c r="BD48" s="78"/>
    </row>
    <row r="49" spans="1:91" s="1" customFormat="1" ht="29.25" customHeight="1">
      <c r="B49" s="41"/>
      <c r="C49" s="383" t="s">
        <v>59</v>
      </c>
      <c r="D49" s="384"/>
      <c r="E49" s="384"/>
      <c r="F49" s="384"/>
      <c r="G49" s="384"/>
      <c r="H49" s="79"/>
      <c r="I49" s="385" t="s">
        <v>60</v>
      </c>
      <c r="J49" s="384"/>
      <c r="K49" s="384"/>
      <c r="L49" s="384"/>
      <c r="M49" s="384"/>
      <c r="N49" s="384"/>
      <c r="O49" s="384"/>
      <c r="P49" s="384"/>
      <c r="Q49" s="384"/>
      <c r="R49" s="384"/>
      <c r="S49" s="384"/>
      <c r="T49" s="384"/>
      <c r="U49" s="384"/>
      <c r="V49" s="384"/>
      <c r="W49" s="384"/>
      <c r="X49" s="384"/>
      <c r="Y49" s="384"/>
      <c r="Z49" s="384"/>
      <c r="AA49" s="384"/>
      <c r="AB49" s="384"/>
      <c r="AC49" s="384"/>
      <c r="AD49" s="384"/>
      <c r="AE49" s="384"/>
      <c r="AF49" s="384"/>
      <c r="AG49" s="386" t="s">
        <v>61</v>
      </c>
      <c r="AH49" s="384"/>
      <c r="AI49" s="384"/>
      <c r="AJ49" s="384"/>
      <c r="AK49" s="384"/>
      <c r="AL49" s="384"/>
      <c r="AM49" s="384"/>
      <c r="AN49" s="385" t="s">
        <v>62</v>
      </c>
      <c r="AO49" s="384"/>
      <c r="AP49" s="384"/>
      <c r="AQ49" s="80" t="s">
        <v>63</v>
      </c>
      <c r="AR49" s="61"/>
      <c r="AS49" s="81" t="s">
        <v>64</v>
      </c>
      <c r="AT49" s="82" t="s">
        <v>65</v>
      </c>
      <c r="AU49" s="82" t="s">
        <v>66</v>
      </c>
      <c r="AV49" s="82" t="s">
        <v>67</v>
      </c>
      <c r="AW49" s="82" t="s">
        <v>68</v>
      </c>
      <c r="AX49" s="82" t="s">
        <v>69</v>
      </c>
      <c r="AY49" s="82" t="s">
        <v>70</v>
      </c>
      <c r="AZ49" s="82" t="s">
        <v>71</v>
      </c>
      <c r="BA49" s="82" t="s">
        <v>72</v>
      </c>
      <c r="BB49" s="82" t="s">
        <v>73</v>
      </c>
      <c r="BC49" s="82" t="s">
        <v>74</v>
      </c>
      <c r="BD49" s="83" t="s">
        <v>75</v>
      </c>
    </row>
    <row r="50" spans="1:91" s="1" customFormat="1" ht="10.9" customHeight="1">
      <c r="B50" s="41"/>
      <c r="C50" s="63"/>
      <c r="D50" s="63"/>
      <c r="E50" s="63"/>
      <c r="F50" s="63"/>
      <c r="G50" s="63"/>
      <c r="H50" s="63"/>
      <c r="I50" s="63"/>
      <c r="J50" s="63"/>
      <c r="K50" s="63"/>
      <c r="L50" s="63"/>
      <c r="M50" s="63"/>
      <c r="N50" s="63"/>
      <c r="O50" s="63"/>
      <c r="P50" s="63"/>
      <c r="Q50" s="63"/>
      <c r="R50" s="63"/>
      <c r="S50" s="63"/>
      <c r="T50" s="63"/>
      <c r="U50" s="63"/>
      <c r="V50" s="63"/>
      <c r="W50" s="63"/>
      <c r="X50" s="63"/>
      <c r="Y50" s="63"/>
      <c r="Z50" s="63"/>
      <c r="AA50" s="63"/>
      <c r="AB50" s="63"/>
      <c r="AC50" s="63"/>
      <c r="AD50" s="63"/>
      <c r="AE50" s="63"/>
      <c r="AF50" s="63"/>
      <c r="AG50" s="63"/>
      <c r="AH50" s="63"/>
      <c r="AI50" s="63"/>
      <c r="AJ50" s="63"/>
      <c r="AK50" s="63"/>
      <c r="AL50" s="63"/>
      <c r="AM50" s="63"/>
      <c r="AN50" s="63"/>
      <c r="AO50" s="63"/>
      <c r="AP50" s="63"/>
      <c r="AQ50" s="63"/>
      <c r="AR50" s="61"/>
      <c r="AS50" s="84"/>
      <c r="AT50" s="85"/>
      <c r="AU50" s="85"/>
      <c r="AV50" s="85"/>
      <c r="AW50" s="85"/>
      <c r="AX50" s="85"/>
      <c r="AY50" s="85"/>
      <c r="AZ50" s="85"/>
      <c r="BA50" s="85"/>
      <c r="BB50" s="85"/>
      <c r="BC50" s="85"/>
      <c r="BD50" s="86"/>
    </row>
    <row r="51" spans="1:91" s="4" customFormat="1" ht="32.450000000000003" customHeight="1">
      <c r="B51" s="68"/>
      <c r="C51" s="87" t="s">
        <v>76</v>
      </c>
      <c r="D51" s="88"/>
      <c r="E51" s="88"/>
      <c r="F51" s="88"/>
      <c r="G51" s="88"/>
      <c r="H51" s="88"/>
      <c r="I51" s="88"/>
      <c r="J51" s="88"/>
      <c r="K51" s="88"/>
      <c r="L51" s="88"/>
      <c r="M51" s="88"/>
      <c r="N51" s="88"/>
      <c r="O51" s="88"/>
      <c r="P51" s="88"/>
      <c r="Q51" s="88"/>
      <c r="R51" s="88"/>
      <c r="S51" s="88"/>
      <c r="T51" s="88"/>
      <c r="U51" s="88"/>
      <c r="V51" s="88"/>
      <c r="W51" s="88"/>
      <c r="X51" s="88"/>
      <c r="Y51" s="88"/>
      <c r="Z51" s="88"/>
      <c r="AA51" s="88"/>
      <c r="AB51" s="88"/>
      <c r="AC51" s="88"/>
      <c r="AD51" s="88"/>
      <c r="AE51" s="88"/>
      <c r="AF51" s="88"/>
      <c r="AG51" s="390">
        <f>ROUND(SUM(AG52:AG56),1)</f>
        <v>0</v>
      </c>
      <c r="AH51" s="390"/>
      <c r="AI51" s="390"/>
      <c r="AJ51" s="390"/>
      <c r="AK51" s="390"/>
      <c r="AL51" s="390"/>
      <c r="AM51" s="390"/>
      <c r="AN51" s="391">
        <f t="shared" ref="AN51:AN56" si="0">SUM(AG51,AT51)</f>
        <v>0</v>
      </c>
      <c r="AO51" s="391"/>
      <c r="AP51" s="391"/>
      <c r="AQ51" s="89" t="s">
        <v>22</v>
      </c>
      <c r="AR51" s="71"/>
      <c r="AS51" s="90">
        <f>ROUND(SUM(AS52:AS56),1)</f>
        <v>0</v>
      </c>
      <c r="AT51" s="91">
        <f t="shared" ref="AT51:AT56" si="1">ROUND(SUM(AV51:AW51),1)</f>
        <v>0</v>
      </c>
      <c r="AU51" s="92">
        <f>ROUND(SUM(AU52:AU56),5)</f>
        <v>0</v>
      </c>
      <c r="AV51" s="91">
        <f>ROUND(AZ51*L26,1)</f>
        <v>0</v>
      </c>
      <c r="AW51" s="91">
        <f>ROUND(BA51*L27,1)</f>
        <v>0</v>
      </c>
      <c r="AX51" s="91">
        <f>ROUND(BB51*L26,1)</f>
        <v>0</v>
      </c>
      <c r="AY51" s="91">
        <f>ROUND(BC51*L27,1)</f>
        <v>0</v>
      </c>
      <c r="AZ51" s="91">
        <f>ROUND(SUM(AZ52:AZ56),1)</f>
        <v>0</v>
      </c>
      <c r="BA51" s="91">
        <f>ROUND(SUM(BA52:BA56),1)</f>
        <v>0</v>
      </c>
      <c r="BB51" s="91">
        <f>ROUND(SUM(BB52:BB56),1)</f>
        <v>0</v>
      </c>
      <c r="BC51" s="91">
        <f>ROUND(SUM(BC52:BC56),1)</f>
        <v>0</v>
      </c>
      <c r="BD51" s="93">
        <f>ROUND(SUM(BD52:BD56),1)</f>
        <v>0</v>
      </c>
      <c r="BS51" s="94" t="s">
        <v>77</v>
      </c>
      <c r="BT51" s="94" t="s">
        <v>78</v>
      </c>
      <c r="BU51" s="95" t="s">
        <v>79</v>
      </c>
      <c r="BV51" s="94" t="s">
        <v>80</v>
      </c>
      <c r="BW51" s="94" t="s">
        <v>7</v>
      </c>
      <c r="BX51" s="94" t="s">
        <v>81</v>
      </c>
      <c r="CL51" s="94" t="s">
        <v>22</v>
      </c>
    </row>
    <row r="52" spans="1:91" s="5" customFormat="1" ht="22.5" customHeight="1">
      <c r="A52" s="96" t="s">
        <v>82</v>
      </c>
      <c r="B52" s="97"/>
      <c r="C52" s="98"/>
      <c r="D52" s="389" t="s">
        <v>83</v>
      </c>
      <c r="E52" s="389"/>
      <c r="F52" s="389"/>
      <c r="G52" s="389"/>
      <c r="H52" s="389"/>
      <c r="I52" s="99"/>
      <c r="J52" s="389" t="s">
        <v>84</v>
      </c>
      <c r="K52" s="389"/>
      <c r="L52" s="389"/>
      <c r="M52" s="389"/>
      <c r="N52" s="389"/>
      <c r="O52" s="389"/>
      <c r="P52" s="389"/>
      <c r="Q52" s="389"/>
      <c r="R52" s="389"/>
      <c r="S52" s="389"/>
      <c r="T52" s="389"/>
      <c r="U52" s="389"/>
      <c r="V52" s="389"/>
      <c r="W52" s="389"/>
      <c r="X52" s="389"/>
      <c r="Y52" s="389"/>
      <c r="Z52" s="389"/>
      <c r="AA52" s="389"/>
      <c r="AB52" s="389"/>
      <c r="AC52" s="389"/>
      <c r="AD52" s="389"/>
      <c r="AE52" s="389"/>
      <c r="AF52" s="389"/>
      <c r="AG52" s="387">
        <f>'SO-31 - SO-31   Příprava ...'!J27</f>
        <v>0</v>
      </c>
      <c r="AH52" s="388"/>
      <c r="AI52" s="388"/>
      <c r="AJ52" s="388"/>
      <c r="AK52" s="388"/>
      <c r="AL52" s="388"/>
      <c r="AM52" s="388"/>
      <c r="AN52" s="387">
        <f t="shared" si="0"/>
        <v>0</v>
      </c>
      <c r="AO52" s="388"/>
      <c r="AP52" s="388"/>
      <c r="AQ52" s="100" t="s">
        <v>85</v>
      </c>
      <c r="AR52" s="101"/>
      <c r="AS52" s="102">
        <v>0</v>
      </c>
      <c r="AT52" s="103">
        <f t="shared" si="1"/>
        <v>0</v>
      </c>
      <c r="AU52" s="104">
        <f>'SO-31 - SO-31   Příprava ...'!P78</f>
        <v>0</v>
      </c>
      <c r="AV52" s="103">
        <f>'SO-31 - SO-31   Příprava ...'!J30</f>
        <v>0</v>
      </c>
      <c r="AW52" s="103">
        <f>'SO-31 - SO-31   Příprava ...'!J31</f>
        <v>0</v>
      </c>
      <c r="AX52" s="103">
        <f>'SO-31 - SO-31   Příprava ...'!J32</f>
        <v>0</v>
      </c>
      <c r="AY52" s="103">
        <f>'SO-31 - SO-31   Příprava ...'!J33</f>
        <v>0</v>
      </c>
      <c r="AZ52" s="103">
        <f>'SO-31 - SO-31   Příprava ...'!F30</f>
        <v>0</v>
      </c>
      <c r="BA52" s="103">
        <f>'SO-31 - SO-31   Příprava ...'!F31</f>
        <v>0</v>
      </c>
      <c r="BB52" s="103">
        <f>'SO-31 - SO-31   Příprava ...'!F32</f>
        <v>0</v>
      </c>
      <c r="BC52" s="103">
        <f>'SO-31 - SO-31   Příprava ...'!F33</f>
        <v>0</v>
      </c>
      <c r="BD52" s="105">
        <f>'SO-31 - SO-31   Příprava ...'!F34</f>
        <v>0</v>
      </c>
      <c r="BT52" s="106" t="s">
        <v>24</v>
      </c>
      <c r="BV52" s="106" t="s">
        <v>80</v>
      </c>
      <c r="BW52" s="106" t="s">
        <v>86</v>
      </c>
      <c r="BX52" s="106" t="s">
        <v>7</v>
      </c>
      <c r="CL52" s="106" t="s">
        <v>22</v>
      </c>
      <c r="CM52" s="106" t="s">
        <v>87</v>
      </c>
    </row>
    <row r="53" spans="1:91" s="5" customFormat="1" ht="22.5" customHeight="1">
      <c r="A53" s="96" t="s">
        <v>82</v>
      </c>
      <c r="B53" s="97"/>
      <c r="C53" s="98"/>
      <c r="D53" s="389" t="s">
        <v>88</v>
      </c>
      <c r="E53" s="389"/>
      <c r="F53" s="389"/>
      <c r="G53" s="389"/>
      <c r="H53" s="389"/>
      <c r="I53" s="99"/>
      <c r="J53" s="389" t="s">
        <v>89</v>
      </c>
      <c r="K53" s="389"/>
      <c r="L53" s="389"/>
      <c r="M53" s="389"/>
      <c r="N53" s="389"/>
      <c r="O53" s="389"/>
      <c r="P53" s="389"/>
      <c r="Q53" s="389"/>
      <c r="R53" s="389"/>
      <c r="S53" s="389"/>
      <c r="T53" s="389"/>
      <c r="U53" s="389"/>
      <c r="V53" s="389"/>
      <c r="W53" s="389"/>
      <c r="X53" s="389"/>
      <c r="Y53" s="389"/>
      <c r="Z53" s="389"/>
      <c r="AA53" s="389"/>
      <c r="AB53" s="389"/>
      <c r="AC53" s="389"/>
      <c r="AD53" s="389"/>
      <c r="AE53" s="389"/>
      <c r="AF53" s="389"/>
      <c r="AG53" s="387">
        <f>'SO-32 - SO-32   Obvodová ...'!J27</f>
        <v>0</v>
      </c>
      <c r="AH53" s="388"/>
      <c r="AI53" s="388"/>
      <c r="AJ53" s="388"/>
      <c r="AK53" s="388"/>
      <c r="AL53" s="388"/>
      <c r="AM53" s="388"/>
      <c r="AN53" s="387">
        <f t="shared" si="0"/>
        <v>0</v>
      </c>
      <c r="AO53" s="388"/>
      <c r="AP53" s="388"/>
      <c r="AQ53" s="100" t="s">
        <v>85</v>
      </c>
      <c r="AR53" s="101"/>
      <c r="AS53" s="102">
        <v>0</v>
      </c>
      <c r="AT53" s="103">
        <f t="shared" si="1"/>
        <v>0</v>
      </c>
      <c r="AU53" s="104">
        <f>'SO-32 - SO-32   Obvodová ...'!P78</f>
        <v>0</v>
      </c>
      <c r="AV53" s="103">
        <f>'SO-32 - SO-32   Obvodová ...'!J30</f>
        <v>0</v>
      </c>
      <c r="AW53" s="103">
        <f>'SO-32 - SO-32   Obvodová ...'!J31</f>
        <v>0</v>
      </c>
      <c r="AX53" s="103">
        <f>'SO-32 - SO-32   Obvodová ...'!J32</f>
        <v>0</v>
      </c>
      <c r="AY53" s="103">
        <f>'SO-32 - SO-32   Obvodová ...'!J33</f>
        <v>0</v>
      </c>
      <c r="AZ53" s="103">
        <f>'SO-32 - SO-32   Obvodová ...'!F30</f>
        <v>0</v>
      </c>
      <c r="BA53" s="103">
        <f>'SO-32 - SO-32   Obvodová ...'!F31</f>
        <v>0</v>
      </c>
      <c r="BB53" s="103">
        <f>'SO-32 - SO-32   Obvodová ...'!F32</f>
        <v>0</v>
      </c>
      <c r="BC53" s="103">
        <f>'SO-32 - SO-32   Obvodová ...'!F33</f>
        <v>0</v>
      </c>
      <c r="BD53" s="105">
        <f>'SO-32 - SO-32   Obvodová ...'!F34</f>
        <v>0</v>
      </c>
      <c r="BT53" s="106" t="s">
        <v>24</v>
      </c>
      <c r="BV53" s="106" t="s">
        <v>80</v>
      </c>
      <c r="BW53" s="106" t="s">
        <v>90</v>
      </c>
      <c r="BX53" s="106" t="s">
        <v>7</v>
      </c>
      <c r="CL53" s="106" t="s">
        <v>22</v>
      </c>
      <c r="CM53" s="106" t="s">
        <v>87</v>
      </c>
    </row>
    <row r="54" spans="1:91" s="5" customFormat="1" ht="22.5" customHeight="1">
      <c r="A54" s="96" t="s">
        <v>82</v>
      </c>
      <c r="B54" s="97"/>
      <c r="C54" s="98"/>
      <c r="D54" s="389" t="s">
        <v>91</v>
      </c>
      <c r="E54" s="389"/>
      <c r="F54" s="389"/>
      <c r="G54" s="389"/>
      <c r="H54" s="389"/>
      <c r="I54" s="99"/>
      <c r="J54" s="389" t="s">
        <v>92</v>
      </c>
      <c r="K54" s="389"/>
      <c r="L54" s="389"/>
      <c r="M54" s="389"/>
      <c r="N54" s="389"/>
      <c r="O54" s="389"/>
      <c r="P54" s="389"/>
      <c r="Q54" s="389"/>
      <c r="R54" s="389"/>
      <c r="S54" s="389"/>
      <c r="T54" s="389"/>
      <c r="U54" s="389"/>
      <c r="V54" s="389"/>
      <c r="W54" s="389"/>
      <c r="X54" s="389"/>
      <c r="Y54" s="389"/>
      <c r="Z54" s="389"/>
      <c r="AA54" s="389"/>
      <c r="AB54" s="389"/>
      <c r="AC54" s="389"/>
      <c r="AD54" s="389"/>
      <c r="AE54" s="389"/>
      <c r="AF54" s="389"/>
      <c r="AG54" s="387">
        <f>'SO-33 - SO-33   Obslužná ...'!J27</f>
        <v>0</v>
      </c>
      <c r="AH54" s="388"/>
      <c r="AI54" s="388"/>
      <c r="AJ54" s="388"/>
      <c r="AK54" s="388"/>
      <c r="AL54" s="388"/>
      <c r="AM54" s="388"/>
      <c r="AN54" s="387">
        <f t="shared" si="0"/>
        <v>0</v>
      </c>
      <c r="AO54" s="388"/>
      <c r="AP54" s="388"/>
      <c r="AQ54" s="100" t="s">
        <v>85</v>
      </c>
      <c r="AR54" s="101"/>
      <c r="AS54" s="102">
        <v>0</v>
      </c>
      <c r="AT54" s="103">
        <f t="shared" si="1"/>
        <v>0</v>
      </c>
      <c r="AU54" s="104">
        <f>'SO-33 - SO-33   Obslužná ...'!P80</f>
        <v>0</v>
      </c>
      <c r="AV54" s="103">
        <f>'SO-33 - SO-33   Obslužná ...'!J30</f>
        <v>0</v>
      </c>
      <c r="AW54" s="103">
        <f>'SO-33 - SO-33   Obslužná ...'!J31</f>
        <v>0</v>
      </c>
      <c r="AX54" s="103">
        <f>'SO-33 - SO-33   Obslužná ...'!J32</f>
        <v>0</v>
      </c>
      <c r="AY54" s="103">
        <f>'SO-33 - SO-33   Obslužná ...'!J33</f>
        <v>0</v>
      </c>
      <c r="AZ54" s="103">
        <f>'SO-33 - SO-33   Obslužná ...'!F30</f>
        <v>0</v>
      </c>
      <c r="BA54" s="103">
        <f>'SO-33 - SO-33   Obslužná ...'!F31</f>
        <v>0</v>
      </c>
      <c r="BB54" s="103">
        <f>'SO-33 - SO-33   Obslužná ...'!F32</f>
        <v>0</v>
      </c>
      <c r="BC54" s="103">
        <f>'SO-33 - SO-33   Obslužná ...'!F33</f>
        <v>0</v>
      </c>
      <c r="BD54" s="105">
        <f>'SO-33 - SO-33   Obslužná ...'!F34</f>
        <v>0</v>
      </c>
      <c r="BT54" s="106" t="s">
        <v>24</v>
      </c>
      <c r="BV54" s="106" t="s">
        <v>80</v>
      </c>
      <c r="BW54" s="106" t="s">
        <v>93</v>
      </c>
      <c r="BX54" s="106" t="s">
        <v>7</v>
      </c>
      <c r="CL54" s="106" t="s">
        <v>22</v>
      </c>
      <c r="CM54" s="106" t="s">
        <v>87</v>
      </c>
    </row>
    <row r="55" spans="1:91" s="5" customFormat="1" ht="22.5" customHeight="1">
      <c r="A55" s="96" t="s">
        <v>82</v>
      </c>
      <c r="B55" s="97"/>
      <c r="C55" s="98"/>
      <c r="D55" s="389" t="s">
        <v>94</v>
      </c>
      <c r="E55" s="389"/>
      <c r="F55" s="389"/>
      <c r="G55" s="389"/>
      <c r="H55" s="389"/>
      <c r="I55" s="99"/>
      <c r="J55" s="389" t="s">
        <v>95</v>
      </c>
      <c r="K55" s="389"/>
      <c r="L55" s="389"/>
      <c r="M55" s="389"/>
      <c r="N55" s="389"/>
      <c r="O55" s="389"/>
      <c r="P55" s="389"/>
      <c r="Q55" s="389"/>
      <c r="R55" s="389"/>
      <c r="S55" s="389"/>
      <c r="T55" s="389"/>
      <c r="U55" s="389"/>
      <c r="V55" s="389"/>
      <c r="W55" s="389"/>
      <c r="X55" s="389"/>
      <c r="Y55" s="389"/>
      <c r="Z55" s="389"/>
      <c r="AA55" s="389"/>
      <c r="AB55" s="389"/>
      <c r="AC55" s="389"/>
      <c r="AD55" s="389"/>
      <c r="AE55" s="389"/>
      <c r="AF55" s="389"/>
      <c r="AG55" s="387">
        <f>'SO-34 - SO-34   Odvodnění'!J27</f>
        <v>0</v>
      </c>
      <c r="AH55" s="388"/>
      <c r="AI55" s="388"/>
      <c r="AJ55" s="388"/>
      <c r="AK55" s="388"/>
      <c r="AL55" s="388"/>
      <c r="AM55" s="388"/>
      <c r="AN55" s="387">
        <f t="shared" si="0"/>
        <v>0</v>
      </c>
      <c r="AO55" s="388"/>
      <c r="AP55" s="388"/>
      <c r="AQ55" s="100" t="s">
        <v>85</v>
      </c>
      <c r="AR55" s="101"/>
      <c r="AS55" s="102">
        <v>0</v>
      </c>
      <c r="AT55" s="103">
        <f t="shared" si="1"/>
        <v>0</v>
      </c>
      <c r="AU55" s="104">
        <f>'SO-34 - SO-34   Odvodnění'!P82</f>
        <v>0</v>
      </c>
      <c r="AV55" s="103">
        <f>'SO-34 - SO-34   Odvodnění'!J30</f>
        <v>0</v>
      </c>
      <c r="AW55" s="103">
        <f>'SO-34 - SO-34   Odvodnění'!J31</f>
        <v>0</v>
      </c>
      <c r="AX55" s="103">
        <f>'SO-34 - SO-34   Odvodnění'!J32</f>
        <v>0</v>
      </c>
      <c r="AY55" s="103">
        <f>'SO-34 - SO-34   Odvodnění'!J33</f>
        <v>0</v>
      </c>
      <c r="AZ55" s="103">
        <f>'SO-34 - SO-34   Odvodnění'!F30</f>
        <v>0</v>
      </c>
      <c r="BA55" s="103">
        <f>'SO-34 - SO-34   Odvodnění'!F31</f>
        <v>0</v>
      </c>
      <c r="BB55" s="103">
        <f>'SO-34 - SO-34   Odvodnění'!F32</f>
        <v>0</v>
      </c>
      <c r="BC55" s="103">
        <f>'SO-34 - SO-34   Odvodnění'!F33</f>
        <v>0</v>
      </c>
      <c r="BD55" s="105">
        <f>'SO-34 - SO-34   Odvodnění'!F34</f>
        <v>0</v>
      </c>
      <c r="BT55" s="106" t="s">
        <v>24</v>
      </c>
      <c r="BV55" s="106" t="s">
        <v>80</v>
      </c>
      <c r="BW55" s="106" t="s">
        <v>96</v>
      </c>
      <c r="BX55" s="106" t="s">
        <v>7</v>
      </c>
      <c r="CL55" s="106" t="s">
        <v>22</v>
      </c>
      <c r="CM55" s="106" t="s">
        <v>87</v>
      </c>
    </row>
    <row r="56" spans="1:91" s="5" customFormat="1" ht="22.5" customHeight="1">
      <c r="A56" s="96" t="s">
        <v>82</v>
      </c>
      <c r="B56" s="97"/>
      <c r="C56" s="98"/>
      <c r="D56" s="389" t="s">
        <v>97</v>
      </c>
      <c r="E56" s="389"/>
      <c r="F56" s="389"/>
      <c r="G56" s="389"/>
      <c r="H56" s="389"/>
      <c r="I56" s="99"/>
      <c r="J56" s="389" t="s">
        <v>98</v>
      </c>
      <c r="K56" s="389"/>
      <c r="L56" s="389"/>
      <c r="M56" s="389"/>
      <c r="N56" s="389"/>
      <c r="O56" s="389"/>
      <c r="P56" s="389"/>
      <c r="Q56" s="389"/>
      <c r="R56" s="389"/>
      <c r="S56" s="389"/>
      <c r="T56" s="389"/>
      <c r="U56" s="389"/>
      <c r="V56" s="389"/>
      <c r="W56" s="389"/>
      <c r="X56" s="389"/>
      <c r="Y56" s="389"/>
      <c r="Z56" s="389"/>
      <c r="AA56" s="389"/>
      <c r="AB56" s="389"/>
      <c r="AC56" s="389"/>
      <c r="AD56" s="389"/>
      <c r="AE56" s="389"/>
      <c r="AF56" s="389"/>
      <c r="AG56" s="387">
        <f>'SO-35 - SO-35   Těsnění +...'!J27</f>
        <v>0</v>
      </c>
      <c r="AH56" s="388"/>
      <c r="AI56" s="388"/>
      <c r="AJ56" s="388"/>
      <c r="AK56" s="388"/>
      <c r="AL56" s="388"/>
      <c r="AM56" s="388"/>
      <c r="AN56" s="387">
        <f t="shared" si="0"/>
        <v>0</v>
      </c>
      <c r="AO56" s="388"/>
      <c r="AP56" s="388"/>
      <c r="AQ56" s="100" t="s">
        <v>85</v>
      </c>
      <c r="AR56" s="101"/>
      <c r="AS56" s="107">
        <v>0</v>
      </c>
      <c r="AT56" s="108">
        <f t="shared" si="1"/>
        <v>0</v>
      </c>
      <c r="AU56" s="109">
        <f>'SO-35 - SO-35   Těsnění +...'!P81</f>
        <v>0</v>
      </c>
      <c r="AV56" s="108">
        <f>'SO-35 - SO-35   Těsnění +...'!J30</f>
        <v>0</v>
      </c>
      <c r="AW56" s="108">
        <f>'SO-35 - SO-35   Těsnění +...'!J31</f>
        <v>0</v>
      </c>
      <c r="AX56" s="108">
        <f>'SO-35 - SO-35   Těsnění +...'!J32</f>
        <v>0</v>
      </c>
      <c r="AY56" s="108">
        <f>'SO-35 - SO-35   Těsnění +...'!J33</f>
        <v>0</v>
      </c>
      <c r="AZ56" s="108">
        <f>'SO-35 - SO-35   Těsnění +...'!F30</f>
        <v>0</v>
      </c>
      <c r="BA56" s="108">
        <f>'SO-35 - SO-35   Těsnění +...'!F31</f>
        <v>0</v>
      </c>
      <c r="BB56" s="108">
        <f>'SO-35 - SO-35   Těsnění +...'!F32</f>
        <v>0</v>
      </c>
      <c r="BC56" s="108">
        <f>'SO-35 - SO-35   Těsnění +...'!F33</f>
        <v>0</v>
      </c>
      <c r="BD56" s="110">
        <f>'SO-35 - SO-35   Těsnění +...'!F34</f>
        <v>0</v>
      </c>
      <c r="BT56" s="106" t="s">
        <v>24</v>
      </c>
      <c r="BV56" s="106" t="s">
        <v>80</v>
      </c>
      <c r="BW56" s="106" t="s">
        <v>99</v>
      </c>
      <c r="BX56" s="106" t="s">
        <v>7</v>
      </c>
      <c r="CL56" s="106" t="s">
        <v>22</v>
      </c>
      <c r="CM56" s="106" t="s">
        <v>87</v>
      </c>
    </row>
    <row r="57" spans="1:91" s="1" customFormat="1" ht="30" customHeight="1">
      <c r="B57" s="41"/>
      <c r="C57" s="63"/>
      <c r="D57" s="63"/>
      <c r="E57" s="63"/>
      <c r="F57" s="63"/>
      <c r="G57" s="63"/>
      <c r="H57" s="63"/>
      <c r="I57" s="63"/>
      <c r="J57" s="63"/>
      <c r="K57" s="63"/>
      <c r="L57" s="63"/>
      <c r="M57" s="63"/>
      <c r="N57" s="63"/>
      <c r="O57" s="63"/>
      <c r="P57" s="63"/>
      <c r="Q57" s="63"/>
      <c r="R57" s="63"/>
      <c r="S57" s="63"/>
      <c r="T57" s="63"/>
      <c r="U57" s="63"/>
      <c r="V57" s="63"/>
      <c r="W57" s="63"/>
      <c r="X57" s="63"/>
      <c r="Y57" s="63"/>
      <c r="Z57" s="63"/>
      <c r="AA57" s="63"/>
      <c r="AB57" s="63"/>
      <c r="AC57" s="63"/>
      <c r="AD57" s="63"/>
      <c r="AE57" s="63"/>
      <c r="AF57" s="63"/>
      <c r="AG57" s="63"/>
      <c r="AH57" s="63"/>
      <c r="AI57" s="63"/>
      <c r="AJ57" s="63"/>
      <c r="AK57" s="63"/>
      <c r="AL57" s="63"/>
      <c r="AM57" s="63"/>
      <c r="AN57" s="63"/>
      <c r="AO57" s="63"/>
      <c r="AP57" s="63"/>
      <c r="AQ57" s="63"/>
      <c r="AR57" s="61"/>
    </row>
    <row r="58" spans="1:91" s="1" customFormat="1" ht="6.95" customHeight="1">
      <c r="B58" s="56"/>
      <c r="C58" s="57"/>
      <c r="D58" s="57"/>
      <c r="E58" s="57"/>
      <c r="F58" s="57"/>
      <c r="G58" s="57"/>
      <c r="H58" s="57"/>
      <c r="I58" s="57"/>
      <c r="J58" s="57"/>
      <c r="K58" s="57"/>
      <c r="L58" s="57"/>
      <c r="M58" s="57"/>
      <c r="N58" s="57"/>
      <c r="O58" s="57"/>
      <c r="P58" s="57"/>
      <c r="Q58" s="57"/>
      <c r="R58" s="57"/>
      <c r="S58" s="57"/>
      <c r="T58" s="57"/>
      <c r="U58" s="57"/>
      <c r="V58" s="57"/>
      <c r="W58" s="57"/>
      <c r="X58" s="57"/>
      <c r="Y58" s="57"/>
      <c r="Z58" s="57"/>
      <c r="AA58" s="57"/>
      <c r="AB58" s="57"/>
      <c r="AC58" s="57"/>
      <c r="AD58" s="57"/>
      <c r="AE58" s="57"/>
      <c r="AF58" s="57"/>
      <c r="AG58" s="57"/>
      <c r="AH58" s="57"/>
      <c r="AI58" s="57"/>
      <c r="AJ58" s="57"/>
      <c r="AK58" s="57"/>
      <c r="AL58" s="57"/>
      <c r="AM58" s="57"/>
      <c r="AN58" s="57"/>
      <c r="AO58" s="57"/>
      <c r="AP58" s="57"/>
      <c r="AQ58" s="57"/>
      <c r="AR58" s="61"/>
    </row>
  </sheetData>
  <sheetProtection algorithmName="SHA-512" hashValue="EPkAQL5jI2MCiFPf52KhWib/mqYJd1fGxn3G1E+ArCnzSijSsR8MYwISuPYjxonLaP3zE+esfCEd32w5Gm7kNg==" saltValue="jZyKBW4pC8w4yHxW04fSWw==" spinCount="100000" sheet="1" objects="1" scenarios="1" formatCells="0" formatColumns="0" formatRows="0" sort="0" autoFilter="0"/>
  <mergeCells count="57">
    <mergeCell ref="AR2:BE2"/>
    <mergeCell ref="AN56:AP56"/>
    <mergeCell ref="AG56:AM56"/>
    <mergeCell ref="D56:H56"/>
    <mergeCell ref="J56:AF56"/>
    <mergeCell ref="AG51:AM51"/>
    <mergeCell ref="AN51:AP51"/>
    <mergeCell ref="AN54:AP54"/>
    <mergeCell ref="AG54:AM54"/>
    <mergeCell ref="D54:H54"/>
    <mergeCell ref="J54:AF54"/>
    <mergeCell ref="AN55:AP55"/>
    <mergeCell ref="AG55:AM55"/>
    <mergeCell ref="D55:H55"/>
    <mergeCell ref="J55:AF55"/>
    <mergeCell ref="AN52:AP52"/>
    <mergeCell ref="AG52:AM52"/>
    <mergeCell ref="D52:H52"/>
    <mergeCell ref="J52:AF52"/>
    <mergeCell ref="AN53:AP53"/>
    <mergeCell ref="AG53:AM53"/>
    <mergeCell ref="D53:H53"/>
    <mergeCell ref="J53:AF53"/>
    <mergeCell ref="L42:AO42"/>
    <mergeCell ref="AM44:AN44"/>
    <mergeCell ref="AM46:AP46"/>
    <mergeCell ref="AS46:AT48"/>
    <mergeCell ref="C49:G49"/>
    <mergeCell ref="I49:AF49"/>
    <mergeCell ref="AG49:AM49"/>
    <mergeCell ref="AN49:AP49"/>
    <mergeCell ref="L30:O30"/>
    <mergeCell ref="W30:AE30"/>
    <mergeCell ref="AK30:AO30"/>
    <mergeCell ref="X32:AB32"/>
    <mergeCell ref="AK32:AO32"/>
    <mergeCell ref="W28:AE28"/>
    <mergeCell ref="AK28:AO28"/>
    <mergeCell ref="L29:O29"/>
    <mergeCell ref="W29:AE29"/>
    <mergeCell ref="AK29:AO29"/>
    <mergeCell ref="BE5:BE32"/>
    <mergeCell ref="K5:AO5"/>
    <mergeCell ref="K6:AO6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AK27:AO27"/>
    <mergeCell ref="L28:O28"/>
  </mergeCells>
  <hyperlinks>
    <hyperlink ref="K1:S1" location="C2" display="1) Rekapitulace stavby"/>
    <hyperlink ref="W1:AI1" location="C51" display="2) Rekapitulace objektů stavby a soupisů prací"/>
    <hyperlink ref="A52" location="'SO-31 - SO-31   Příprava ...'!C2" display="/"/>
    <hyperlink ref="A53" location="'SO-32 - SO-32   Obvodová ...'!C2" display="/"/>
    <hyperlink ref="A54" location="'SO-33 - SO-33   Obslužná ...'!C2" display="/"/>
    <hyperlink ref="A55" location="'SO-34 - SO-34   Odvodnění'!C2" display="/"/>
    <hyperlink ref="A56" location="'SO-35 - SO-35   Těsnění +...'!C2" display="/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55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11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1"/>
      <c r="B1" s="112"/>
      <c r="C1" s="112"/>
      <c r="D1" s="113" t="s">
        <v>1</v>
      </c>
      <c r="E1" s="112"/>
      <c r="F1" s="114" t="s">
        <v>100</v>
      </c>
      <c r="G1" s="400" t="s">
        <v>101</v>
      </c>
      <c r="H1" s="400"/>
      <c r="I1" s="115"/>
      <c r="J1" s="114" t="s">
        <v>102</v>
      </c>
      <c r="K1" s="113" t="s">
        <v>103</v>
      </c>
      <c r="L1" s="114" t="s">
        <v>104</v>
      </c>
      <c r="M1" s="114"/>
      <c r="N1" s="114"/>
      <c r="O1" s="114"/>
      <c r="P1" s="114"/>
      <c r="Q1" s="114"/>
      <c r="R1" s="114"/>
      <c r="S1" s="114"/>
      <c r="T1" s="114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spans="1:70" ht="36.950000000000003" customHeight="1">
      <c r="L2" s="392"/>
      <c r="M2" s="392"/>
      <c r="N2" s="392"/>
      <c r="O2" s="392"/>
      <c r="P2" s="392"/>
      <c r="Q2" s="392"/>
      <c r="R2" s="392"/>
      <c r="S2" s="392"/>
      <c r="T2" s="392"/>
      <c r="U2" s="392"/>
      <c r="V2" s="392"/>
      <c r="AT2" s="24" t="s">
        <v>86</v>
      </c>
    </row>
    <row r="3" spans="1:70" ht="6.95" customHeight="1">
      <c r="B3" s="25"/>
      <c r="C3" s="26"/>
      <c r="D3" s="26"/>
      <c r="E3" s="26"/>
      <c r="F3" s="26"/>
      <c r="G3" s="26"/>
      <c r="H3" s="26"/>
      <c r="I3" s="116"/>
      <c r="J3" s="26"/>
      <c r="K3" s="27"/>
      <c r="AT3" s="24" t="s">
        <v>87</v>
      </c>
    </row>
    <row r="4" spans="1:70" ht="36.950000000000003" customHeight="1">
      <c r="B4" s="28"/>
      <c r="C4" s="29"/>
      <c r="D4" s="30" t="s">
        <v>105</v>
      </c>
      <c r="E4" s="29"/>
      <c r="F4" s="29"/>
      <c r="G4" s="29"/>
      <c r="H4" s="29"/>
      <c r="I4" s="117"/>
      <c r="J4" s="29"/>
      <c r="K4" s="31"/>
      <c r="M4" s="32" t="s">
        <v>12</v>
      </c>
      <c r="AT4" s="24" t="s">
        <v>6</v>
      </c>
    </row>
    <row r="5" spans="1:70" ht="6.95" customHeight="1">
      <c r="B5" s="28"/>
      <c r="C5" s="29"/>
      <c r="D5" s="29"/>
      <c r="E5" s="29"/>
      <c r="F5" s="29"/>
      <c r="G5" s="29"/>
      <c r="H5" s="29"/>
      <c r="I5" s="117"/>
      <c r="J5" s="29"/>
      <c r="K5" s="31"/>
    </row>
    <row r="6" spans="1:70">
      <c r="B6" s="28"/>
      <c r="C6" s="29"/>
      <c r="D6" s="37" t="s">
        <v>18</v>
      </c>
      <c r="E6" s="29"/>
      <c r="F6" s="29"/>
      <c r="G6" s="29"/>
      <c r="H6" s="29"/>
      <c r="I6" s="117"/>
      <c r="J6" s="29"/>
      <c r="K6" s="31"/>
    </row>
    <row r="7" spans="1:70" ht="22.5" customHeight="1">
      <c r="B7" s="28"/>
      <c r="C7" s="29"/>
      <c r="D7" s="29"/>
      <c r="E7" s="393" t="str">
        <f>'Rekapitulace stavby'!K6</f>
        <v>Zvýšení kapacity a změna rekultivace řízené skládky odpadů Lanškroun - I.ETAPA - technické úpravy skládky</v>
      </c>
      <c r="F7" s="394"/>
      <c r="G7" s="394"/>
      <c r="H7" s="394"/>
      <c r="I7" s="117"/>
      <c r="J7" s="29"/>
      <c r="K7" s="31"/>
    </row>
    <row r="8" spans="1:70" s="1" customFormat="1">
      <c r="B8" s="41"/>
      <c r="C8" s="42"/>
      <c r="D8" s="37" t="s">
        <v>106</v>
      </c>
      <c r="E8" s="42"/>
      <c r="F8" s="42"/>
      <c r="G8" s="42"/>
      <c r="H8" s="42"/>
      <c r="I8" s="118"/>
      <c r="J8" s="42"/>
      <c r="K8" s="45"/>
    </row>
    <row r="9" spans="1:70" s="1" customFormat="1" ht="36.950000000000003" customHeight="1">
      <c r="B9" s="41"/>
      <c r="C9" s="42"/>
      <c r="D9" s="42"/>
      <c r="E9" s="395" t="s">
        <v>107</v>
      </c>
      <c r="F9" s="396"/>
      <c r="G9" s="396"/>
      <c r="H9" s="396"/>
      <c r="I9" s="118"/>
      <c r="J9" s="42"/>
      <c r="K9" s="45"/>
    </row>
    <row r="10" spans="1:70" s="1" customFormat="1" ht="13.5">
      <c r="B10" s="41"/>
      <c r="C10" s="42"/>
      <c r="D10" s="42"/>
      <c r="E10" s="42"/>
      <c r="F10" s="42"/>
      <c r="G10" s="42"/>
      <c r="H10" s="42"/>
      <c r="I10" s="118"/>
      <c r="J10" s="42"/>
      <c r="K10" s="45"/>
    </row>
    <row r="11" spans="1:70" s="1" customFormat="1" ht="14.45" customHeight="1">
      <c r="B11" s="41"/>
      <c r="C11" s="42"/>
      <c r="D11" s="37" t="s">
        <v>21</v>
      </c>
      <c r="E11" s="42"/>
      <c r="F11" s="35" t="s">
        <v>22</v>
      </c>
      <c r="G11" s="42"/>
      <c r="H11" s="42"/>
      <c r="I11" s="119" t="s">
        <v>23</v>
      </c>
      <c r="J11" s="35" t="s">
        <v>22</v>
      </c>
      <c r="K11" s="45"/>
    </row>
    <row r="12" spans="1:70" s="1" customFormat="1" ht="14.45" customHeight="1">
      <c r="B12" s="41"/>
      <c r="C12" s="42"/>
      <c r="D12" s="37" t="s">
        <v>25</v>
      </c>
      <c r="E12" s="42"/>
      <c r="F12" s="35" t="s">
        <v>26</v>
      </c>
      <c r="G12" s="42"/>
      <c r="H12" s="42"/>
      <c r="I12" s="119" t="s">
        <v>27</v>
      </c>
      <c r="J12" s="120" t="str">
        <f>'Rekapitulace stavby'!AN8</f>
        <v>5.12.2016</v>
      </c>
      <c r="K12" s="45"/>
    </row>
    <row r="13" spans="1:70" s="1" customFormat="1" ht="10.9" customHeight="1">
      <c r="B13" s="41"/>
      <c r="C13" s="42"/>
      <c r="D13" s="42"/>
      <c r="E13" s="42"/>
      <c r="F13" s="42"/>
      <c r="G13" s="42"/>
      <c r="H13" s="42"/>
      <c r="I13" s="118"/>
      <c r="J13" s="42"/>
      <c r="K13" s="45"/>
    </row>
    <row r="14" spans="1:70" s="1" customFormat="1" ht="14.45" customHeight="1">
      <c r="B14" s="41"/>
      <c r="C14" s="42"/>
      <c r="D14" s="37" t="s">
        <v>31</v>
      </c>
      <c r="E14" s="42"/>
      <c r="F14" s="42"/>
      <c r="G14" s="42"/>
      <c r="H14" s="42"/>
      <c r="I14" s="119" t="s">
        <v>32</v>
      </c>
      <c r="J14" s="35" t="s">
        <v>22</v>
      </c>
      <c r="K14" s="45"/>
    </row>
    <row r="15" spans="1:70" s="1" customFormat="1" ht="18" customHeight="1">
      <c r="B15" s="41"/>
      <c r="C15" s="42"/>
      <c r="D15" s="42"/>
      <c r="E15" s="35" t="s">
        <v>33</v>
      </c>
      <c r="F15" s="42"/>
      <c r="G15" s="42"/>
      <c r="H15" s="42"/>
      <c r="I15" s="119" t="s">
        <v>34</v>
      </c>
      <c r="J15" s="35" t="s">
        <v>22</v>
      </c>
      <c r="K15" s="45"/>
    </row>
    <row r="16" spans="1:70" s="1" customFormat="1" ht="6.95" customHeight="1">
      <c r="B16" s="41"/>
      <c r="C16" s="42"/>
      <c r="D16" s="42"/>
      <c r="E16" s="42"/>
      <c r="F16" s="42"/>
      <c r="G16" s="42"/>
      <c r="H16" s="42"/>
      <c r="I16" s="118"/>
      <c r="J16" s="42"/>
      <c r="K16" s="45"/>
    </row>
    <row r="17" spans="2:11" s="1" customFormat="1" ht="14.45" customHeight="1">
      <c r="B17" s="41"/>
      <c r="C17" s="42"/>
      <c r="D17" s="37" t="s">
        <v>35</v>
      </c>
      <c r="E17" s="42"/>
      <c r="F17" s="42"/>
      <c r="G17" s="42"/>
      <c r="H17" s="42"/>
      <c r="I17" s="119" t="s">
        <v>32</v>
      </c>
      <c r="J17" s="35" t="str">
        <f>IF('Rekapitulace stavby'!AN13="Vyplň údaj","",IF('Rekapitulace stavby'!AN13="","",'Rekapitulace stavby'!AN13))</f>
        <v/>
      </c>
      <c r="K17" s="45"/>
    </row>
    <row r="18" spans="2:11" s="1" customFormat="1" ht="18" customHeight="1">
      <c r="B18" s="41"/>
      <c r="C18" s="42"/>
      <c r="D18" s="42"/>
      <c r="E18" s="35" t="str">
        <f>IF('Rekapitulace stavby'!E14="Vyplň údaj","",IF('Rekapitulace stavby'!E14="","",'Rekapitulace stavby'!E14))</f>
        <v/>
      </c>
      <c r="F18" s="42"/>
      <c r="G18" s="42"/>
      <c r="H18" s="42"/>
      <c r="I18" s="119" t="s">
        <v>34</v>
      </c>
      <c r="J18" s="35" t="str">
        <f>IF('Rekapitulace stavby'!AN14="Vyplň údaj","",IF('Rekapitulace stavby'!AN14="","",'Rekapitulace stavby'!AN14))</f>
        <v/>
      </c>
      <c r="K18" s="45"/>
    </row>
    <row r="19" spans="2:11" s="1" customFormat="1" ht="6.95" customHeight="1">
      <c r="B19" s="41"/>
      <c r="C19" s="42"/>
      <c r="D19" s="42"/>
      <c r="E19" s="42"/>
      <c r="F19" s="42"/>
      <c r="G19" s="42"/>
      <c r="H19" s="42"/>
      <c r="I19" s="118"/>
      <c r="J19" s="42"/>
      <c r="K19" s="45"/>
    </row>
    <row r="20" spans="2:11" s="1" customFormat="1" ht="14.45" customHeight="1">
      <c r="B20" s="41"/>
      <c r="C20" s="42"/>
      <c r="D20" s="37" t="s">
        <v>37</v>
      </c>
      <c r="E20" s="42"/>
      <c r="F20" s="42"/>
      <c r="G20" s="42"/>
      <c r="H20" s="42"/>
      <c r="I20" s="119" t="s">
        <v>32</v>
      </c>
      <c r="J20" s="35" t="s">
        <v>38</v>
      </c>
      <c r="K20" s="45"/>
    </row>
    <row r="21" spans="2:11" s="1" customFormat="1" ht="18" customHeight="1">
      <c r="B21" s="41"/>
      <c r="C21" s="42"/>
      <c r="D21" s="42"/>
      <c r="E21" s="35" t="s">
        <v>39</v>
      </c>
      <c r="F21" s="42"/>
      <c r="G21" s="42"/>
      <c r="H21" s="42"/>
      <c r="I21" s="119" t="s">
        <v>34</v>
      </c>
      <c r="J21" s="35" t="s">
        <v>40</v>
      </c>
      <c r="K21" s="45"/>
    </row>
    <row r="22" spans="2:11" s="1" customFormat="1" ht="6.95" customHeight="1">
      <c r="B22" s="41"/>
      <c r="C22" s="42"/>
      <c r="D22" s="42"/>
      <c r="E22" s="42"/>
      <c r="F22" s="42"/>
      <c r="G22" s="42"/>
      <c r="H22" s="42"/>
      <c r="I22" s="118"/>
      <c r="J22" s="42"/>
      <c r="K22" s="45"/>
    </row>
    <row r="23" spans="2:11" s="1" customFormat="1" ht="14.45" customHeight="1">
      <c r="B23" s="41"/>
      <c r="C23" s="42"/>
      <c r="D23" s="37" t="s">
        <v>42</v>
      </c>
      <c r="E23" s="42"/>
      <c r="F23" s="42"/>
      <c r="G23" s="42"/>
      <c r="H23" s="42"/>
      <c r="I23" s="118"/>
      <c r="J23" s="42"/>
      <c r="K23" s="45"/>
    </row>
    <row r="24" spans="2:11" s="6" customFormat="1" ht="22.5" customHeight="1">
      <c r="B24" s="121"/>
      <c r="C24" s="122"/>
      <c r="D24" s="122"/>
      <c r="E24" s="362" t="s">
        <v>22</v>
      </c>
      <c r="F24" s="362"/>
      <c r="G24" s="362"/>
      <c r="H24" s="362"/>
      <c r="I24" s="123"/>
      <c r="J24" s="122"/>
      <c r="K24" s="124"/>
    </row>
    <row r="25" spans="2:11" s="1" customFormat="1" ht="6.95" customHeight="1">
      <c r="B25" s="41"/>
      <c r="C25" s="42"/>
      <c r="D25" s="42"/>
      <c r="E25" s="42"/>
      <c r="F25" s="42"/>
      <c r="G25" s="42"/>
      <c r="H25" s="42"/>
      <c r="I25" s="118"/>
      <c r="J25" s="42"/>
      <c r="K25" s="45"/>
    </row>
    <row r="26" spans="2:11" s="1" customFormat="1" ht="6.95" customHeight="1">
      <c r="B26" s="41"/>
      <c r="C26" s="42"/>
      <c r="D26" s="85"/>
      <c r="E26" s="85"/>
      <c r="F26" s="85"/>
      <c r="G26" s="85"/>
      <c r="H26" s="85"/>
      <c r="I26" s="125"/>
      <c r="J26" s="85"/>
      <c r="K26" s="126"/>
    </row>
    <row r="27" spans="2:11" s="1" customFormat="1" ht="25.35" customHeight="1">
      <c r="B27" s="41"/>
      <c r="C27" s="42"/>
      <c r="D27" s="127" t="s">
        <v>44</v>
      </c>
      <c r="E27" s="42"/>
      <c r="F27" s="42"/>
      <c r="G27" s="42"/>
      <c r="H27" s="42"/>
      <c r="I27" s="118"/>
      <c r="J27" s="128">
        <f>ROUND(J78,1)</f>
        <v>0</v>
      </c>
      <c r="K27" s="45"/>
    </row>
    <row r="28" spans="2:11" s="1" customFormat="1" ht="6.95" customHeight="1">
      <c r="B28" s="41"/>
      <c r="C28" s="42"/>
      <c r="D28" s="85"/>
      <c r="E28" s="85"/>
      <c r="F28" s="85"/>
      <c r="G28" s="85"/>
      <c r="H28" s="85"/>
      <c r="I28" s="125"/>
      <c r="J28" s="85"/>
      <c r="K28" s="126"/>
    </row>
    <row r="29" spans="2:11" s="1" customFormat="1" ht="14.45" customHeight="1">
      <c r="B29" s="41"/>
      <c r="C29" s="42"/>
      <c r="D29" s="42"/>
      <c r="E29" s="42"/>
      <c r="F29" s="46" t="s">
        <v>46</v>
      </c>
      <c r="G29" s="42"/>
      <c r="H29" s="42"/>
      <c r="I29" s="129" t="s">
        <v>45</v>
      </c>
      <c r="J29" s="46" t="s">
        <v>47</v>
      </c>
      <c r="K29" s="45"/>
    </row>
    <row r="30" spans="2:11" s="1" customFormat="1" ht="14.45" customHeight="1">
      <c r="B30" s="41"/>
      <c r="C30" s="42"/>
      <c r="D30" s="49" t="s">
        <v>48</v>
      </c>
      <c r="E30" s="49" t="s">
        <v>49</v>
      </c>
      <c r="F30" s="130">
        <f>ROUND(SUM(BE78:BE154), 1)</f>
        <v>0</v>
      </c>
      <c r="G30" s="42"/>
      <c r="H30" s="42"/>
      <c r="I30" s="131">
        <v>0.21</v>
      </c>
      <c r="J30" s="130">
        <f>ROUND(ROUND((SUM(BE78:BE154)), 1)*I30, 1)</f>
        <v>0</v>
      </c>
      <c r="K30" s="45"/>
    </row>
    <row r="31" spans="2:11" s="1" customFormat="1" ht="14.45" customHeight="1">
      <c r="B31" s="41"/>
      <c r="C31" s="42"/>
      <c r="D31" s="42"/>
      <c r="E31" s="49" t="s">
        <v>50</v>
      </c>
      <c r="F31" s="130">
        <f>ROUND(SUM(BF78:BF154), 1)</f>
        <v>0</v>
      </c>
      <c r="G31" s="42"/>
      <c r="H31" s="42"/>
      <c r="I31" s="131">
        <v>0.15</v>
      </c>
      <c r="J31" s="130">
        <f>ROUND(ROUND((SUM(BF78:BF154)), 1)*I31, 1)</f>
        <v>0</v>
      </c>
      <c r="K31" s="45"/>
    </row>
    <row r="32" spans="2:11" s="1" customFormat="1" ht="14.45" hidden="1" customHeight="1">
      <c r="B32" s="41"/>
      <c r="C32" s="42"/>
      <c r="D32" s="42"/>
      <c r="E32" s="49" t="s">
        <v>51</v>
      </c>
      <c r="F32" s="130">
        <f>ROUND(SUM(BG78:BG154), 1)</f>
        <v>0</v>
      </c>
      <c r="G32" s="42"/>
      <c r="H32" s="42"/>
      <c r="I32" s="131">
        <v>0.21</v>
      </c>
      <c r="J32" s="130">
        <v>0</v>
      </c>
      <c r="K32" s="45"/>
    </row>
    <row r="33" spans="2:11" s="1" customFormat="1" ht="14.45" hidden="1" customHeight="1">
      <c r="B33" s="41"/>
      <c r="C33" s="42"/>
      <c r="D33" s="42"/>
      <c r="E33" s="49" t="s">
        <v>52</v>
      </c>
      <c r="F33" s="130">
        <f>ROUND(SUM(BH78:BH154), 1)</f>
        <v>0</v>
      </c>
      <c r="G33" s="42"/>
      <c r="H33" s="42"/>
      <c r="I33" s="131">
        <v>0.15</v>
      </c>
      <c r="J33" s="130">
        <v>0</v>
      </c>
      <c r="K33" s="45"/>
    </row>
    <row r="34" spans="2:11" s="1" customFormat="1" ht="14.45" hidden="1" customHeight="1">
      <c r="B34" s="41"/>
      <c r="C34" s="42"/>
      <c r="D34" s="42"/>
      <c r="E34" s="49" t="s">
        <v>53</v>
      </c>
      <c r="F34" s="130">
        <f>ROUND(SUM(BI78:BI154), 1)</f>
        <v>0</v>
      </c>
      <c r="G34" s="42"/>
      <c r="H34" s="42"/>
      <c r="I34" s="131">
        <v>0</v>
      </c>
      <c r="J34" s="130">
        <v>0</v>
      </c>
      <c r="K34" s="45"/>
    </row>
    <row r="35" spans="2:11" s="1" customFormat="1" ht="6.95" customHeight="1">
      <c r="B35" s="41"/>
      <c r="C35" s="42"/>
      <c r="D35" s="42"/>
      <c r="E35" s="42"/>
      <c r="F35" s="42"/>
      <c r="G35" s="42"/>
      <c r="H35" s="42"/>
      <c r="I35" s="118"/>
      <c r="J35" s="42"/>
      <c r="K35" s="45"/>
    </row>
    <row r="36" spans="2:11" s="1" customFormat="1" ht="25.35" customHeight="1">
      <c r="B36" s="41"/>
      <c r="C36" s="132"/>
      <c r="D36" s="133" t="s">
        <v>54</v>
      </c>
      <c r="E36" s="79"/>
      <c r="F36" s="79"/>
      <c r="G36" s="134" t="s">
        <v>55</v>
      </c>
      <c r="H36" s="135" t="s">
        <v>56</v>
      </c>
      <c r="I36" s="136"/>
      <c r="J36" s="137">
        <f>SUM(J27:J34)</f>
        <v>0</v>
      </c>
      <c r="K36" s="138"/>
    </row>
    <row r="37" spans="2:11" s="1" customFormat="1" ht="14.45" customHeight="1">
      <c r="B37" s="56"/>
      <c r="C37" s="57"/>
      <c r="D37" s="57"/>
      <c r="E37" s="57"/>
      <c r="F37" s="57"/>
      <c r="G37" s="57"/>
      <c r="H37" s="57"/>
      <c r="I37" s="139"/>
      <c r="J37" s="57"/>
      <c r="K37" s="58"/>
    </row>
    <row r="41" spans="2:11" s="1" customFormat="1" ht="6.95" customHeight="1">
      <c r="B41" s="140"/>
      <c r="C41" s="141"/>
      <c r="D41" s="141"/>
      <c r="E41" s="141"/>
      <c r="F41" s="141"/>
      <c r="G41" s="141"/>
      <c r="H41" s="141"/>
      <c r="I41" s="142"/>
      <c r="J41" s="141"/>
      <c r="K41" s="143"/>
    </row>
    <row r="42" spans="2:11" s="1" customFormat="1" ht="36.950000000000003" customHeight="1">
      <c r="B42" s="41"/>
      <c r="C42" s="30" t="s">
        <v>108</v>
      </c>
      <c r="D42" s="42"/>
      <c r="E42" s="42"/>
      <c r="F42" s="42"/>
      <c r="G42" s="42"/>
      <c r="H42" s="42"/>
      <c r="I42" s="118"/>
      <c r="J42" s="42"/>
      <c r="K42" s="45"/>
    </row>
    <row r="43" spans="2:11" s="1" customFormat="1" ht="6.95" customHeight="1">
      <c r="B43" s="41"/>
      <c r="C43" s="42"/>
      <c r="D43" s="42"/>
      <c r="E43" s="42"/>
      <c r="F43" s="42"/>
      <c r="G43" s="42"/>
      <c r="H43" s="42"/>
      <c r="I43" s="118"/>
      <c r="J43" s="42"/>
      <c r="K43" s="45"/>
    </row>
    <row r="44" spans="2:11" s="1" customFormat="1" ht="14.45" customHeight="1">
      <c r="B44" s="41"/>
      <c r="C44" s="37" t="s">
        <v>18</v>
      </c>
      <c r="D44" s="42"/>
      <c r="E44" s="42"/>
      <c r="F44" s="42"/>
      <c r="G44" s="42"/>
      <c r="H44" s="42"/>
      <c r="I44" s="118"/>
      <c r="J44" s="42"/>
      <c r="K44" s="45"/>
    </row>
    <row r="45" spans="2:11" s="1" customFormat="1" ht="22.5" customHeight="1">
      <c r="B45" s="41"/>
      <c r="C45" s="42"/>
      <c r="D45" s="42"/>
      <c r="E45" s="393" t="str">
        <f>E7</f>
        <v>Zvýšení kapacity a změna rekultivace řízené skládky odpadů Lanškroun - I.ETAPA - technické úpravy skládky</v>
      </c>
      <c r="F45" s="394"/>
      <c r="G45" s="394"/>
      <c r="H45" s="394"/>
      <c r="I45" s="118"/>
      <c r="J45" s="42"/>
      <c r="K45" s="45"/>
    </row>
    <row r="46" spans="2:11" s="1" customFormat="1" ht="14.45" customHeight="1">
      <c r="B46" s="41"/>
      <c r="C46" s="37" t="s">
        <v>106</v>
      </c>
      <c r="D46" s="42"/>
      <c r="E46" s="42"/>
      <c r="F46" s="42"/>
      <c r="G46" s="42"/>
      <c r="H46" s="42"/>
      <c r="I46" s="118"/>
      <c r="J46" s="42"/>
      <c r="K46" s="45"/>
    </row>
    <row r="47" spans="2:11" s="1" customFormat="1" ht="23.25" customHeight="1">
      <c r="B47" s="41"/>
      <c r="C47" s="42"/>
      <c r="D47" s="42"/>
      <c r="E47" s="395" t="str">
        <f>E9</f>
        <v>SO-31 - SO-31   Příprava území</v>
      </c>
      <c r="F47" s="396"/>
      <c r="G47" s="396"/>
      <c r="H47" s="396"/>
      <c r="I47" s="118"/>
      <c r="J47" s="42"/>
      <c r="K47" s="45"/>
    </row>
    <row r="48" spans="2:11" s="1" customFormat="1" ht="6.95" customHeight="1">
      <c r="B48" s="41"/>
      <c r="C48" s="42"/>
      <c r="D48" s="42"/>
      <c r="E48" s="42"/>
      <c r="F48" s="42"/>
      <c r="G48" s="42"/>
      <c r="H48" s="42"/>
      <c r="I48" s="118"/>
      <c r="J48" s="42"/>
      <c r="K48" s="45"/>
    </row>
    <row r="49" spans="2:47" s="1" customFormat="1" ht="18" customHeight="1">
      <c r="B49" s="41"/>
      <c r="C49" s="37" t="s">
        <v>25</v>
      </c>
      <c r="D49" s="42"/>
      <c r="E49" s="42"/>
      <c r="F49" s="35" t="str">
        <f>F12</f>
        <v>Lanškroun - Dolní Třešňovec</v>
      </c>
      <c r="G49" s="42"/>
      <c r="H49" s="42"/>
      <c r="I49" s="119" t="s">
        <v>27</v>
      </c>
      <c r="J49" s="120" t="str">
        <f>IF(J12="","",J12)</f>
        <v>5.12.2016</v>
      </c>
      <c r="K49" s="45"/>
    </row>
    <row r="50" spans="2:47" s="1" customFormat="1" ht="6.95" customHeight="1">
      <c r="B50" s="41"/>
      <c r="C50" s="42"/>
      <c r="D50" s="42"/>
      <c r="E50" s="42"/>
      <c r="F50" s="42"/>
      <c r="G50" s="42"/>
      <c r="H50" s="42"/>
      <c r="I50" s="118"/>
      <c r="J50" s="42"/>
      <c r="K50" s="45"/>
    </row>
    <row r="51" spans="2:47" s="1" customFormat="1">
      <c r="B51" s="41"/>
      <c r="C51" s="37" t="s">
        <v>31</v>
      </c>
      <c r="D51" s="42"/>
      <c r="E51" s="42"/>
      <c r="F51" s="35" t="str">
        <f>E15</f>
        <v>Město Lanškroun,nám.J.M.Marků 12,Lanškroun</v>
      </c>
      <c r="G51" s="42"/>
      <c r="H51" s="42"/>
      <c r="I51" s="119" t="s">
        <v>37</v>
      </c>
      <c r="J51" s="35" t="str">
        <f>E21</f>
        <v>TUČEK Miloš - práce konstrukční</v>
      </c>
      <c r="K51" s="45"/>
    </row>
    <row r="52" spans="2:47" s="1" customFormat="1" ht="14.45" customHeight="1">
      <c r="B52" s="41"/>
      <c r="C52" s="37" t="s">
        <v>35</v>
      </c>
      <c r="D52" s="42"/>
      <c r="E52" s="42"/>
      <c r="F52" s="35" t="str">
        <f>IF(E18="","",E18)</f>
        <v/>
      </c>
      <c r="G52" s="42"/>
      <c r="H52" s="42"/>
      <c r="I52" s="118"/>
      <c r="J52" s="42"/>
      <c r="K52" s="45"/>
    </row>
    <row r="53" spans="2:47" s="1" customFormat="1" ht="10.35" customHeight="1">
      <c r="B53" s="41"/>
      <c r="C53" s="42"/>
      <c r="D53" s="42"/>
      <c r="E53" s="42"/>
      <c r="F53" s="42"/>
      <c r="G53" s="42"/>
      <c r="H53" s="42"/>
      <c r="I53" s="118"/>
      <c r="J53" s="42"/>
      <c r="K53" s="45"/>
    </row>
    <row r="54" spans="2:47" s="1" customFormat="1" ht="29.25" customHeight="1">
      <c r="B54" s="41"/>
      <c r="C54" s="144" t="s">
        <v>109</v>
      </c>
      <c r="D54" s="132"/>
      <c r="E54" s="132"/>
      <c r="F54" s="132"/>
      <c r="G54" s="132"/>
      <c r="H54" s="132"/>
      <c r="I54" s="145"/>
      <c r="J54" s="146" t="s">
        <v>110</v>
      </c>
      <c r="K54" s="147"/>
    </row>
    <row r="55" spans="2:47" s="1" customFormat="1" ht="10.35" customHeight="1">
      <c r="B55" s="41"/>
      <c r="C55" s="42"/>
      <c r="D55" s="42"/>
      <c r="E55" s="42"/>
      <c r="F55" s="42"/>
      <c r="G55" s="42"/>
      <c r="H55" s="42"/>
      <c r="I55" s="118"/>
      <c r="J55" s="42"/>
      <c r="K55" s="45"/>
    </row>
    <row r="56" spans="2:47" s="1" customFormat="1" ht="29.25" customHeight="1">
      <c r="B56" s="41"/>
      <c r="C56" s="148" t="s">
        <v>111</v>
      </c>
      <c r="D56" s="42"/>
      <c r="E56" s="42"/>
      <c r="F56" s="42"/>
      <c r="G56" s="42"/>
      <c r="H56" s="42"/>
      <c r="I56" s="118"/>
      <c r="J56" s="128">
        <f>J78</f>
        <v>0</v>
      </c>
      <c r="K56" s="45"/>
      <c r="AU56" s="24" t="s">
        <v>112</v>
      </c>
    </row>
    <row r="57" spans="2:47" s="7" customFormat="1" ht="24.95" customHeight="1">
      <c r="B57" s="149"/>
      <c r="C57" s="150"/>
      <c r="D57" s="151" t="s">
        <v>113</v>
      </c>
      <c r="E57" s="152"/>
      <c r="F57" s="152"/>
      <c r="G57" s="152"/>
      <c r="H57" s="152"/>
      <c r="I57" s="153"/>
      <c r="J57" s="154">
        <f>J79</f>
        <v>0</v>
      </c>
      <c r="K57" s="155"/>
    </row>
    <row r="58" spans="2:47" s="8" customFormat="1" ht="19.899999999999999" customHeight="1">
      <c r="B58" s="156"/>
      <c r="C58" s="157"/>
      <c r="D58" s="158" t="s">
        <v>114</v>
      </c>
      <c r="E58" s="159"/>
      <c r="F58" s="159"/>
      <c r="G58" s="159"/>
      <c r="H58" s="159"/>
      <c r="I58" s="160"/>
      <c r="J58" s="161">
        <f>J80</f>
        <v>0</v>
      </c>
      <c r="K58" s="162"/>
    </row>
    <row r="59" spans="2:47" s="1" customFormat="1" ht="21.75" customHeight="1">
      <c r="B59" s="41"/>
      <c r="C59" s="42"/>
      <c r="D59" s="42"/>
      <c r="E59" s="42"/>
      <c r="F59" s="42"/>
      <c r="G59" s="42"/>
      <c r="H59" s="42"/>
      <c r="I59" s="118"/>
      <c r="J59" s="42"/>
      <c r="K59" s="45"/>
    </row>
    <row r="60" spans="2:47" s="1" customFormat="1" ht="6.95" customHeight="1">
      <c r="B60" s="56"/>
      <c r="C60" s="57"/>
      <c r="D60" s="57"/>
      <c r="E60" s="57"/>
      <c r="F60" s="57"/>
      <c r="G60" s="57"/>
      <c r="H60" s="57"/>
      <c r="I60" s="139"/>
      <c r="J60" s="57"/>
      <c r="K60" s="58"/>
    </row>
    <row r="64" spans="2:47" s="1" customFormat="1" ht="6.95" customHeight="1">
      <c r="B64" s="59"/>
      <c r="C64" s="60"/>
      <c r="D64" s="60"/>
      <c r="E64" s="60"/>
      <c r="F64" s="60"/>
      <c r="G64" s="60"/>
      <c r="H64" s="60"/>
      <c r="I64" s="142"/>
      <c r="J64" s="60"/>
      <c r="K64" s="60"/>
      <c r="L64" s="61"/>
    </row>
    <row r="65" spans="2:63" s="1" customFormat="1" ht="36.950000000000003" customHeight="1">
      <c r="B65" s="41"/>
      <c r="C65" s="62" t="s">
        <v>115</v>
      </c>
      <c r="D65" s="63"/>
      <c r="E65" s="63"/>
      <c r="F65" s="63"/>
      <c r="G65" s="63"/>
      <c r="H65" s="63"/>
      <c r="I65" s="163"/>
      <c r="J65" s="63"/>
      <c r="K65" s="63"/>
      <c r="L65" s="61"/>
    </row>
    <row r="66" spans="2:63" s="1" customFormat="1" ht="6.95" customHeight="1">
      <c r="B66" s="41"/>
      <c r="C66" s="63"/>
      <c r="D66" s="63"/>
      <c r="E66" s="63"/>
      <c r="F66" s="63"/>
      <c r="G66" s="63"/>
      <c r="H66" s="63"/>
      <c r="I66" s="163"/>
      <c r="J66" s="63"/>
      <c r="K66" s="63"/>
      <c r="L66" s="61"/>
    </row>
    <row r="67" spans="2:63" s="1" customFormat="1" ht="14.45" customHeight="1">
      <c r="B67" s="41"/>
      <c r="C67" s="65" t="s">
        <v>18</v>
      </c>
      <c r="D67" s="63"/>
      <c r="E67" s="63"/>
      <c r="F67" s="63"/>
      <c r="G67" s="63"/>
      <c r="H67" s="63"/>
      <c r="I67" s="163"/>
      <c r="J67" s="63"/>
      <c r="K67" s="63"/>
      <c r="L67" s="61"/>
    </row>
    <row r="68" spans="2:63" s="1" customFormat="1" ht="22.5" customHeight="1">
      <c r="B68" s="41"/>
      <c r="C68" s="63"/>
      <c r="D68" s="63"/>
      <c r="E68" s="397" t="str">
        <f>E7</f>
        <v>Zvýšení kapacity a změna rekultivace řízené skládky odpadů Lanškroun - I.ETAPA - technické úpravy skládky</v>
      </c>
      <c r="F68" s="398"/>
      <c r="G68" s="398"/>
      <c r="H68" s="398"/>
      <c r="I68" s="163"/>
      <c r="J68" s="63"/>
      <c r="K68" s="63"/>
      <c r="L68" s="61"/>
    </row>
    <row r="69" spans="2:63" s="1" customFormat="1" ht="14.45" customHeight="1">
      <c r="B69" s="41"/>
      <c r="C69" s="65" t="s">
        <v>106</v>
      </c>
      <c r="D69" s="63"/>
      <c r="E69" s="63"/>
      <c r="F69" s="63"/>
      <c r="G69" s="63"/>
      <c r="H69" s="63"/>
      <c r="I69" s="163"/>
      <c r="J69" s="63"/>
      <c r="K69" s="63"/>
      <c r="L69" s="61"/>
    </row>
    <row r="70" spans="2:63" s="1" customFormat="1" ht="23.25" customHeight="1">
      <c r="B70" s="41"/>
      <c r="C70" s="63"/>
      <c r="D70" s="63"/>
      <c r="E70" s="373" t="str">
        <f>E9</f>
        <v>SO-31 - SO-31   Příprava území</v>
      </c>
      <c r="F70" s="399"/>
      <c r="G70" s="399"/>
      <c r="H70" s="399"/>
      <c r="I70" s="163"/>
      <c r="J70" s="63"/>
      <c r="K70" s="63"/>
      <c r="L70" s="61"/>
    </row>
    <row r="71" spans="2:63" s="1" customFormat="1" ht="6.95" customHeight="1">
      <c r="B71" s="41"/>
      <c r="C71" s="63"/>
      <c r="D71" s="63"/>
      <c r="E71" s="63"/>
      <c r="F71" s="63"/>
      <c r="G71" s="63"/>
      <c r="H71" s="63"/>
      <c r="I71" s="163"/>
      <c r="J71" s="63"/>
      <c r="K71" s="63"/>
      <c r="L71" s="61"/>
    </row>
    <row r="72" spans="2:63" s="1" customFormat="1" ht="18" customHeight="1">
      <c r="B72" s="41"/>
      <c r="C72" s="65" t="s">
        <v>25</v>
      </c>
      <c r="D72" s="63"/>
      <c r="E72" s="63"/>
      <c r="F72" s="164" t="str">
        <f>F12</f>
        <v>Lanškroun - Dolní Třešňovec</v>
      </c>
      <c r="G72" s="63"/>
      <c r="H72" s="63"/>
      <c r="I72" s="165" t="s">
        <v>27</v>
      </c>
      <c r="J72" s="73" t="str">
        <f>IF(J12="","",J12)</f>
        <v>5.12.2016</v>
      </c>
      <c r="K72" s="63"/>
      <c r="L72" s="61"/>
    </row>
    <row r="73" spans="2:63" s="1" customFormat="1" ht="6.95" customHeight="1">
      <c r="B73" s="41"/>
      <c r="C73" s="63"/>
      <c r="D73" s="63"/>
      <c r="E73" s="63"/>
      <c r="F73" s="63"/>
      <c r="G73" s="63"/>
      <c r="H73" s="63"/>
      <c r="I73" s="163"/>
      <c r="J73" s="63"/>
      <c r="K73" s="63"/>
      <c r="L73" s="61"/>
    </row>
    <row r="74" spans="2:63" s="1" customFormat="1">
      <c r="B74" s="41"/>
      <c r="C74" s="65" t="s">
        <v>31</v>
      </c>
      <c r="D74" s="63"/>
      <c r="E74" s="63"/>
      <c r="F74" s="164" t="str">
        <f>E15</f>
        <v>Město Lanškroun,nám.J.M.Marků 12,Lanškroun</v>
      </c>
      <c r="G74" s="63"/>
      <c r="H74" s="63"/>
      <c r="I74" s="165" t="s">
        <v>37</v>
      </c>
      <c r="J74" s="164" t="str">
        <f>E21</f>
        <v>TUČEK Miloš - práce konstrukční</v>
      </c>
      <c r="K74" s="63"/>
      <c r="L74" s="61"/>
    </row>
    <row r="75" spans="2:63" s="1" customFormat="1" ht="14.45" customHeight="1">
      <c r="B75" s="41"/>
      <c r="C75" s="65" t="s">
        <v>35</v>
      </c>
      <c r="D75" s="63"/>
      <c r="E75" s="63"/>
      <c r="F75" s="164" t="str">
        <f>IF(E18="","",E18)</f>
        <v/>
      </c>
      <c r="G75" s="63"/>
      <c r="H75" s="63"/>
      <c r="I75" s="163"/>
      <c r="J75" s="63"/>
      <c r="K75" s="63"/>
      <c r="L75" s="61"/>
    </row>
    <row r="76" spans="2:63" s="1" customFormat="1" ht="10.35" customHeight="1">
      <c r="B76" s="41"/>
      <c r="C76" s="63"/>
      <c r="D76" s="63"/>
      <c r="E76" s="63"/>
      <c r="F76" s="63"/>
      <c r="G76" s="63"/>
      <c r="H76" s="63"/>
      <c r="I76" s="163"/>
      <c r="J76" s="63"/>
      <c r="K76" s="63"/>
      <c r="L76" s="61"/>
    </row>
    <row r="77" spans="2:63" s="9" customFormat="1" ht="29.25" customHeight="1">
      <c r="B77" s="166"/>
      <c r="C77" s="167" t="s">
        <v>116</v>
      </c>
      <c r="D77" s="168" t="s">
        <v>63</v>
      </c>
      <c r="E77" s="168" t="s">
        <v>59</v>
      </c>
      <c r="F77" s="168" t="s">
        <v>117</v>
      </c>
      <c r="G77" s="168" t="s">
        <v>118</v>
      </c>
      <c r="H77" s="168" t="s">
        <v>119</v>
      </c>
      <c r="I77" s="169" t="s">
        <v>120</v>
      </c>
      <c r="J77" s="168" t="s">
        <v>110</v>
      </c>
      <c r="K77" s="170" t="s">
        <v>121</v>
      </c>
      <c r="L77" s="171"/>
      <c r="M77" s="81" t="s">
        <v>122</v>
      </c>
      <c r="N77" s="82" t="s">
        <v>48</v>
      </c>
      <c r="O77" s="82" t="s">
        <v>123</v>
      </c>
      <c r="P77" s="82" t="s">
        <v>124</v>
      </c>
      <c r="Q77" s="82" t="s">
        <v>125</v>
      </c>
      <c r="R77" s="82" t="s">
        <v>126</v>
      </c>
      <c r="S77" s="82" t="s">
        <v>127</v>
      </c>
      <c r="T77" s="83" t="s">
        <v>128</v>
      </c>
    </row>
    <row r="78" spans="2:63" s="1" customFormat="1" ht="29.25" customHeight="1">
      <c r="B78" s="41"/>
      <c r="C78" s="87" t="s">
        <v>111</v>
      </c>
      <c r="D78" s="63"/>
      <c r="E78" s="63"/>
      <c r="F78" s="63"/>
      <c r="G78" s="63"/>
      <c r="H78" s="63"/>
      <c r="I78" s="163"/>
      <c r="J78" s="172">
        <f>BK78</f>
        <v>0</v>
      </c>
      <c r="K78" s="63"/>
      <c r="L78" s="61"/>
      <c r="M78" s="84"/>
      <c r="N78" s="85"/>
      <c r="O78" s="85"/>
      <c r="P78" s="173">
        <f>P79</f>
        <v>0</v>
      </c>
      <c r="Q78" s="85"/>
      <c r="R78" s="173">
        <f>R79</f>
        <v>6.3E-3</v>
      </c>
      <c r="S78" s="85"/>
      <c r="T78" s="174">
        <f>T79</f>
        <v>0</v>
      </c>
      <c r="AT78" s="24" t="s">
        <v>77</v>
      </c>
      <c r="AU78" s="24" t="s">
        <v>112</v>
      </c>
      <c r="BK78" s="175">
        <f>BK79</f>
        <v>0</v>
      </c>
    </row>
    <row r="79" spans="2:63" s="10" customFormat="1" ht="37.35" customHeight="1">
      <c r="B79" s="176"/>
      <c r="C79" s="177"/>
      <c r="D79" s="178" t="s">
        <v>77</v>
      </c>
      <c r="E79" s="179" t="s">
        <v>129</v>
      </c>
      <c r="F79" s="179" t="s">
        <v>130</v>
      </c>
      <c r="G79" s="177"/>
      <c r="H79" s="177"/>
      <c r="I79" s="180"/>
      <c r="J79" s="181">
        <f>BK79</f>
        <v>0</v>
      </c>
      <c r="K79" s="177"/>
      <c r="L79" s="182"/>
      <c r="M79" s="183"/>
      <c r="N79" s="184"/>
      <c r="O79" s="184"/>
      <c r="P79" s="185">
        <f>P80</f>
        <v>0</v>
      </c>
      <c r="Q79" s="184"/>
      <c r="R79" s="185">
        <f>R80</f>
        <v>6.3E-3</v>
      </c>
      <c r="S79" s="184"/>
      <c r="T79" s="186">
        <f>T80</f>
        <v>0</v>
      </c>
      <c r="AR79" s="187" t="s">
        <v>24</v>
      </c>
      <c r="AT79" s="188" t="s">
        <v>77</v>
      </c>
      <c r="AU79" s="188" t="s">
        <v>78</v>
      </c>
      <c r="AY79" s="187" t="s">
        <v>131</v>
      </c>
      <c r="BK79" s="189">
        <f>BK80</f>
        <v>0</v>
      </c>
    </row>
    <row r="80" spans="2:63" s="10" customFormat="1" ht="19.899999999999999" customHeight="1">
      <c r="B80" s="176"/>
      <c r="C80" s="177"/>
      <c r="D80" s="190" t="s">
        <v>77</v>
      </c>
      <c r="E80" s="191" t="s">
        <v>24</v>
      </c>
      <c r="F80" s="191" t="s">
        <v>132</v>
      </c>
      <c r="G80" s="177"/>
      <c r="H80" s="177"/>
      <c r="I80" s="180"/>
      <c r="J80" s="192">
        <f>BK80</f>
        <v>0</v>
      </c>
      <c r="K80" s="177"/>
      <c r="L80" s="182"/>
      <c r="M80" s="183"/>
      <c r="N80" s="184"/>
      <c r="O80" s="184"/>
      <c r="P80" s="185">
        <f>SUM(P81:P154)</f>
        <v>0</v>
      </c>
      <c r="Q80" s="184"/>
      <c r="R80" s="185">
        <f>SUM(R81:R154)</f>
        <v>6.3E-3</v>
      </c>
      <c r="S80" s="184"/>
      <c r="T80" s="186">
        <f>SUM(T81:T154)</f>
        <v>0</v>
      </c>
      <c r="AR80" s="187" t="s">
        <v>24</v>
      </c>
      <c r="AT80" s="188" t="s">
        <v>77</v>
      </c>
      <c r="AU80" s="188" t="s">
        <v>24</v>
      </c>
      <c r="AY80" s="187" t="s">
        <v>131</v>
      </c>
      <c r="BK80" s="189">
        <f>SUM(BK81:BK154)</f>
        <v>0</v>
      </c>
    </row>
    <row r="81" spans="2:65" s="1" customFormat="1" ht="31.5" customHeight="1">
      <c r="B81" s="41"/>
      <c r="C81" s="193" t="s">
        <v>24</v>
      </c>
      <c r="D81" s="193" t="s">
        <v>133</v>
      </c>
      <c r="E81" s="194" t="s">
        <v>134</v>
      </c>
      <c r="F81" s="195" t="s">
        <v>135</v>
      </c>
      <c r="G81" s="196" t="s">
        <v>136</v>
      </c>
      <c r="H81" s="197">
        <v>9130</v>
      </c>
      <c r="I81" s="198"/>
      <c r="J81" s="199">
        <f>ROUND(I81*H81,2)</f>
        <v>0</v>
      </c>
      <c r="K81" s="195" t="s">
        <v>137</v>
      </c>
      <c r="L81" s="61"/>
      <c r="M81" s="200" t="s">
        <v>22</v>
      </c>
      <c r="N81" s="201" t="s">
        <v>49</v>
      </c>
      <c r="O81" s="42"/>
      <c r="P81" s="202">
        <f>O81*H81</f>
        <v>0</v>
      </c>
      <c r="Q81" s="202">
        <v>0</v>
      </c>
      <c r="R81" s="202">
        <f>Q81*H81</f>
        <v>0</v>
      </c>
      <c r="S81" s="202">
        <v>0</v>
      </c>
      <c r="T81" s="203">
        <f>S81*H81</f>
        <v>0</v>
      </c>
      <c r="AR81" s="24" t="s">
        <v>138</v>
      </c>
      <c r="AT81" s="24" t="s">
        <v>133</v>
      </c>
      <c r="AU81" s="24" t="s">
        <v>87</v>
      </c>
      <c r="AY81" s="24" t="s">
        <v>131</v>
      </c>
      <c r="BE81" s="204">
        <f>IF(N81="základní",J81,0)</f>
        <v>0</v>
      </c>
      <c r="BF81" s="204">
        <f>IF(N81="snížená",J81,0)</f>
        <v>0</v>
      </c>
      <c r="BG81" s="204">
        <f>IF(N81="zákl. přenesená",J81,0)</f>
        <v>0</v>
      </c>
      <c r="BH81" s="204">
        <f>IF(N81="sníž. přenesená",J81,0)</f>
        <v>0</v>
      </c>
      <c r="BI81" s="204">
        <f>IF(N81="nulová",J81,0)</f>
        <v>0</v>
      </c>
      <c r="BJ81" s="24" t="s">
        <v>24</v>
      </c>
      <c r="BK81" s="204">
        <f>ROUND(I81*H81,2)</f>
        <v>0</v>
      </c>
      <c r="BL81" s="24" t="s">
        <v>138</v>
      </c>
      <c r="BM81" s="24" t="s">
        <v>139</v>
      </c>
    </row>
    <row r="82" spans="2:65" s="11" customFormat="1" ht="13.5">
      <c r="B82" s="205"/>
      <c r="C82" s="206"/>
      <c r="D82" s="207" t="s">
        <v>140</v>
      </c>
      <c r="E82" s="208" t="s">
        <v>22</v>
      </c>
      <c r="F82" s="209" t="s">
        <v>141</v>
      </c>
      <c r="G82" s="206"/>
      <c r="H82" s="210" t="s">
        <v>22</v>
      </c>
      <c r="I82" s="211"/>
      <c r="J82" s="206"/>
      <c r="K82" s="206"/>
      <c r="L82" s="212"/>
      <c r="M82" s="213"/>
      <c r="N82" s="214"/>
      <c r="O82" s="214"/>
      <c r="P82" s="214"/>
      <c r="Q82" s="214"/>
      <c r="R82" s="214"/>
      <c r="S82" s="214"/>
      <c r="T82" s="215"/>
      <c r="AT82" s="216" t="s">
        <v>140</v>
      </c>
      <c r="AU82" s="216" t="s">
        <v>87</v>
      </c>
      <c r="AV82" s="11" t="s">
        <v>24</v>
      </c>
      <c r="AW82" s="11" t="s">
        <v>41</v>
      </c>
      <c r="AX82" s="11" t="s">
        <v>78</v>
      </c>
      <c r="AY82" s="216" t="s">
        <v>131</v>
      </c>
    </row>
    <row r="83" spans="2:65" s="12" customFormat="1" ht="13.5">
      <c r="B83" s="217"/>
      <c r="C83" s="218"/>
      <c r="D83" s="219" t="s">
        <v>140</v>
      </c>
      <c r="E83" s="220" t="s">
        <v>22</v>
      </c>
      <c r="F83" s="221" t="s">
        <v>142</v>
      </c>
      <c r="G83" s="218"/>
      <c r="H83" s="222">
        <v>9130</v>
      </c>
      <c r="I83" s="223"/>
      <c r="J83" s="218"/>
      <c r="K83" s="218"/>
      <c r="L83" s="224"/>
      <c r="M83" s="225"/>
      <c r="N83" s="226"/>
      <c r="O83" s="226"/>
      <c r="P83" s="226"/>
      <c r="Q83" s="226"/>
      <c r="R83" s="226"/>
      <c r="S83" s="226"/>
      <c r="T83" s="227"/>
      <c r="AT83" s="228" t="s">
        <v>140</v>
      </c>
      <c r="AU83" s="228" t="s">
        <v>87</v>
      </c>
      <c r="AV83" s="12" t="s">
        <v>87</v>
      </c>
      <c r="AW83" s="12" t="s">
        <v>41</v>
      </c>
      <c r="AX83" s="12" t="s">
        <v>24</v>
      </c>
      <c r="AY83" s="228" t="s">
        <v>131</v>
      </c>
    </row>
    <row r="84" spans="2:65" s="1" customFormat="1" ht="31.5" customHeight="1">
      <c r="B84" s="41"/>
      <c r="C84" s="193" t="s">
        <v>87</v>
      </c>
      <c r="D84" s="193" t="s">
        <v>133</v>
      </c>
      <c r="E84" s="194" t="s">
        <v>143</v>
      </c>
      <c r="F84" s="195" t="s">
        <v>144</v>
      </c>
      <c r="G84" s="196" t="s">
        <v>136</v>
      </c>
      <c r="H84" s="197">
        <v>30</v>
      </c>
      <c r="I84" s="198"/>
      <c r="J84" s="199">
        <f>ROUND(I84*H84,2)</f>
        <v>0</v>
      </c>
      <c r="K84" s="195" t="s">
        <v>137</v>
      </c>
      <c r="L84" s="61"/>
      <c r="M84" s="200" t="s">
        <v>22</v>
      </c>
      <c r="N84" s="201" t="s">
        <v>49</v>
      </c>
      <c r="O84" s="42"/>
      <c r="P84" s="202">
        <f>O84*H84</f>
        <v>0</v>
      </c>
      <c r="Q84" s="202">
        <v>0</v>
      </c>
      <c r="R84" s="202">
        <f>Q84*H84</f>
        <v>0</v>
      </c>
      <c r="S84" s="202">
        <v>0</v>
      </c>
      <c r="T84" s="203">
        <f>S84*H84</f>
        <v>0</v>
      </c>
      <c r="AR84" s="24" t="s">
        <v>138</v>
      </c>
      <c r="AT84" s="24" t="s">
        <v>133</v>
      </c>
      <c r="AU84" s="24" t="s">
        <v>87</v>
      </c>
      <c r="AY84" s="24" t="s">
        <v>131</v>
      </c>
      <c r="BE84" s="204">
        <f>IF(N84="základní",J84,0)</f>
        <v>0</v>
      </c>
      <c r="BF84" s="204">
        <f>IF(N84="snížená",J84,0)</f>
        <v>0</v>
      </c>
      <c r="BG84" s="204">
        <f>IF(N84="zákl. přenesená",J84,0)</f>
        <v>0</v>
      </c>
      <c r="BH84" s="204">
        <f>IF(N84="sníž. přenesená",J84,0)</f>
        <v>0</v>
      </c>
      <c r="BI84" s="204">
        <f>IF(N84="nulová",J84,0)</f>
        <v>0</v>
      </c>
      <c r="BJ84" s="24" t="s">
        <v>24</v>
      </c>
      <c r="BK84" s="204">
        <f>ROUND(I84*H84,2)</f>
        <v>0</v>
      </c>
      <c r="BL84" s="24" t="s">
        <v>138</v>
      </c>
      <c r="BM84" s="24" t="s">
        <v>145</v>
      </c>
    </row>
    <row r="85" spans="2:65" s="11" customFormat="1" ht="13.5">
      <c r="B85" s="205"/>
      <c r="C85" s="206"/>
      <c r="D85" s="207" t="s">
        <v>140</v>
      </c>
      <c r="E85" s="208" t="s">
        <v>22</v>
      </c>
      <c r="F85" s="209" t="s">
        <v>146</v>
      </c>
      <c r="G85" s="206"/>
      <c r="H85" s="210" t="s">
        <v>22</v>
      </c>
      <c r="I85" s="211"/>
      <c r="J85" s="206"/>
      <c r="K85" s="206"/>
      <c r="L85" s="212"/>
      <c r="M85" s="213"/>
      <c r="N85" s="214"/>
      <c r="O85" s="214"/>
      <c r="P85" s="214"/>
      <c r="Q85" s="214"/>
      <c r="R85" s="214"/>
      <c r="S85" s="214"/>
      <c r="T85" s="215"/>
      <c r="AT85" s="216" t="s">
        <v>140</v>
      </c>
      <c r="AU85" s="216" t="s">
        <v>87</v>
      </c>
      <c r="AV85" s="11" t="s">
        <v>24</v>
      </c>
      <c r="AW85" s="11" t="s">
        <v>41</v>
      </c>
      <c r="AX85" s="11" t="s">
        <v>78</v>
      </c>
      <c r="AY85" s="216" t="s">
        <v>131</v>
      </c>
    </row>
    <row r="86" spans="2:65" s="12" customFormat="1" ht="13.5">
      <c r="B86" s="217"/>
      <c r="C86" s="218"/>
      <c r="D86" s="219" t="s">
        <v>140</v>
      </c>
      <c r="E86" s="220" t="s">
        <v>22</v>
      </c>
      <c r="F86" s="221" t="s">
        <v>147</v>
      </c>
      <c r="G86" s="218"/>
      <c r="H86" s="222">
        <v>30</v>
      </c>
      <c r="I86" s="223"/>
      <c r="J86" s="218"/>
      <c r="K86" s="218"/>
      <c r="L86" s="224"/>
      <c r="M86" s="225"/>
      <c r="N86" s="226"/>
      <c r="O86" s="226"/>
      <c r="P86" s="226"/>
      <c r="Q86" s="226"/>
      <c r="R86" s="226"/>
      <c r="S86" s="226"/>
      <c r="T86" s="227"/>
      <c r="AT86" s="228" t="s">
        <v>140</v>
      </c>
      <c r="AU86" s="228" t="s">
        <v>87</v>
      </c>
      <c r="AV86" s="12" t="s">
        <v>87</v>
      </c>
      <c r="AW86" s="12" t="s">
        <v>41</v>
      </c>
      <c r="AX86" s="12" t="s">
        <v>24</v>
      </c>
      <c r="AY86" s="228" t="s">
        <v>131</v>
      </c>
    </row>
    <row r="87" spans="2:65" s="1" customFormat="1" ht="22.5" customHeight="1">
      <c r="B87" s="41"/>
      <c r="C87" s="193" t="s">
        <v>148</v>
      </c>
      <c r="D87" s="193" t="s">
        <v>133</v>
      </c>
      <c r="E87" s="194" t="s">
        <v>149</v>
      </c>
      <c r="F87" s="195" t="s">
        <v>150</v>
      </c>
      <c r="G87" s="196" t="s">
        <v>136</v>
      </c>
      <c r="H87" s="197">
        <v>30</v>
      </c>
      <c r="I87" s="198"/>
      <c r="J87" s="199">
        <f>ROUND(I87*H87,2)</f>
        <v>0</v>
      </c>
      <c r="K87" s="195" t="s">
        <v>137</v>
      </c>
      <c r="L87" s="61"/>
      <c r="M87" s="200" t="s">
        <v>22</v>
      </c>
      <c r="N87" s="201" t="s">
        <v>49</v>
      </c>
      <c r="O87" s="42"/>
      <c r="P87" s="202">
        <f>O87*H87</f>
        <v>0</v>
      </c>
      <c r="Q87" s="202">
        <v>1.8000000000000001E-4</v>
      </c>
      <c r="R87" s="202">
        <f>Q87*H87</f>
        <v>5.4000000000000003E-3</v>
      </c>
      <c r="S87" s="202">
        <v>0</v>
      </c>
      <c r="T87" s="203">
        <f>S87*H87</f>
        <v>0</v>
      </c>
      <c r="AR87" s="24" t="s">
        <v>138</v>
      </c>
      <c r="AT87" s="24" t="s">
        <v>133</v>
      </c>
      <c r="AU87" s="24" t="s">
        <v>87</v>
      </c>
      <c r="AY87" s="24" t="s">
        <v>131</v>
      </c>
      <c r="BE87" s="204">
        <f>IF(N87="základní",J87,0)</f>
        <v>0</v>
      </c>
      <c r="BF87" s="204">
        <f>IF(N87="snížená",J87,0)</f>
        <v>0</v>
      </c>
      <c r="BG87" s="204">
        <f>IF(N87="zákl. přenesená",J87,0)</f>
        <v>0</v>
      </c>
      <c r="BH87" s="204">
        <f>IF(N87="sníž. přenesená",J87,0)</f>
        <v>0</v>
      </c>
      <c r="BI87" s="204">
        <f>IF(N87="nulová",J87,0)</f>
        <v>0</v>
      </c>
      <c r="BJ87" s="24" t="s">
        <v>24</v>
      </c>
      <c r="BK87" s="204">
        <f>ROUND(I87*H87,2)</f>
        <v>0</v>
      </c>
      <c r="BL87" s="24" t="s">
        <v>138</v>
      </c>
      <c r="BM87" s="24" t="s">
        <v>151</v>
      </c>
    </row>
    <row r="88" spans="2:65" s="11" customFormat="1" ht="13.5">
      <c r="B88" s="205"/>
      <c r="C88" s="206"/>
      <c r="D88" s="207" t="s">
        <v>140</v>
      </c>
      <c r="E88" s="208" t="s">
        <v>22</v>
      </c>
      <c r="F88" s="209" t="s">
        <v>146</v>
      </c>
      <c r="G88" s="206"/>
      <c r="H88" s="210" t="s">
        <v>22</v>
      </c>
      <c r="I88" s="211"/>
      <c r="J88" s="206"/>
      <c r="K88" s="206"/>
      <c r="L88" s="212"/>
      <c r="M88" s="213"/>
      <c r="N88" s="214"/>
      <c r="O88" s="214"/>
      <c r="P88" s="214"/>
      <c r="Q88" s="214"/>
      <c r="R88" s="214"/>
      <c r="S88" s="214"/>
      <c r="T88" s="215"/>
      <c r="AT88" s="216" t="s">
        <v>140</v>
      </c>
      <c r="AU88" s="216" t="s">
        <v>87</v>
      </c>
      <c r="AV88" s="11" t="s">
        <v>24</v>
      </c>
      <c r="AW88" s="11" t="s">
        <v>41</v>
      </c>
      <c r="AX88" s="11" t="s">
        <v>78</v>
      </c>
      <c r="AY88" s="216" t="s">
        <v>131</v>
      </c>
    </row>
    <row r="89" spans="2:65" s="12" customFormat="1" ht="13.5">
      <c r="B89" s="217"/>
      <c r="C89" s="218"/>
      <c r="D89" s="219" t="s">
        <v>140</v>
      </c>
      <c r="E89" s="220" t="s">
        <v>22</v>
      </c>
      <c r="F89" s="221" t="s">
        <v>147</v>
      </c>
      <c r="G89" s="218"/>
      <c r="H89" s="222">
        <v>30</v>
      </c>
      <c r="I89" s="223"/>
      <c r="J89" s="218"/>
      <c r="K89" s="218"/>
      <c r="L89" s="224"/>
      <c r="M89" s="225"/>
      <c r="N89" s="226"/>
      <c r="O89" s="226"/>
      <c r="P89" s="226"/>
      <c r="Q89" s="226"/>
      <c r="R89" s="226"/>
      <c r="S89" s="226"/>
      <c r="T89" s="227"/>
      <c r="AT89" s="228" t="s">
        <v>140</v>
      </c>
      <c r="AU89" s="228" t="s">
        <v>87</v>
      </c>
      <c r="AV89" s="12" t="s">
        <v>87</v>
      </c>
      <c r="AW89" s="12" t="s">
        <v>41</v>
      </c>
      <c r="AX89" s="12" t="s">
        <v>24</v>
      </c>
      <c r="AY89" s="228" t="s">
        <v>131</v>
      </c>
    </row>
    <row r="90" spans="2:65" s="1" customFormat="1" ht="22.5" customHeight="1">
      <c r="B90" s="41"/>
      <c r="C90" s="193" t="s">
        <v>138</v>
      </c>
      <c r="D90" s="193" t="s">
        <v>133</v>
      </c>
      <c r="E90" s="194" t="s">
        <v>152</v>
      </c>
      <c r="F90" s="195" t="s">
        <v>153</v>
      </c>
      <c r="G90" s="196" t="s">
        <v>154</v>
      </c>
      <c r="H90" s="197">
        <v>5</v>
      </c>
      <c r="I90" s="198"/>
      <c r="J90" s="199">
        <f>ROUND(I90*H90,2)</f>
        <v>0</v>
      </c>
      <c r="K90" s="195" t="s">
        <v>137</v>
      </c>
      <c r="L90" s="61"/>
      <c r="M90" s="200" t="s">
        <v>22</v>
      </c>
      <c r="N90" s="201" t="s">
        <v>49</v>
      </c>
      <c r="O90" s="42"/>
      <c r="P90" s="202">
        <f>O90*H90</f>
        <v>0</v>
      </c>
      <c r="Q90" s="202">
        <v>1.8000000000000001E-4</v>
      </c>
      <c r="R90" s="202">
        <f>Q90*H90</f>
        <v>9.0000000000000008E-4</v>
      </c>
      <c r="S90" s="202">
        <v>0</v>
      </c>
      <c r="T90" s="203">
        <f>S90*H90</f>
        <v>0</v>
      </c>
      <c r="AR90" s="24" t="s">
        <v>138</v>
      </c>
      <c r="AT90" s="24" t="s">
        <v>133</v>
      </c>
      <c r="AU90" s="24" t="s">
        <v>87</v>
      </c>
      <c r="AY90" s="24" t="s">
        <v>131</v>
      </c>
      <c r="BE90" s="204">
        <f>IF(N90="základní",J90,0)</f>
        <v>0</v>
      </c>
      <c r="BF90" s="204">
        <f>IF(N90="snížená",J90,0)</f>
        <v>0</v>
      </c>
      <c r="BG90" s="204">
        <f>IF(N90="zákl. přenesená",J90,0)</f>
        <v>0</v>
      </c>
      <c r="BH90" s="204">
        <f>IF(N90="sníž. přenesená",J90,0)</f>
        <v>0</v>
      </c>
      <c r="BI90" s="204">
        <f>IF(N90="nulová",J90,0)</f>
        <v>0</v>
      </c>
      <c r="BJ90" s="24" t="s">
        <v>24</v>
      </c>
      <c r="BK90" s="204">
        <f>ROUND(I90*H90,2)</f>
        <v>0</v>
      </c>
      <c r="BL90" s="24" t="s">
        <v>138</v>
      </c>
      <c r="BM90" s="24" t="s">
        <v>155</v>
      </c>
    </row>
    <row r="91" spans="2:65" s="11" customFormat="1" ht="13.5">
      <c r="B91" s="205"/>
      <c r="C91" s="206"/>
      <c r="D91" s="207" t="s">
        <v>140</v>
      </c>
      <c r="E91" s="208" t="s">
        <v>22</v>
      </c>
      <c r="F91" s="209" t="s">
        <v>146</v>
      </c>
      <c r="G91" s="206"/>
      <c r="H91" s="210" t="s">
        <v>22</v>
      </c>
      <c r="I91" s="211"/>
      <c r="J91" s="206"/>
      <c r="K91" s="206"/>
      <c r="L91" s="212"/>
      <c r="M91" s="213"/>
      <c r="N91" s="214"/>
      <c r="O91" s="214"/>
      <c r="P91" s="214"/>
      <c r="Q91" s="214"/>
      <c r="R91" s="214"/>
      <c r="S91" s="214"/>
      <c r="T91" s="215"/>
      <c r="AT91" s="216" t="s">
        <v>140</v>
      </c>
      <c r="AU91" s="216" t="s">
        <v>87</v>
      </c>
      <c r="AV91" s="11" t="s">
        <v>24</v>
      </c>
      <c r="AW91" s="11" t="s">
        <v>41</v>
      </c>
      <c r="AX91" s="11" t="s">
        <v>78</v>
      </c>
      <c r="AY91" s="216" t="s">
        <v>131</v>
      </c>
    </row>
    <row r="92" spans="2:65" s="12" customFormat="1" ht="13.5">
      <c r="B92" s="217"/>
      <c r="C92" s="218"/>
      <c r="D92" s="219" t="s">
        <v>140</v>
      </c>
      <c r="E92" s="220" t="s">
        <v>22</v>
      </c>
      <c r="F92" s="221" t="s">
        <v>156</v>
      </c>
      <c r="G92" s="218"/>
      <c r="H92" s="222">
        <v>5</v>
      </c>
      <c r="I92" s="223"/>
      <c r="J92" s="218"/>
      <c r="K92" s="218"/>
      <c r="L92" s="224"/>
      <c r="M92" s="225"/>
      <c r="N92" s="226"/>
      <c r="O92" s="226"/>
      <c r="P92" s="226"/>
      <c r="Q92" s="226"/>
      <c r="R92" s="226"/>
      <c r="S92" s="226"/>
      <c r="T92" s="227"/>
      <c r="AT92" s="228" t="s">
        <v>140</v>
      </c>
      <c r="AU92" s="228" t="s">
        <v>87</v>
      </c>
      <c r="AV92" s="12" t="s">
        <v>87</v>
      </c>
      <c r="AW92" s="12" t="s">
        <v>41</v>
      </c>
      <c r="AX92" s="12" t="s">
        <v>24</v>
      </c>
      <c r="AY92" s="228" t="s">
        <v>131</v>
      </c>
    </row>
    <row r="93" spans="2:65" s="1" customFormat="1" ht="22.5" customHeight="1">
      <c r="B93" s="41"/>
      <c r="C93" s="193" t="s">
        <v>157</v>
      </c>
      <c r="D93" s="193" t="s">
        <v>133</v>
      </c>
      <c r="E93" s="194" t="s">
        <v>158</v>
      </c>
      <c r="F93" s="195" t="s">
        <v>159</v>
      </c>
      <c r="G93" s="196" t="s">
        <v>154</v>
      </c>
      <c r="H93" s="197">
        <v>5</v>
      </c>
      <c r="I93" s="198"/>
      <c r="J93" s="199">
        <f>ROUND(I93*H93,2)</f>
        <v>0</v>
      </c>
      <c r="K93" s="195" t="s">
        <v>137</v>
      </c>
      <c r="L93" s="61"/>
      <c r="M93" s="200" t="s">
        <v>22</v>
      </c>
      <c r="N93" s="201" t="s">
        <v>49</v>
      </c>
      <c r="O93" s="42"/>
      <c r="P93" s="202">
        <f>O93*H93</f>
        <v>0</v>
      </c>
      <c r="Q93" s="202">
        <v>0</v>
      </c>
      <c r="R93" s="202">
        <f>Q93*H93</f>
        <v>0</v>
      </c>
      <c r="S93" s="202">
        <v>0</v>
      </c>
      <c r="T93" s="203">
        <f>S93*H93</f>
        <v>0</v>
      </c>
      <c r="AR93" s="24" t="s">
        <v>138</v>
      </c>
      <c r="AT93" s="24" t="s">
        <v>133</v>
      </c>
      <c r="AU93" s="24" t="s">
        <v>87</v>
      </c>
      <c r="AY93" s="24" t="s">
        <v>131</v>
      </c>
      <c r="BE93" s="204">
        <f>IF(N93="základní",J93,0)</f>
        <v>0</v>
      </c>
      <c r="BF93" s="204">
        <f>IF(N93="snížená",J93,0)</f>
        <v>0</v>
      </c>
      <c r="BG93" s="204">
        <f>IF(N93="zákl. přenesená",J93,0)</f>
        <v>0</v>
      </c>
      <c r="BH93" s="204">
        <f>IF(N93="sníž. přenesená",J93,0)</f>
        <v>0</v>
      </c>
      <c r="BI93" s="204">
        <f>IF(N93="nulová",J93,0)</f>
        <v>0</v>
      </c>
      <c r="BJ93" s="24" t="s">
        <v>24</v>
      </c>
      <c r="BK93" s="204">
        <f>ROUND(I93*H93,2)</f>
        <v>0</v>
      </c>
      <c r="BL93" s="24" t="s">
        <v>138</v>
      </c>
      <c r="BM93" s="24" t="s">
        <v>160</v>
      </c>
    </row>
    <row r="94" spans="2:65" s="11" customFormat="1" ht="13.5">
      <c r="B94" s="205"/>
      <c r="C94" s="206"/>
      <c r="D94" s="207" t="s">
        <v>140</v>
      </c>
      <c r="E94" s="208" t="s">
        <v>22</v>
      </c>
      <c r="F94" s="209" t="s">
        <v>161</v>
      </c>
      <c r="G94" s="206"/>
      <c r="H94" s="210" t="s">
        <v>22</v>
      </c>
      <c r="I94" s="211"/>
      <c r="J94" s="206"/>
      <c r="K94" s="206"/>
      <c r="L94" s="212"/>
      <c r="M94" s="213"/>
      <c r="N94" s="214"/>
      <c r="O94" s="214"/>
      <c r="P94" s="214"/>
      <c r="Q94" s="214"/>
      <c r="R94" s="214"/>
      <c r="S94" s="214"/>
      <c r="T94" s="215"/>
      <c r="AT94" s="216" t="s">
        <v>140</v>
      </c>
      <c r="AU94" s="216" t="s">
        <v>87</v>
      </c>
      <c r="AV94" s="11" t="s">
        <v>24</v>
      </c>
      <c r="AW94" s="11" t="s">
        <v>41</v>
      </c>
      <c r="AX94" s="11" t="s">
        <v>78</v>
      </c>
      <c r="AY94" s="216" t="s">
        <v>131</v>
      </c>
    </row>
    <row r="95" spans="2:65" s="12" customFormat="1" ht="13.5">
      <c r="B95" s="217"/>
      <c r="C95" s="218"/>
      <c r="D95" s="219" t="s">
        <v>140</v>
      </c>
      <c r="E95" s="220" t="s">
        <v>22</v>
      </c>
      <c r="F95" s="221" t="s">
        <v>156</v>
      </c>
      <c r="G95" s="218"/>
      <c r="H95" s="222">
        <v>5</v>
      </c>
      <c r="I95" s="223"/>
      <c r="J95" s="218"/>
      <c r="K95" s="218"/>
      <c r="L95" s="224"/>
      <c r="M95" s="225"/>
      <c r="N95" s="226"/>
      <c r="O95" s="226"/>
      <c r="P95" s="226"/>
      <c r="Q95" s="226"/>
      <c r="R95" s="226"/>
      <c r="S95" s="226"/>
      <c r="T95" s="227"/>
      <c r="AT95" s="228" t="s">
        <v>140</v>
      </c>
      <c r="AU95" s="228" t="s">
        <v>87</v>
      </c>
      <c r="AV95" s="12" t="s">
        <v>87</v>
      </c>
      <c r="AW95" s="12" t="s">
        <v>41</v>
      </c>
      <c r="AX95" s="12" t="s">
        <v>24</v>
      </c>
      <c r="AY95" s="228" t="s">
        <v>131</v>
      </c>
    </row>
    <row r="96" spans="2:65" s="1" customFormat="1" ht="22.5" customHeight="1">
      <c r="B96" s="41"/>
      <c r="C96" s="193" t="s">
        <v>162</v>
      </c>
      <c r="D96" s="193" t="s">
        <v>133</v>
      </c>
      <c r="E96" s="194" t="s">
        <v>163</v>
      </c>
      <c r="F96" s="195" t="s">
        <v>164</v>
      </c>
      <c r="G96" s="196" t="s">
        <v>165</v>
      </c>
      <c r="H96" s="197">
        <v>750</v>
      </c>
      <c r="I96" s="198"/>
      <c r="J96" s="199">
        <f>ROUND(I96*H96,2)</f>
        <v>0</v>
      </c>
      <c r="K96" s="195" t="s">
        <v>137</v>
      </c>
      <c r="L96" s="61"/>
      <c r="M96" s="200" t="s">
        <v>22</v>
      </c>
      <c r="N96" s="201" t="s">
        <v>49</v>
      </c>
      <c r="O96" s="42"/>
      <c r="P96" s="202">
        <f>O96*H96</f>
        <v>0</v>
      </c>
      <c r="Q96" s="202">
        <v>0</v>
      </c>
      <c r="R96" s="202">
        <f>Q96*H96</f>
        <v>0</v>
      </c>
      <c r="S96" s="202">
        <v>0</v>
      </c>
      <c r="T96" s="203">
        <f>S96*H96</f>
        <v>0</v>
      </c>
      <c r="AR96" s="24" t="s">
        <v>138</v>
      </c>
      <c r="AT96" s="24" t="s">
        <v>133</v>
      </c>
      <c r="AU96" s="24" t="s">
        <v>87</v>
      </c>
      <c r="AY96" s="24" t="s">
        <v>131</v>
      </c>
      <c r="BE96" s="204">
        <f>IF(N96="základní",J96,0)</f>
        <v>0</v>
      </c>
      <c r="BF96" s="204">
        <f>IF(N96="snížená",J96,0)</f>
        <v>0</v>
      </c>
      <c r="BG96" s="204">
        <f>IF(N96="zákl. přenesená",J96,0)</f>
        <v>0</v>
      </c>
      <c r="BH96" s="204">
        <f>IF(N96="sníž. přenesená",J96,0)</f>
        <v>0</v>
      </c>
      <c r="BI96" s="204">
        <f>IF(N96="nulová",J96,0)</f>
        <v>0</v>
      </c>
      <c r="BJ96" s="24" t="s">
        <v>24</v>
      </c>
      <c r="BK96" s="204">
        <f>ROUND(I96*H96,2)</f>
        <v>0</v>
      </c>
      <c r="BL96" s="24" t="s">
        <v>138</v>
      </c>
      <c r="BM96" s="24" t="s">
        <v>166</v>
      </c>
    </row>
    <row r="97" spans="2:65" s="11" customFormat="1" ht="13.5">
      <c r="B97" s="205"/>
      <c r="C97" s="206"/>
      <c r="D97" s="207" t="s">
        <v>140</v>
      </c>
      <c r="E97" s="208" t="s">
        <v>22</v>
      </c>
      <c r="F97" s="209" t="s">
        <v>167</v>
      </c>
      <c r="G97" s="206"/>
      <c r="H97" s="210" t="s">
        <v>22</v>
      </c>
      <c r="I97" s="211"/>
      <c r="J97" s="206"/>
      <c r="K97" s="206"/>
      <c r="L97" s="212"/>
      <c r="M97" s="213"/>
      <c r="N97" s="214"/>
      <c r="O97" s="214"/>
      <c r="P97" s="214"/>
      <c r="Q97" s="214"/>
      <c r="R97" s="214"/>
      <c r="S97" s="214"/>
      <c r="T97" s="215"/>
      <c r="AT97" s="216" t="s">
        <v>140</v>
      </c>
      <c r="AU97" s="216" t="s">
        <v>87</v>
      </c>
      <c r="AV97" s="11" t="s">
        <v>24</v>
      </c>
      <c r="AW97" s="11" t="s">
        <v>41</v>
      </c>
      <c r="AX97" s="11" t="s">
        <v>78</v>
      </c>
      <c r="AY97" s="216" t="s">
        <v>131</v>
      </c>
    </row>
    <row r="98" spans="2:65" s="11" customFormat="1" ht="13.5">
      <c r="B98" s="205"/>
      <c r="C98" s="206"/>
      <c r="D98" s="207" t="s">
        <v>140</v>
      </c>
      <c r="E98" s="208" t="s">
        <v>22</v>
      </c>
      <c r="F98" s="209" t="s">
        <v>168</v>
      </c>
      <c r="G98" s="206"/>
      <c r="H98" s="210" t="s">
        <v>22</v>
      </c>
      <c r="I98" s="211"/>
      <c r="J98" s="206"/>
      <c r="K98" s="206"/>
      <c r="L98" s="212"/>
      <c r="M98" s="213"/>
      <c r="N98" s="214"/>
      <c r="O98" s="214"/>
      <c r="P98" s="214"/>
      <c r="Q98" s="214"/>
      <c r="R98" s="214"/>
      <c r="S98" s="214"/>
      <c r="T98" s="215"/>
      <c r="AT98" s="216" t="s">
        <v>140</v>
      </c>
      <c r="AU98" s="216" t="s">
        <v>87</v>
      </c>
      <c r="AV98" s="11" t="s">
        <v>24</v>
      </c>
      <c r="AW98" s="11" t="s">
        <v>41</v>
      </c>
      <c r="AX98" s="11" t="s">
        <v>78</v>
      </c>
      <c r="AY98" s="216" t="s">
        <v>131</v>
      </c>
    </row>
    <row r="99" spans="2:65" s="12" customFormat="1" ht="13.5">
      <c r="B99" s="217"/>
      <c r="C99" s="218"/>
      <c r="D99" s="207" t="s">
        <v>140</v>
      </c>
      <c r="E99" s="229" t="s">
        <v>22</v>
      </c>
      <c r="F99" s="230" t="s">
        <v>169</v>
      </c>
      <c r="G99" s="218"/>
      <c r="H99" s="231">
        <v>175</v>
      </c>
      <c r="I99" s="223"/>
      <c r="J99" s="218"/>
      <c r="K99" s="218"/>
      <c r="L99" s="224"/>
      <c r="M99" s="225"/>
      <c r="N99" s="226"/>
      <c r="O99" s="226"/>
      <c r="P99" s="226"/>
      <c r="Q99" s="226"/>
      <c r="R99" s="226"/>
      <c r="S99" s="226"/>
      <c r="T99" s="227"/>
      <c r="AT99" s="228" t="s">
        <v>140</v>
      </c>
      <c r="AU99" s="228" t="s">
        <v>87</v>
      </c>
      <c r="AV99" s="12" t="s">
        <v>87</v>
      </c>
      <c r="AW99" s="12" t="s">
        <v>41</v>
      </c>
      <c r="AX99" s="12" t="s">
        <v>78</v>
      </c>
      <c r="AY99" s="228" t="s">
        <v>131</v>
      </c>
    </row>
    <row r="100" spans="2:65" s="13" customFormat="1" ht="13.5">
      <c r="B100" s="232"/>
      <c r="C100" s="233"/>
      <c r="D100" s="207" t="s">
        <v>140</v>
      </c>
      <c r="E100" s="234" t="s">
        <v>22</v>
      </c>
      <c r="F100" s="235" t="s">
        <v>170</v>
      </c>
      <c r="G100" s="233"/>
      <c r="H100" s="236">
        <v>175</v>
      </c>
      <c r="I100" s="237"/>
      <c r="J100" s="233"/>
      <c r="K100" s="233"/>
      <c r="L100" s="238"/>
      <c r="M100" s="239"/>
      <c r="N100" s="240"/>
      <c r="O100" s="240"/>
      <c r="P100" s="240"/>
      <c r="Q100" s="240"/>
      <c r="R100" s="240"/>
      <c r="S100" s="240"/>
      <c r="T100" s="241"/>
      <c r="AT100" s="242" t="s">
        <v>140</v>
      </c>
      <c r="AU100" s="242" t="s">
        <v>87</v>
      </c>
      <c r="AV100" s="13" t="s">
        <v>148</v>
      </c>
      <c r="AW100" s="13" t="s">
        <v>41</v>
      </c>
      <c r="AX100" s="13" t="s">
        <v>78</v>
      </c>
      <c r="AY100" s="242" t="s">
        <v>131</v>
      </c>
    </row>
    <row r="101" spans="2:65" s="11" customFormat="1" ht="13.5">
      <c r="B101" s="205"/>
      <c r="C101" s="206"/>
      <c r="D101" s="207" t="s">
        <v>140</v>
      </c>
      <c r="E101" s="208" t="s">
        <v>22</v>
      </c>
      <c r="F101" s="209" t="s">
        <v>171</v>
      </c>
      <c r="G101" s="206"/>
      <c r="H101" s="210" t="s">
        <v>22</v>
      </c>
      <c r="I101" s="211"/>
      <c r="J101" s="206"/>
      <c r="K101" s="206"/>
      <c r="L101" s="212"/>
      <c r="M101" s="213"/>
      <c r="N101" s="214"/>
      <c r="O101" s="214"/>
      <c r="P101" s="214"/>
      <c r="Q101" s="214"/>
      <c r="R101" s="214"/>
      <c r="S101" s="214"/>
      <c r="T101" s="215"/>
      <c r="AT101" s="216" t="s">
        <v>140</v>
      </c>
      <c r="AU101" s="216" t="s">
        <v>87</v>
      </c>
      <c r="AV101" s="11" t="s">
        <v>24</v>
      </c>
      <c r="AW101" s="11" t="s">
        <v>41</v>
      </c>
      <c r="AX101" s="11" t="s">
        <v>78</v>
      </c>
      <c r="AY101" s="216" t="s">
        <v>131</v>
      </c>
    </row>
    <row r="102" spans="2:65" s="11" customFormat="1" ht="13.5">
      <c r="B102" s="205"/>
      <c r="C102" s="206"/>
      <c r="D102" s="207" t="s">
        <v>140</v>
      </c>
      <c r="E102" s="208" t="s">
        <v>22</v>
      </c>
      <c r="F102" s="209" t="s">
        <v>172</v>
      </c>
      <c r="G102" s="206"/>
      <c r="H102" s="210" t="s">
        <v>22</v>
      </c>
      <c r="I102" s="211"/>
      <c r="J102" s="206"/>
      <c r="K102" s="206"/>
      <c r="L102" s="212"/>
      <c r="M102" s="213"/>
      <c r="N102" s="214"/>
      <c r="O102" s="214"/>
      <c r="P102" s="214"/>
      <c r="Q102" s="214"/>
      <c r="R102" s="214"/>
      <c r="S102" s="214"/>
      <c r="T102" s="215"/>
      <c r="AT102" s="216" t="s">
        <v>140</v>
      </c>
      <c r="AU102" s="216" t="s">
        <v>87</v>
      </c>
      <c r="AV102" s="11" t="s">
        <v>24</v>
      </c>
      <c r="AW102" s="11" t="s">
        <v>41</v>
      </c>
      <c r="AX102" s="11" t="s">
        <v>78</v>
      </c>
      <c r="AY102" s="216" t="s">
        <v>131</v>
      </c>
    </row>
    <row r="103" spans="2:65" s="12" customFormat="1" ht="13.5">
      <c r="B103" s="217"/>
      <c r="C103" s="218"/>
      <c r="D103" s="207" t="s">
        <v>140</v>
      </c>
      <c r="E103" s="229" t="s">
        <v>22</v>
      </c>
      <c r="F103" s="230" t="s">
        <v>173</v>
      </c>
      <c r="G103" s="218"/>
      <c r="H103" s="231">
        <v>575</v>
      </c>
      <c r="I103" s="223"/>
      <c r="J103" s="218"/>
      <c r="K103" s="218"/>
      <c r="L103" s="224"/>
      <c r="M103" s="225"/>
      <c r="N103" s="226"/>
      <c r="O103" s="226"/>
      <c r="P103" s="226"/>
      <c r="Q103" s="226"/>
      <c r="R103" s="226"/>
      <c r="S103" s="226"/>
      <c r="T103" s="227"/>
      <c r="AT103" s="228" t="s">
        <v>140</v>
      </c>
      <c r="AU103" s="228" t="s">
        <v>87</v>
      </c>
      <c r="AV103" s="12" t="s">
        <v>87</v>
      </c>
      <c r="AW103" s="12" t="s">
        <v>41</v>
      </c>
      <c r="AX103" s="12" t="s">
        <v>78</v>
      </c>
      <c r="AY103" s="228" t="s">
        <v>131</v>
      </c>
    </row>
    <row r="104" spans="2:65" s="13" customFormat="1" ht="13.5">
      <c r="B104" s="232"/>
      <c r="C104" s="233"/>
      <c r="D104" s="207" t="s">
        <v>140</v>
      </c>
      <c r="E104" s="234" t="s">
        <v>22</v>
      </c>
      <c r="F104" s="235" t="s">
        <v>170</v>
      </c>
      <c r="G104" s="233"/>
      <c r="H104" s="236">
        <v>575</v>
      </c>
      <c r="I104" s="237"/>
      <c r="J104" s="233"/>
      <c r="K104" s="233"/>
      <c r="L104" s="238"/>
      <c r="M104" s="239"/>
      <c r="N104" s="240"/>
      <c r="O104" s="240"/>
      <c r="P104" s="240"/>
      <c r="Q104" s="240"/>
      <c r="R104" s="240"/>
      <c r="S104" s="240"/>
      <c r="T104" s="241"/>
      <c r="AT104" s="242" t="s">
        <v>140</v>
      </c>
      <c r="AU104" s="242" t="s">
        <v>87</v>
      </c>
      <c r="AV104" s="13" t="s">
        <v>148</v>
      </c>
      <c r="AW104" s="13" t="s">
        <v>41</v>
      </c>
      <c r="AX104" s="13" t="s">
        <v>78</v>
      </c>
      <c r="AY104" s="242" t="s">
        <v>131</v>
      </c>
    </row>
    <row r="105" spans="2:65" s="14" customFormat="1" ht="13.5">
      <c r="B105" s="243"/>
      <c r="C105" s="244"/>
      <c r="D105" s="219" t="s">
        <v>140</v>
      </c>
      <c r="E105" s="245" t="s">
        <v>22</v>
      </c>
      <c r="F105" s="246" t="s">
        <v>174</v>
      </c>
      <c r="G105" s="244"/>
      <c r="H105" s="247">
        <v>750</v>
      </c>
      <c r="I105" s="248"/>
      <c r="J105" s="244"/>
      <c r="K105" s="244"/>
      <c r="L105" s="249"/>
      <c r="M105" s="250"/>
      <c r="N105" s="251"/>
      <c r="O105" s="251"/>
      <c r="P105" s="251"/>
      <c r="Q105" s="251"/>
      <c r="R105" s="251"/>
      <c r="S105" s="251"/>
      <c r="T105" s="252"/>
      <c r="AT105" s="253" t="s">
        <v>140</v>
      </c>
      <c r="AU105" s="253" t="s">
        <v>87</v>
      </c>
      <c r="AV105" s="14" t="s">
        <v>138</v>
      </c>
      <c r="AW105" s="14" t="s">
        <v>41</v>
      </c>
      <c r="AX105" s="14" t="s">
        <v>24</v>
      </c>
      <c r="AY105" s="253" t="s">
        <v>131</v>
      </c>
    </row>
    <row r="106" spans="2:65" s="1" customFormat="1" ht="22.5" customHeight="1">
      <c r="B106" s="41"/>
      <c r="C106" s="193" t="s">
        <v>175</v>
      </c>
      <c r="D106" s="193" t="s">
        <v>133</v>
      </c>
      <c r="E106" s="194" t="s">
        <v>176</v>
      </c>
      <c r="F106" s="195" t="s">
        <v>177</v>
      </c>
      <c r="G106" s="196" t="s">
        <v>165</v>
      </c>
      <c r="H106" s="197">
        <v>750</v>
      </c>
      <c r="I106" s="198"/>
      <c r="J106" s="199">
        <f>ROUND(I106*H106,2)</f>
        <v>0</v>
      </c>
      <c r="K106" s="195" t="s">
        <v>137</v>
      </c>
      <c r="L106" s="61"/>
      <c r="M106" s="200" t="s">
        <v>22</v>
      </c>
      <c r="N106" s="201" t="s">
        <v>49</v>
      </c>
      <c r="O106" s="42"/>
      <c r="P106" s="202">
        <f>O106*H106</f>
        <v>0</v>
      </c>
      <c r="Q106" s="202">
        <v>0</v>
      </c>
      <c r="R106" s="202">
        <f>Q106*H106</f>
        <v>0</v>
      </c>
      <c r="S106" s="202">
        <v>0</v>
      </c>
      <c r="T106" s="203">
        <f>S106*H106</f>
        <v>0</v>
      </c>
      <c r="AR106" s="24" t="s">
        <v>138</v>
      </c>
      <c r="AT106" s="24" t="s">
        <v>133</v>
      </c>
      <c r="AU106" s="24" t="s">
        <v>87</v>
      </c>
      <c r="AY106" s="24" t="s">
        <v>131</v>
      </c>
      <c r="BE106" s="204">
        <f>IF(N106="základní",J106,0)</f>
        <v>0</v>
      </c>
      <c r="BF106" s="204">
        <f>IF(N106="snížená",J106,0)</f>
        <v>0</v>
      </c>
      <c r="BG106" s="204">
        <f>IF(N106="zákl. přenesená",J106,0)</f>
        <v>0</v>
      </c>
      <c r="BH106" s="204">
        <f>IF(N106="sníž. přenesená",J106,0)</f>
        <v>0</v>
      </c>
      <c r="BI106" s="204">
        <f>IF(N106="nulová",J106,0)</f>
        <v>0</v>
      </c>
      <c r="BJ106" s="24" t="s">
        <v>24</v>
      </c>
      <c r="BK106" s="204">
        <f>ROUND(I106*H106,2)</f>
        <v>0</v>
      </c>
      <c r="BL106" s="24" t="s">
        <v>138</v>
      </c>
      <c r="BM106" s="24" t="s">
        <v>178</v>
      </c>
    </row>
    <row r="107" spans="2:65" s="1" customFormat="1" ht="22.5" customHeight="1">
      <c r="B107" s="41"/>
      <c r="C107" s="193" t="s">
        <v>179</v>
      </c>
      <c r="D107" s="193" t="s">
        <v>133</v>
      </c>
      <c r="E107" s="194" t="s">
        <v>180</v>
      </c>
      <c r="F107" s="195" t="s">
        <v>181</v>
      </c>
      <c r="G107" s="196" t="s">
        <v>165</v>
      </c>
      <c r="H107" s="197">
        <v>60</v>
      </c>
      <c r="I107" s="198"/>
      <c r="J107" s="199">
        <f>ROUND(I107*H107,2)</f>
        <v>0</v>
      </c>
      <c r="K107" s="195" t="s">
        <v>137</v>
      </c>
      <c r="L107" s="61"/>
      <c r="M107" s="200" t="s">
        <v>22</v>
      </c>
      <c r="N107" s="201" t="s">
        <v>49</v>
      </c>
      <c r="O107" s="42"/>
      <c r="P107" s="202">
        <f>O107*H107</f>
        <v>0</v>
      </c>
      <c r="Q107" s="202">
        <v>0</v>
      </c>
      <c r="R107" s="202">
        <f>Q107*H107</f>
        <v>0</v>
      </c>
      <c r="S107" s="202">
        <v>0</v>
      </c>
      <c r="T107" s="203">
        <f>S107*H107</f>
        <v>0</v>
      </c>
      <c r="AR107" s="24" t="s">
        <v>138</v>
      </c>
      <c r="AT107" s="24" t="s">
        <v>133</v>
      </c>
      <c r="AU107" s="24" t="s">
        <v>87</v>
      </c>
      <c r="AY107" s="24" t="s">
        <v>131</v>
      </c>
      <c r="BE107" s="204">
        <f>IF(N107="základní",J107,0)</f>
        <v>0</v>
      </c>
      <c r="BF107" s="204">
        <f>IF(N107="snížená",J107,0)</f>
        <v>0</v>
      </c>
      <c r="BG107" s="204">
        <f>IF(N107="zákl. přenesená",J107,0)</f>
        <v>0</v>
      </c>
      <c r="BH107" s="204">
        <f>IF(N107="sníž. přenesená",J107,0)</f>
        <v>0</v>
      </c>
      <c r="BI107" s="204">
        <f>IF(N107="nulová",J107,0)</f>
        <v>0</v>
      </c>
      <c r="BJ107" s="24" t="s">
        <v>24</v>
      </c>
      <c r="BK107" s="204">
        <f>ROUND(I107*H107,2)</f>
        <v>0</v>
      </c>
      <c r="BL107" s="24" t="s">
        <v>138</v>
      </c>
      <c r="BM107" s="24" t="s">
        <v>182</v>
      </c>
    </row>
    <row r="108" spans="2:65" s="11" customFormat="1" ht="13.5">
      <c r="B108" s="205"/>
      <c r="C108" s="206"/>
      <c r="D108" s="207" t="s">
        <v>140</v>
      </c>
      <c r="E108" s="208" t="s">
        <v>22</v>
      </c>
      <c r="F108" s="209" t="s">
        <v>183</v>
      </c>
      <c r="G108" s="206"/>
      <c r="H108" s="210" t="s">
        <v>22</v>
      </c>
      <c r="I108" s="211"/>
      <c r="J108" s="206"/>
      <c r="K108" s="206"/>
      <c r="L108" s="212"/>
      <c r="M108" s="213"/>
      <c r="N108" s="214"/>
      <c r="O108" s="214"/>
      <c r="P108" s="214"/>
      <c r="Q108" s="214"/>
      <c r="R108" s="214"/>
      <c r="S108" s="214"/>
      <c r="T108" s="215"/>
      <c r="AT108" s="216" t="s">
        <v>140</v>
      </c>
      <c r="AU108" s="216" t="s">
        <v>87</v>
      </c>
      <c r="AV108" s="11" t="s">
        <v>24</v>
      </c>
      <c r="AW108" s="11" t="s">
        <v>41</v>
      </c>
      <c r="AX108" s="11" t="s">
        <v>78</v>
      </c>
      <c r="AY108" s="216" t="s">
        <v>131</v>
      </c>
    </row>
    <row r="109" spans="2:65" s="12" customFormat="1" ht="13.5">
      <c r="B109" s="217"/>
      <c r="C109" s="218"/>
      <c r="D109" s="219" t="s">
        <v>140</v>
      </c>
      <c r="E109" s="220" t="s">
        <v>22</v>
      </c>
      <c r="F109" s="221" t="s">
        <v>184</v>
      </c>
      <c r="G109" s="218"/>
      <c r="H109" s="222">
        <v>60</v>
      </c>
      <c r="I109" s="223"/>
      <c r="J109" s="218"/>
      <c r="K109" s="218"/>
      <c r="L109" s="224"/>
      <c r="M109" s="225"/>
      <c r="N109" s="226"/>
      <c r="O109" s="226"/>
      <c r="P109" s="226"/>
      <c r="Q109" s="226"/>
      <c r="R109" s="226"/>
      <c r="S109" s="226"/>
      <c r="T109" s="227"/>
      <c r="AT109" s="228" t="s">
        <v>140</v>
      </c>
      <c r="AU109" s="228" t="s">
        <v>87</v>
      </c>
      <c r="AV109" s="12" t="s">
        <v>87</v>
      </c>
      <c r="AW109" s="12" t="s">
        <v>41</v>
      </c>
      <c r="AX109" s="12" t="s">
        <v>24</v>
      </c>
      <c r="AY109" s="228" t="s">
        <v>131</v>
      </c>
    </row>
    <row r="110" spans="2:65" s="1" customFormat="1" ht="22.5" customHeight="1">
      <c r="B110" s="41"/>
      <c r="C110" s="193" t="s">
        <v>185</v>
      </c>
      <c r="D110" s="193" t="s">
        <v>133</v>
      </c>
      <c r="E110" s="194" t="s">
        <v>186</v>
      </c>
      <c r="F110" s="195" t="s">
        <v>187</v>
      </c>
      <c r="G110" s="196" t="s">
        <v>165</v>
      </c>
      <c r="H110" s="197">
        <v>750</v>
      </c>
      <c r="I110" s="198"/>
      <c r="J110" s="199">
        <f>ROUND(I110*H110,2)</f>
        <v>0</v>
      </c>
      <c r="K110" s="195" t="s">
        <v>137</v>
      </c>
      <c r="L110" s="61"/>
      <c r="M110" s="200" t="s">
        <v>22</v>
      </c>
      <c r="N110" s="201" t="s">
        <v>49</v>
      </c>
      <c r="O110" s="42"/>
      <c r="P110" s="202">
        <f>O110*H110</f>
        <v>0</v>
      </c>
      <c r="Q110" s="202">
        <v>0</v>
      </c>
      <c r="R110" s="202">
        <f>Q110*H110</f>
        <v>0</v>
      </c>
      <c r="S110" s="202">
        <v>0</v>
      </c>
      <c r="T110" s="203">
        <f>S110*H110</f>
        <v>0</v>
      </c>
      <c r="AR110" s="24" t="s">
        <v>138</v>
      </c>
      <c r="AT110" s="24" t="s">
        <v>133</v>
      </c>
      <c r="AU110" s="24" t="s">
        <v>87</v>
      </c>
      <c r="AY110" s="24" t="s">
        <v>131</v>
      </c>
      <c r="BE110" s="204">
        <f>IF(N110="základní",J110,0)</f>
        <v>0</v>
      </c>
      <c r="BF110" s="204">
        <f>IF(N110="snížená",J110,0)</f>
        <v>0</v>
      </c>
      <c r="BG110" s="204">
        <f>IF(N110="zákl. přenesená",J110,0)</f>
        <v>0</v>
      </c>
      <c r="BH110" s="204">
        <f>IF(N110="sníž. přenesená",J110,0)</f>
        <v>0</v>
      </c>
      <c r="BI110" s="204">
        <f>IF(N110="nulová",J110,0)</f>
        <v>0</v>
      </c>
      <c r="BJ110" s="24" t="s">
        <v>24</v>
      </c>
      <c r="BK110" s="204">
        <f>ROUND(I110*H110,2)</f>
        <v>0</v>
      </c>
      <c r="BL110" s="24" t="s">
        <v>138</v>
      </c>
      <c r="BM110" s="24" t="s">
        <v>188</v>
      </c>
    </row>
    <row r="111" spans="2:65" s="11" customFormat="1" ht="13.5">
      <c r="B111" s="205"/>
      <c r="C111" s="206"/>
      <c r="D111" s="207" t="s">
        <v>140</v>
      </c>
      <c r="E111" s="208" t="s">
        <v>22</v>
      </c>
      <c r="F111" s="209" t="s">
        <v>167</v>
      </c>
      <c r="G111" s="206"/>
      <c r="H111" s="210" t="s">
        <v>22</v>
      </c>
      <c r="I111" s="211"/>
      <c r="J111" s="206"/>
      <c r="K111" s="206"/>
      <c r="L111" s="212"/>
      <c r="M111" s="213"/>
      <c r="N111" s="214"/>
      <c r="O111" s="214"/>
      <c r="P111" s="214"/>
      <c r="Q111" s="214"/>
      <c r="R111" s="214"/>
      <c r="S111" s="214"/>
      <c r="T111" s="215"/>
      <c r="AT111" s="216" t="s">
        <v>140</v>
      </c>
      <c r="AU111" s="216" t="s">
        <v>87</v>
      </c>
      <c r="AV111" s="11" t="s">
        <v>24</v>
      </c>
      <c r="AW111" s="11" t="s">
        <v>41</v>
      </c>
      <c r="AX111" s="11" t="s">
        <v>78</v>
      </c>
      <c r="AY111" s="216" t="s">
        <v>131</v>
      </c>
    </row>
    <row r="112" spans="2:65" s="11" customFormat="1" ht="13.5">
      <c r="B112" s="205"/>
      <c r="C112" s="206"/>
      <c r="D112" s="207" t="s">
        <v>140</v>
      </c>
      <c r="E112" s="208" t="s">
        <v>22</v>
      </c>
      <c r="F112" s="209" t="s">
        <v>168</v>
      </c>
      <c r="G112" s="206"/>
      <c r="H112" s="210" t="s">
        <v>22</v>
      </c>
      <c r="I112" s="211"/>
      <c r="J112" s="206"/>
      <c r="K112" s="206"/>
      <c r="L112" s="212"/>
      <c r="M112" s="213"/>
      <c r="N112" s="214"/>
      <c r="O112" s="214"/>
      <c r="P112" s="214"/>
      <c r="Q112" s="214"/>
      <c r="R112" s="214"/>
      <c r="S112" s="214"/>
      <c r="T112" s="215"/>
      <c r="AT112" s="216" t="s">
        <v>140</v>
      </c>
      <c r="AU112" s="216" t="s">
        <v>87</v>
      </c>
      <c r="AV112" s="11" t="s">
        <v>24</v>
      </c>
      <c r="AW112" s="11" t="s">
        <v>41</v>
      </c>
      <c r="AX112" s="11" t="s">
        <v>78</v>
      </c>
      <c r="AY112" s="216" t="s">
        <v>131</v>
      </c>
    </row>
    <row r="113" spans="2:65" s="12" customFormat="1" ht="13.5">
      <c r="B113" s="217"/>
      <c r="C113" s="218"/>
      <c r="D113" s="207" t="s">
        <v>140</v>
      </c>
      <c r="E113" s="229" t="s">
        <v>22</v>
      </c>
      <c r="F113" s="230" t="s">
        <v>169</v>
      </c>
      <c r="G113" s="218"/>
      <c r="H113" s="231">
        <v>175</v>
      </c>
      <c r="I113" s="223"/>
      <c r="J113" s="218"/>
      <c r="K113" s="218"/>
      <c r="L113" s="224"/>
      <c r="M113" s="225"/>
      <c r="N113" s="226"/>
      <c r="O113" s="226"/>
      <c r="P113" s="226"/>
      <c r="Q113" s="226"/>
      <c r="R113" s="226"/>
      <c r="S113" s="226"/>
      <c r="T113" s="227"/>
      <c r="AT113" s="228" t="s">
        <v>140</v>
      </c>
      <c r="AU113" s="228" t="s">
        <v>87</v>
      </c>
      <c r="AV113" s="12" t="s">
        <v>87</v>
      </c>
      <c r="AW113" s="12" t="s">
        <v>41</v>
      </c>
      <c r="AX113" s="12" t="s">
        <v>78</v>
      </c>
      <c r="AY113" s="228" t="s">
        <v>131</v>
      </c>
    </row>
    <row r="114" spans="2:65" s="13" customFormat="1" ht="13.5">
      <c r="B114" s="232"/>
      <c r="C114" s="233"/>
      <c r="D114" s="207" t="s">
        <v>140</v>
      </c>
      <c r="E114" s="234" t="s">
        <v>22</v>
      </c>
      <c r="F114" s="235" t="s">
        <v>170</v>
      </c>
      <c r="G114" s="233"/>
      <c r="H114" s="236">
        <v>175</v>
      </c>
      <c r="I114" s="237"/>
      <c r="J114" s="233"/>
      <c r="K114" s="233"/>
      <c r="L114" s="238"/>
      <c r="M114" s="239"/>
      <c r="N114" s="240"/>
      <c r="O114" s="240"/>
      <c r="P114" s="240"/>
      <c r="Q114" s="240"/>
      <c r="R114" s="240"/>
      <c r="S114" s="240"/>
      <c r="T114" s="241"/>
      <c r="AT114" s="242" t="s">
        <v>140</v>
      </c>
      <c r="AU114" s="242" t="s">
        <v>87</v>
      </c>
      <c r="AV114" s="13" t="s">
        <v>148</v>
      </c>
      <c r="AW114" s="13" t="s">
        <v>41</v>
      </c>
      <c r="AX114" s="13" t="s">
        <v>78</v>
      </c>
      <c r="AY114" s="242" t="s">
        <v>131</v>
      </c>
    </row>
    <row r="115" spans="2:65" s="11" customFormat="1" ht="13.5">
      <c r="B115" s="205"/>
      <c r="C115" s="206"/>
      <c r="D115" s="207" t="s">
        <v>140</v>
      </c>
      <c r="E115" s="208" t="s">
        <v>22</v>
      </c>
      <c r="F115" s="209" t="s">
        <v>171</v>
      </c>
      <c r="G115" s="206"/>
      <c r="H115" s="210" t="s">
        <v>22</v>
      </c>
      <c r="I115" s="211"/>
      <c r="J115" s="206"/>
      <c r="K115" s="206"/>
      <c r="L115" s="212"/>
      <c r="M115" s="213"/>
      <c r="N115" s="214"/>
      <c r="O115" s="214"/>
      <c r="P115" s="214"/>
      <c r="Q115" s="214"/>
      <c r="R115" s="214"/>
      <c r="S115" s="214"/>
      <c r="T115" s="215"/>
      <c r="AT115" s="216" t="s">
        <v>140</v>
      </c>
      <c r="AU115" s="216" t="s">
        <v>87</v>
      </c>
      <c r="AV115" s="11" t="s">
        <v>24</v>
      </c>
      <c r="AW115" s="11" t="s">
        <v>41</v>
      </c>
      <c r="AX115" s="11" t="s">
        <v>78</v>
      </c>
      <c r="AY115" s="216" t="s">
        <v>131</v>
      </c>
    </row>
    <row r="116" spans="2:65" s="11" customFormat="1" ht="13.5">
      <c r="B116" s="205"/>
      <c r="C116" s="206"/>
      <c r="D116" s="207" t="s">
        <v>140</v>
      </c>
      <c r="E116" s="208" t="s">
        <v>22</v>
      </c>
      <c r="F116" s="209" t="s">
        <v>172</v>
      </c>
      <c r="G116" s="206"/>
      <c r="H116" s="210" t="s">
        <v>22</v>
      </c>
      <c r="I116" s="211"/>
      <c r="J116" s="206"/>
      <c r="K116" s="206"/>
      <c r="L116" s="212"/>
      <c r="M116" s="213"/>
      <c r="N116" s="214"/>
      <c r="O116" s="214"/>
      <c r="P116" s="214"/>
      <c r="Q116" s="214"/>
      <c r="R116" s="214"/>
      <c r="S116" s="214"/>
      <c r="T116" s="215"/>
      <c r="AT116" s="216" t="s">
        <v>140</v>
      </c>
      <c r="AU116" s="216" t="s">
        <v>87</v>
      </c>
      <c r="AV116" s="11" t="s">
        <v>24</v>
      </c>
      <c r="AW116" s="11" t="s">
        <v>41</v>
      </c>
      <c r="AX116" s="11" t="s">
        <v>78</v>
      </c>
      <c r="AY116" s="216" t="s">
        <v>131</v>
      </c>
    </row>
    <row r="117" spans="2:65" s="12" customFormat="1" ht="13.5">
      <c r="B117" s="217"/>
      <c r="C117" s="218"/>
      <c r="D117" s="207" t="s">
        <v>140</v>
      </c>
      <c r="E117" s="229" t="s">
        <v>22</v>
      </c>
      <c r="F117" s="230" t="s">
        <v>173</v>
      </c>
      <c r="G117" s="218"/>
      <c r="H117" s="231">
        <v>575</v>
      </c>
      <c r="I117" s="223"/>
      <c r="J117" s="218"/>
      <c r="K117" s="218"/>
      <c r="L117" s="224"/>
      <c r="M117" s="225"/>
      <c r="N117" s="226"/>
      <c r="O117" s="226"/>
      <c r="P117" s="226"/>
      <c r="Q117" s="226"/>
      <c r="R117" s="226"/>
      <c r="S117" s="226"/>
      <c r="T117" s="227"/>
      <c r="AT117" s="228" t="s">
        <v>140</v>
      </c>
      <c r="AU117" s="228" t="s">
        <v>87</v>
      </c>
      <c r="AV117" s="12" t="s">
        <v>87</v>
      </c>
      <c r="AW117" s="12" t="s">
        <v>41</v>
      </c>
      <c r="AX117" s="12" t="s">
        <v>78</v>
      </c>
      <c r="AY117" s="228" t="s">
        <v>131</v>
      </c>
    </row>
    <row r="118" spans="2:65" s="13" customFormat="1" ht="13.5">
      <c r="B118" s="232"/>
      <c r="C118" s="233"/>
      <c r="D118" s="207" t="s">
        <v>140</v>
      </c>
      <c r="E118" s="234" t="s">
        <v>22</v>
      </c>
      <c r="F118" s="235" t="s">
        <v>170</v>
      </c>
      <c r="G118" s="233"/>
      <c r="H118" s="236">
        <v>575</v>
      </c>
      <c r="I118" s="237"/>
      <c r="J118" s="233"/>
      <c r="K118" s="233"/>
      <c r="L118" s="238"/>
      <c r="M118" s="239"/>
      <c r="N118" s="240"/>
      <c r="O118" s="240"/>
      <c r="P118" s="240"/>
      <c r="Q118" s="240"/>
      <c r="R118" s="240"/>
      <c r="S118" s="240"/>
      <c r="T118" s="241"/>
      <c r="AT118" s="242" t="s">
        <v>140</v>
      </c>
      <c r="AU118" s="242" t="s">
        <v>87</v>
      </c>
      <c r="AV118" s="13" t="s">
        <v>148</v>
      </c>
      <c r="AW118" s="13" t="s">
        <v>41</v>
      </c>
      <c r="AX118" s="13" t="s">
        <v>78</v>
      </c>
      <c r="AY118" s="242" t="s">
        <v>131</v>
      </c>
    </row>
    <row r="119" spans="2:65" s="14" customFormat="1" ht="13.5">
      <c r="B119" s="243"/>
      <c r="C119" s="244"/>
      <c r="D119" s="219" t="s">
        <v>140</v>
      </c>
      <c r="E119" s="245" t="s">
        <v>22</v>
      </c>
      <c r="F119" s="246" t="s">
        <v>174</v>
      </c>
      <c r="G119" s="244"/>
      <c r="H119" s="247">
        <v>750</v>
      </c>
      <c r="I119" s="248"/>
      <c r="J119" s="244"/>
      <c r="K119" s="244"/>
      <c r="L119" s="249"/>
      <c r="M119" s="250"/>
      <c r="N119" s="251"/>
      <c r="O119" s="251"/>
      <c r="P119" s="251"/>
      <c r="Q119" s="251"/>
      <c r="R119" s="251"/>
      <c r="S119" s="251"/>
      <c r="T119" s="252"/>
      <c r="AT119" s="253" t="s">
        <v>140</v>
      </c>
      <c r="AU119" s="253" t="s">
        <v>87</v>
      </c>
      <c r="AV119" s="14" t="s">
        <v>138</v>
      </c>
      <c r="AW119" s="14" t="s">
        <v>41</v>
      </c>
      <c r="AX119" s="14" t="s">
        <v>24</v>
      </c>
      <c r="AY119" s="253" t="s">
        <v>131</v>
      </c>
    </row>
    <row r="120" spans="2:65" s="1" customFormat="1" ht="22.5" customHeight="1">
      <c r="B120" s="41"/>
      <c r="C120" s="193" t="s">
        <v>29</v>
      </c>
      <c r="D120" s="193" t="s">
        <v>133</v>
      </c>
      <c r="E120" s="194" t="s">
        <v>189</v>
      </c>
      <c r="F120" s="195" t="s">
        <v>190</v>
      </c>
      <c r="G120" s="196" t="s">
        <v>165</v>
      </c>
      <c r="H120" s="197">
        <v>596</v>
      </c>
      <c r="I120" s="198"/>
      <c r="J120" s="199">
        <f>ROUND(I120*H120,2)</f>
        <v>0</v>
      </c>
      <c r="K120" s="195" t="s">
        <v>137</v>
      </c>
      <c r="L120" s="61"/>
      <c r="M120" s="200" t="s">
        <v>22</v>
      </c>
      <c r="N120" s="201" t="s">
        <v>49</v>
      </c>
      <c r="O120" s="42"/>
      <c r="P120" s="202">
        <f>O120*H120</f>
        <v>0</v>
      </c>
      <c r="Q120" s="202">
        <v>0</v>
      </c>
      <c r="R120" s="202">
        <f>Q120*H120</f>
        <v>0</v>
      </c>
      <c r="S120" s="202">
        <v>0</v>
      </c>
      <c r="T120" s="203">
        <f>S120*H120</f>
        <v>0</v>
      </c>
      <c r="AR120" s="24" t="s">
        <v>138</v>
      </c>
      <c r="AT120" s="24" t="s">
        <v>133</v>
      </c>
      <c r="AU120" s="24" t="s">
        <v>87</v>
      </c>
      <c r="AY120" s="24" t="s">
        <v>131</v>
      </c>
      <c r="BE120" s="204">
        <f>IF(N120="základní",J120,0)</f>
        <v>0</v>
      </c>
      <c r="BF120" s="204">
        <f>IF(N120="snížená",J120,0)</f>
        <v>0</v>
      </c>
      <c r="BG120" s="204">
        <f>IF(N120="zákl. přenesená",J120,0)</f>
        <v>0</v>
      </c>
      <c r="BH120" s="204">
        <f>IF(N120="sníž. přenesená",J120,0)</f>
        <v>0</v>
      </c>
      <c r="BI120" s="204">
        <f>IF(N120="nulová",J120,0)</f>
        <v>0</v>
      </c>
      <c r="BJ120" s="24" t="s">
        <v>24</v>
      </c>
      <c r="BK120" s="204">
        <f>ROUND(I120*H120,2)</f>
        <v>0</v>
      </c>
      <c r="BL120" s="24" t="s">
        <v>138</v>
      </c>
      <c r="BM120" s="24" t="s">
        <v>191</v>
      </c>
    </row>
    <row r="121" spans="2:65" s="11" customFormat="1" ht="13.5">
      <c r="B121" s="205"/>
      <c r="C121" s="206"/>
      <c r="D121" s="207" t="s">
        <v>140</v>
      </c>
      <c r="E121" s="208" t="s">
        <v>22</v>
      </c>
      <c r="F121" s="209" t="s">
        <v>192</v>
      </c>
      <c r="G121" s="206"/>
      <c r="H121" s="210" t="s">
        <v>22</v>
      </c>
      <c r="I121" s="211"/>
      <c r="J121" s="206"/>
      <c r="K121" s="206"/>
      <c r="L121" s="212"/>
      <c r="M121" s="213"/>
      <c r="N121" s="214"/>
      <c r="O121" s="214"/>
      <c r="P121" s="214"/>
      <c r="Q121" s="214"/>
      <c r="R121" s="214"/>
      <c r="S121" s="214"/>
      <c r="T121" s="215"/>
      <c r="AT121" s="216" t="s">
        <v>140</v>
      </c>
      <c r="AU121" s="216" t="s">
        <v>87</v>
      </c>
      <c r="AV121" s="11" t="s">
        <v>24</v>
      </c>
      <c r="AW121" s="11" t="s">
        <v>41</v>
      </c>
      <c r="AX121" s="11" t="s">
        <v>78</v>
      </c>
      <c r="AY121" s="216" t="s">
        <v>131</v>
      </c>
    </row>
    <row r="122" spans="2:65" s="12" customFormat="1" ht="13.5">
      <c r="B122" s="217"/>
      <c r="C122" s="218"/>
      <c r="D122" s="219" t="s">
        <v>140</v>
      </c>
      <c r="E122" s="220" t="s">
        <v>22</v>
      </c>
      <c r="F122" s="221" t="s">
        <v>193</v>
      </c>
      <c r="G122" s="218"/>
      <c r="H122" s="222">
        <v>596</v>
      </c>
      <c r="I122" s="223"/>
      <c r="J122" s="218"/>
      <c r="K122" s="218"/>
      <c r="L122" s="224"/>
      <c r="M122" s="225"/>
      <c r="N122" s="226"/>
      <c r="O122" s="226"/>
      <c r="P122" s="226"/>
      <c r="Q122" s="226"/>
      <c r="R122" s="226"/>
      <c r="S122" s="226"/>
      <c r="T122" s="227"/>
      <c r="AT122" s="228" t="s">
        <v>140</v>
      </c>
      <c r="AU122" s="228" t="s">
        <v>87</v>
      </c>
      <c r="AV122" s="12" t="s">
        <v>87</v>
      </c>
      <c r="AW122" s="12" t="s">
        <v>41</v>
      </c>
      <c r="AX122" s="12" t="s">
        <v>24</v>
      </c>
      <c r="AY122" s="228" t="s">
        <v>131</v>
      </c>
    </row>
    <row r="123" spans="2:65" s="1" customFormat="1" ht="22.5" customHeight="1">
      <c r="B123" s="41"/>
      <c r="C123" s="254" t="s">
        <v>194</v>
      </c>
      <c r="D123" s="254" t="s">
        <v>195</v>
      </c>
      <c r="E123" s="255" t="s">
        <v>196</v>
      </c>
      <c r="F123" s="256" t="s">
        <v>197</v>
      </c>
      <c r="G123" s="257" t="s">
        <v>165</v>
      </c>
      <c r="H123" s="258">
        <v>596</v>
      </c>
      <c r="I123" s="259"/>
      <c r="J123" s="260">
        <f>ROUND(I123*H123,2)</f>
        <v>0</v>
      </c>
      <c r="K123" s="256" t="s">
        <v>22</v>
      </c>
      <c r="L123" s="261"/>
      <c r="M123" s="262" t="s">
        <v>22</v>
      </c>
      <c r="N123" s="263" t="s">
        <v>49</v>
      </c>
      <c r="O123" s="42"/>
      <c r="P123" s="202">
        <f>O123*H123</f>
        <v>0</v>
      </c>
      <c r="Q123" s="202">
        <v>0</v>
      </c>
      <c r="R123" s="202">
        <f>Q123*H123</f>
        <v>0</v>
      </c>
      <c r="S123" s="202">
        <v>0</v>
      </c>
      <c r="T123" s="203">
        <f>S123*H123</f>
        <v>0</v>
      </c>
      <c r="AR123" s="24" t="s">
        <v>179</v>
      </c>
      <c r="AT123" s="24" t="s">
        <v>195</v>
      </c>
      <c r="AU123" s="24" t="s">
        <v>87</v>
      </c>
      <c r="AY123" s="24" t="s">
        <v>131</v>
      </c>
      <c r="BE123" s="204">
        <f>IF(N123="základní",J123,0)</f>
        <v>0</v>
      </c>
      <c r="BF123" s="204">
        <f>IF(N123="snížená",J123,0)</f>
        <v>0</v>
      </c>
      <c r="BG123" s="204">
        <f>IF(N123="zákl. přenesená",J123,0)</f>
        <v>0</v>
      </c>
      <c r="BH123" s="204">
        <f>IF(N123="sníž. přenesená",J123,0)</f>
        <v>0</v>
      </c>
      <c r="BI123" s="204">
        <f>IF(N123="nulová",J123,0)</f>
        <v>0</v>
      </c>
      <c r="BJ123" s="24" t="s">
        <v>24</v>
      </c>
      <c r="BK123" s="204">
        <f>ROUND(I123*H123,2)</f>
        <v>0</v>
      </c>
      <c r="BL123" s="24" t="s">
        <v>138</v>
      </c>
      <c r="BM123" s="24" t="s">
        <v>198</v>
      </c>
    </row>
    <row r="124" spans="2:65" s="1" customFormat="1" ht="22.5" customHeight="1">
      <c r="B124" s="41"/>
      <c r="C124" s="193" t="s">
        <v>199</v>
      </c>
      <c r="D124" s="193" t="s">
        <v>133</v>
      </c>
      <c r="E124" s="194" t="s">
        <v>200</v>
      </c>
      <c r="F124" s="195" t="s">
        <v>201</v>
      </c>
      <c r="G124" s="196" t="s">
        <v>165</v>
      </c>
      <c r="H124" s="197">
        <v>60</v>
      </c>
      <c r="I124" s="198"/>
      <c r="J124" s="199">
        <f>ROUND(I124*H124,2)</f>
        <v>0</v>
      </c>
      <c r="K124" s="195" t="s">
        <v>137</v>
      </c>
      <c r="L124" s="61"/>
      <c r="M124" s="200" t="s">
        <v>22</v>
      </c>
      <c r="N124" s="201" t="s">
        <v>49</v>
      </c>
      <c r="O124" s="42"/>
      <c r="P124" s="202">
        <f>O124*H124</f>
        <v>0</v>
      </c>
      <c r="Q124" s="202">
        <v>0</v>
      </c>
      <c r="R124" s="202">
        <f>Q124*H124</f>
        <v>0</v>
      </c>
      <c r="S124" s="202">
        <v>0</v>
      </c>
      <c r="T124" s="203">
        <f>S124*H124</f>
        <v>0</v>
      </c>
      <c r="AR124" s="24" t="s">
        <v>138</v>
      </c>
      <c r="AT124" s="24" t="s">
        <v>133</v>
      </c>
      <c r="AU124" s="24" t="s">
        <v>87</v>
      </c>
      <c r="AY124" s="24" t="s">
        <v>131</v>
      </c>
      <c r="BE124" s="204">
        <f>IF(N124="základní",J124,0)</f>
        <v>0</v>
      </c>
      <c r="BF124" s="204">
        <f>IF(N124="snížená",J124,0)</f>
        <v>0</v>
      </c>
      <c r="BG124" s="204">
        <f>IF(N124="zákl. přenesená",J124,0)</f>
        <v>0</v>
      </c>
      <c r="BH124" s="204">
        <f>IF(N124="sníž. přenesená",J124,0)</f>
        <v>0</v>
      </c>
      <c r="BI124" s="204">
        <f>IF(N124="nulová",J124,0)</f>
        <v>0</v>
      </c>
      <c r="BJ124" s="24" t="s">
        <v>24</v>
      </c>
      <c r="BK124" s="204">
        <f>ROUND(I124*H124,2)</f>
        <v>0</v>
      </c>
      <c r="BL124" s="24" t="s">
        <v>138</v>
      </c>
      <c r="BM124" s="24" t="s">
        <v>202</v>
      </c>
    </row>
    <row r="125" spans="2:65" s="11" customFormat="1" ht="13.5">
      <c r="B125" s="205"/>
      <c r="C125" s="206"/>
      <c r="D125" s="207" t="s">
        <v>140</v>
      </c>
      <c r="E125" s="208" t="s">
        <v>22</v>
      </c>
      <c r="F125" s="209" t="s">
        <v>183</v>
      </c>
      <c r="G125" s="206"/>
      <c r="H125" s="210" t="s">
        <v>22</v>
      </c>
      <c r="I125" s="211"/>
      <c r="J125" s="206"/>
      <c r="K125" s="206"/>
      <c r="L125" s="212"/>
      <c r="M125" s="213"/>
      <c r="N125" s="214"/>
      <c r="O125" s="214"/>
      <c r="P125" s="214"/>
      <c r="Q125" s="214"/>
      <c r="R125" s="214"/>
      <c r="S125" s="214"/>
      <c r="T125" s="215"/>
      <c r="AT125" s="216" t="s">
        <v>140</v>
      </c>
      <c r="AU125" s="216" t="s">
        <v>87</v>
      </c>
      <c r="AV125" s="11" t="s">
        <v>24</v>
      </c>
      <c r="AW125" s="11" t="s">
        <v>41</v>
      </c>
      <c r="AX125" s="11" t="s">
        <v>78</v>
      </c>
      <c r="AY125" s="216" t="s">
        <v>131</v>
      </c>
    </row>
    <row r="126" spans="2:65" s="12" customFormat="1" ht="13.5">
      <c r="B126" s="217"/>
      <c r="C126" s="218"/>
      <c r="D126" s="219" t="s">
        <v>140</v>
      </c>
      <c r="E126" s="220" t="s">
        <v>22</v>
      </c>
      <c r="F126" s="221" t="s">
        <v>184</v>
      </c>
      <c r="G126" s="218"/>
      <c r="H126" s="222">
        <v>60</v>
      </c>
      <c r="I126" s="223"/>
      <c r="J126" s="218"/>
      <c r="K126" s="218"/>
      <c r="L126" s="224"/>
      <c r="M126" s="225"/>
      <c r="N126" s="226"/>
      <c r="O126" s="226"/>
      <c r="P126" s="226"/>
      <c r="Q126" s="226"/>
      <c r="R126" s="226"/>
      <c r="S126" s="226"/>
      <c r="T126" s="227"/>
      <c r="AT126" s="228" t="s">
        <v>140</v>
      </c>
      <c r="AU126" s="228" t="s">
        <v>87</v>
      </c>
      <c r="AV126" s="12" t="s">
        <v>87</v>
      </c>
      <c r="AW126" s="12" t="s">
        <v>41</v>
      </c>
      <c r="AX126" s="12" t="s">
        <v>24</v>
      </c>
      <c r="AY126" s="228" t="s">
        <v>131</v>
      </c>
    </row>
    <row r="127" spans="2:65" s="1" customFormat="1" ht="22.5" customHeight="1">
      <c r="B127" s="41"/>
      <c r="C127" s="193" t="s">
        <v>203</v>
      </c>
      <c r="D127" s="193" t="s">
        <v>133</v>
      </c>
      <c r="E127" s="194" t="s">
        <v>204</v>
      </c>
      <c r="F127" s="195" t="s">
        <v>205</v>
      </c>
      <c r="G127" s="196" t="s">
        <v>165</v>
      </c>
      <c r="H127" s="197">
        <v>596</v>
      </c>
      <c r="I127" s="198"/>
      <c r="J127" s="199">
        <f>ROUND(I127*H127,2)</f>
        <v>0</v>
      </c>
      <c r="K127" s="195" t="s">
        <v>137</v>
      </c>
      <c r="L127" s="61"/>
      <c r="M127" s="200" t="s">
        <v>22</v>
      </c>
      <c r="N127" s="201" t="s">
        <v>49</v>
      </c>
      <c r="O127" s="42"/>
      <c r="P127" s="202">
        <f>O127*H127</f>
        <v>0</v>
      </c>
      <c r="Q127" s="202">
        <v>0</v>
      </c>
      <c r="R127" s="202">
        <f>Q127*H127</f>
        <v>0</v>
      </c>
      <c r="S127" s="202">
        <v>0</v>
      </c>
      <c r="T127" s="203">
        <f>S127*H127</f>
        <v>0</v>
      </c>
      <c r="AR127" s="24" t="s">
        <v>138</v>
      </c>
      <c r="AT127" s="24" t="s">
        <v>133</v>
      </c>
      <c r="AU127" s="24" t="s">
        <v>87</v>
      </c>
      <c r="AY127" s="24" t="s">
        <v>131</v>
      </c>
      <c r="BE127" s="204">
        <f>IF(N127="základní",J127,0)</f>
        <v>0</v>
      </c>
      <c r="BF127" s="204">
        <f>IF(N127="snížená",J127,0)</f>
        <v>0</v>
      </c>
      <c r="BG127" s="204">
        <f>IF(N127="zákl. přenesená",J127,0)</f>
        <v>0</v>
      </c>
      <c r="BH127" s="204">
        <f>IF(N127="sníž. přenesená",J127,0)</f>
        <v>0</v>
      </c>
      <c r="BI127" s="204">
        <f>IF(N127="nulová",J127,0)</f>
        <v>0</v>
      </c>
      <c r="BJ127" s="24" t="s">
        <v>24</v>
      </c>
      <c r="BK127" s="204">
        <f>ROUND(I127*H127,2)</f>
        <v>0</v>
      </c>
      <c r="BL127" s="24" t="s">
        <v>138</v>
      </c>
      <c r="BM127" s="24" t="s">
        <v>206</v>
      </c>
    </row>
    <row r="128" spans="2:65" s="11" customFormat="1" ht="13.5">
      <c r="B128" s="205"/>
      <c r="C128" s="206"/>
      <c r="D128" s="207" t="s">
        <v>140</v>
      </c>
      <c r="E128" s="208" t="s">
        <v>22</v>
      </c>
      <c r="F128" s="209" t="s">
        <v>192</v>
      </c>
      <c r="G128" s="206"/>
      <c r="H128" s="210" t="s">
        <v>22</v>
      </c>
      <c r="I128" s="211"/>
      <c r="J128" s="206"/>
      <c r="K128" s="206"/>
      <c r="L128" s="212"/>
      <c r="M128" s="213"/>
      <c r="N128" s="214"/>
      <c r="O128" s="214"/>
      <c r="P128" s="214"/>
      <c r="Q128" s="214"/>
      <c r="R128" s="214"/>
      <c r="S128" s="214"/>
      <c r="T128" s="215"/>
      <c r="AT128" s="216" t="s">
        <v>140</v>
      </c>
      <c r="AU128" s="216" t="s">
        <v>87</v>
      </c>
      <c r="AV128" s="11" t="s">
        <v>24</v>
      </c>
      <c r="AW128" s="11" t="s">
        <v>41</v>
      </c>
      <c r="AX128" s="11" t="s">
        <v>78</v>
      </c>
      <c r="AY128" s="216" t="s">
        <v>131</v>
      </c>
    </row>
    <row r="129" spans="2:65" s="12" customFormat="1" ht="13.5">
      <c r="B129" s="217"/>
      <c r="C129" s="218"/>
      <c r="D129" s="219" t="s">
        <v>140</v>
      </c>
      <c r="E129" s="220" t="s">
        <v>22</v>
      </c>
      <c r="F129" s="221" t="s">
        <v>193</v>
      </c>
      <c r="G129" s="218"/>
      <c r="H129" s="222">
        <v>596</v>
      </c>
      <c r="I129" s="223"/>
      <c r="J129" s="218"/>
      <c r="K129" s="218"/>
      <c r="L129" s="224"/>
      <c r="M129" s="225"/>
      <c r="N129" s="226"/>
      <c r="O129" s="226"/>
      <c r="P129" s="226"/>
      <c r="Q129" s="226"/>
      <c r="R129" s="226"/>
      <c r="S129" s="226"/>
      <c r="T129" s="227"/>
      <c r="AT129" s="228" t="s">
        <v>140</v>
      </c>
      <c r="AU129" s="228" t="s">
        <v>87</v>
      </c>
      <c r="AV129" s="12" t="s">
        <v>87</v>
      </c>
      <c r="AW129" s="12" t="s">
        <v>41</v>
      </c>
      <c r="AX129" s="12" t="s">
        <v>24</v>
      </c>
      <c r="AY129" s="228" t="s">
        <v>131</v>
      </c>
    </row>
    <row r="130" spans="2:65" s="1" customFormat="1" ht="22.5" customHeight="1">
      <c r="B130" s="41"/>
      <c r="C130" s="193" t="s">
        <v>207</v>
      </c>
      <c r="D130" s="193" t="s">
        <v>133</v>
      </c>
      <c r="E130" s="194" t="s">
        <v>208</v>
      </c>
      <c r="F130" s="195" t="s">
        <v>209</v>
      </c>
      <c r="G130" s="196" t="s">
        <v>165</v>
      </c>
      <c r="H130" s="197">
        <v>596</v>
      </c>
      <c r="I130" s="198"/>
      <c r="J130" s="199">
        <f>ROUND(I130*H130,2)</f>
        <v>0</v>
      </c>
      <c r="K130" s="195" t="s">
        <v>137</v>
      </c>
      <c r="L130" s="61"/>
      <c r="M130" s="200" t="s">
        <v>22</v>
      </c>
      <c r="N130" s="201" t="s">
        <v>49</v>
      </c>
      <c r="O130" s="42"/>
      <c r="P130" s="202">
        <f>O130*H130</f>
        <v>0</v>
      </c>
      <c r="Q130" s="202">
        <v>0</v>
      </c>
      <c r="R130" s="202">
        <f>Q130*H130</f>
        <v>0</v>
      </c>
      <c r="S130" s="202">
        <v>0</v>
      </c>
      <c r="T130" s="203">
        <f>S130*H130</f>
        <v>0</v>
      </c>
      <c r="AR130" s="24" t="s">
        <v>138</v>
      </c>
      <c r="AT130" s="24" t="s">
        <v>133</v>
      </c>
      <c r="AU130" s="24" t="s">
        <v>87</v>
      </c>
      <c r="AY130" s="24" t="s">
        <v>131</v>
      </c>
      <c r="BE130" s="204">
        <f>IF(N130="základní",J130,0)</f>
        <v>0</v>
      </c>
      <c r="BF130" s="204">
        <f>IF(N130="snížená",J130,0)</f>
        <v>0</v>
      </c>
      <c r="BG130" s="204">
        <f>IF(N130="zákl. přenesená",J130,0)</f>
        <v>0</v>
      </c>
      <c r="BH130" s="204">
        <f>IF(N130="sníž. přenesená",J130,0)</f>
        <v>0</v>
      </c>
      <c r="BI130" s="204">
        <f>IF(N130="nulová",J130,0)</f>
        <v>0</v>
      </c>
      <c r="BJ130" s="24" t="s">
        <v>24</v>
      </c>
      <c r="BK130" s="204">
        <f>ROUND(I130*H130,2)</f>
        <v>0</v>
      </c>
      <c r="BL130" s="24" t="s">
        <v>138</v>
      </c>
      <c r="BM130" s="24" t="s">
        <v>210</v>
      </c>
    </row>
    <row r="131" spans="2:65" s="11" customFormat="1" ht="13.5">
      <c r="B131" s="205"/>
      <c r="C131" s="206"/>
      <c r="D131" s="207" t="s">
        <v>140</v>
      </c>
      <c r="E131" s="208" t="s">
        <v>22</v>
      </c>
      <c r="F131" s="209" t="s">
        <v>211</v>
      </c>
      <c r="G131" s="206"/>
      <c r="H131" s="210" t="s">
        <v>22</v>
      </c>
      <c r="I131" s="211"/>
      <c r="J131" s="206"/>
      <c r="K131" s="206"/>
      <c r="L131" s="212"/>
      <c r="M131" s="213"/>
      <c r="N131" s="214"/>
      <c r="O131" s="214"/>
      <c r="P131" s="214"/>
      <c r="Q131" s="214"/>
      <c r="R131" s="214"/>
      <c r="S131" s="214"/>
      <c r="T131" s="215"/>
      <c r="AT131" s="216" t="s">
        <v>140</v>
      </c>
      <c r="AU131" s="216" t="s">
        <v>87</v>
      </c>
      <c r="AV131" s="11" t="s">
        <v>24</v>
      </c>
      <c r="AW131" s="11" t="s">
        <v>41</v>
      </c>
      <c r="AX131" s="11" t="s">
        <v>78</v>
      </c>
      <c r="AY131" s="216" t="s">
        <v>131</v>
      </c>
    </row>
    <row r="132" spans="2:65" s="11" customFormat="1" ht="13.5">
      <c r="B132" s="205"/>
      <c r="C132" s="206"/>
      <c r="D132" s="207" t="s">
        <v>140</v>
      </c>
      <c r="E132" s="208" t="s">
        <v>22</v>
      </c>
      <c r="F132" s="209" t="s">
        <v>212</v>
      </c>
      <c r="G132" s="206"/>
      <c r="H132" s="210" t="s">
        <v>22</v>
      </c>
      <c r="I132" s="211"/>
      <c r="J132" s="206"/>
      <c r="K132" s="206"/>
      <c r="L132" s="212"/>
      <c r="M132" s="213"/>
      <c r="N132" s="214"/>
      <c r="O132" s="214"/>
      <c r="P132" s="214"/>
      <c r="Q132" s="214"/>
      <c r="R132" s="214"/>
      <c r="S132" s="214"/>
      <c r="T132" s="215"/>
      <c r="AT132" s="216" t="s">
        <v>140</v>
      </c>
      <c r="AU132" s="216" t="s">
        <v>87</v>
      </c>
      <c r="AV132" s="11" t="s">
        <v>24</v>
      </c>
      <c r="AW132" s="11" t="s">
        <v>41</v>
      </c>
      <c r="AX132" s="11" t="s">
        <v>78</v>
      </c>
      <c r="AY132" s="216" t="s">
        <v>131</v>
      </c>
    </row>
    <row r="133" spans="2:65" s="12" customFormat="1" ht="13.5">
      <c r="B133" s="217"/>
      <c r="C133" s="218"/>
      <c r="D133" s="219" t="s">
        <v>140</v>
      </c>
      <c r="E133" s="220" t="s">
        <v>22</v>
      </c>
      <c r="F133" s="221" t="s">
        <v>193</v>
      </c>
      <c r="G133" s="218"/>
      <c r="H133" s="222">
        <v>596</v>
      </c>
      <c r="I133" s="223"/>
      <c r="J133" s="218"/>
      <c r="K133" s="218"/>
      <c r="L133" s="224"/>
      <c r="M133" s="225"/>
      <c r="N133" s="226"/>
      <c r="O133" s="226"/>
      <c r="P133" s="226"/>
      <c r="Q133" s="226"/>
      <c r="R133" s="226"/>
      <c r="S133" s="226"/>
      <c r="T133" s="227"/>
      <c r="AT133" s="228" t="s">
        <v>140</v>
      </c>
      <c r="AU133" s="228" t="s">
        <v>87</v>
      </c>
      <c r="AV133" s="12" t="s">
        <v>87</v>
      </c>
      <c r="AW133" s="12" t="s">
        <v>41</v>
      </c>
      <c r="AX133" s="12" t="s">
        <v>24</v>
      </c>
      <c r="AY133" s="228" t="s">
        <v>131</v>
      </c>
    </row>
    <row r="134" spans="2:65" s="1" customFormat="1" ht="22.5" customHeight="1">
      <c r="B134" s="41"/>
      <c r="C134" s="193" t="s">
        <v>10</v>
      </c>
      <c r="D134" s="193" t="s">
        <v>133</v>
      </c>
      <c r="E134" s="194" t="s">
        <v>213</v>
      </c>
      <c r="F134" s="195" t="s">
        <v>214</v>
      </c>
      <c r="G134" s="196" t="s">
        <v>165</v>
      </c>
      <c r="H134" s="197">
        <v>750</v>
      </c>
      <c r="I134" s="198"/>
      <c r="J134" s="199">
        <f>ROUND(I134*H134,2)</f>
        <v>0</v>
      </c>
      <c r="K134" s="195" t="s">
        <v>137</v>
      </c>
      <c r="L134" s="61"/>
      <c r="M134" s="200" t="s">
        <v>22</v>
      </c>
      <c r="N134" s="201" t="s">
        <v>49</v>
      </c>
      <c r="O134" s="42"/>
      <c r="P134" s="202">
        <f>O134*H134</f>
        <v>0</v>
      </c>
      <c r="Q134" s="202">
        <v>0</v>
      </c>
      <c r="R134" s="202">
        <f>Q134*H134</f>
        <v>0</v>
      </c>
      <c r="S134" s="202">
        <v>0</v>
      </c>
      <c r="T134" s="203">
        <f>S134*H134</f>
        <v>0</v>
      </c>
      <c r="AR134" s="24" t="s">
        <v>138</v>
      </c>
      <c r="AT134" s="24" t="s">
        <v>133</v>
      </c>
      <c r="AU134" s="24" t="s">
        <v>87</v>
      </c>
      <c r="AY134" s="24" t="s">
        <v>131</v>
      </c>
      <c r="BE134" s="204">
        <f>IF(N134="základní",J134,0)</f>
        <v>0</v>
      </c>
      <c r="BF134" s="204">
        <f>IF(N134="snížená",J134,0)</f>
        <v>0</v>
      </c>
      <c r="BG134" s="204">
        <f>IF(N134="zákl. přenesená",J134,0)</f>
        <v>0</v>
      </c>
      <c r="BH134" s="204">
        <f>IF(N134="sníž. přenesená",J134,0)</f>
        <v>0</v>
      </c>
      <c r="BI134" s="204">
        <f>IF(N134="nulová",J134,0)</f>
        <v>0</v>
      </c>
      <c r="BJ134" s="24" t="s">
        <v>24</v>
      </c>
      <c r="BK134" s="204">
        <f>ROUND(I134*H134,2)</f>
        <v>0</v>
      </c>
      <c r="BL134" s="24" t="s">
        <v>138</v>
      </c>
      <c r="BM134" s="24" t="s">
        <v>215</v>
      </c>
    </row>
    <row r="135" spans="2:65" s="11" customFormat="1" ht="13.5">
      <c r="B135" s="205"/>
      <c r="C135" s="206"/>
      <c r="D135" s="207" t="s">
        <v>140</v>
      </c>
      <c r="E135" s="208" t="s">
        <v>22</v>
      </c>
      <c r="F135" s="209" t="s">
        <v>216</v>
      </c>
      <c r="G135" s="206"/>
      <c r="H135" s="210" t="s">
        <v>22</v>
      </c>
      <c r="I135" s="211"/>
      <c r="J135" s="206"/>
      <c r="K135" s="206"/>
      <c r="L135" s="212"/>
      <c r="M135" s="213"/>
      <c r="N135" s="214"/>
      <c r="O135" s="214"/>
      <c r="P135" s="214"/>
      <c r="Q135" s="214"/>
      <c r="R135" s="214"/>
      <c r="S135" s="214"/>
      <c r="T135" s="215"/>
      <c r="AT135" s="216" t="s">
        <v>140</v>
      </c>
      <c r="AU135" s="216" t="s">
        <v>87</v>
      </c>
      <c r="AV135" s="11" t="s">
        <v>24</v>
      </c>
      <c r="AW135" s="11" t="s">
        <v>41</v>
      </c>
      <c r="AX135" s="11" t="s">
        <v>78</v>
      </c>
      <c r="AY135" s="216" t="s">
        <v>131</v>
      </c>
    </row>
    <row r="136" spans="2:65" s="11" customFormat="1" ht="13.5">
      <c r="B136" s="205"/>
      <c r="C136" s="206"/>
      <c r="D136" s="207" t="s">
        <v>140</v>
      </c>
      <c r="E136" s="208" t="s">
        <v>22</v>
      </c>
      <c r="F136" s="209" t="s">
        <v>167</v>
      </c>
      <c r="G136" s="206"/>
      <c r="H136" s="210" t="s">
        <v>22</v>
      </c>
      <c r="I136" s="211"/>
      <c r="J136" s="206"/>
      <c r="K136" s="206"/>
      <c r="L136" s="212"/>
      <c r="M136" s="213"/>
      <c r="N136" s="214"/>
      <c r="O136" s="214"/>
      <c r="P136" s="214"/>
      <c r="Q136" s="214"/>
      <c r="R136" s="214"/>
      <c r="S136" s="214"/>
      <c r="T136" s="215"/>
      <c r="AT136" s="216" t="s">
        <v>140</v>
      </c>
      <c r="AU136" s="216" t="s">
        <v>87</v>
      </c>
      <c r="AV136" s="11" t="s">
        <v>24</v>
      </c>
      <c r="AW136" s="11" t="s">
        <v>41</v>
      </c>
      <c r="AX136" s="11" t="s">
        <v>78</v>
      </c>
      <c r="AY136" s="216" t="s">
        <v>131</v>
      </c>
    </row>
    <row r="137" spans="2:65" s="11" customFormat="1" ht="13.5">
      <c r="B137" s="205"/>
      <c r="C137" s="206"/>
      <c r="D137" s="207" t="s">
        <v>140</v>
      </c>
      <c r="E137" s="208" t="s">
        <v>22</v>
      </c>
      <c r="F137" s="209" t="s">
        <v>168</v>
      </c>
      <c r="G137" s="206"/>
      <c r="H137" s="210" t="s">
        <v>22</v>
      </c>
      <c r="I137" s="211"/>
      <c r="J137" s="206"/>
      <c r="K137" s="206"/>
      <c r="L137" s="212"/>
      <c r="M137" s="213"/>
      <c r="N137" s="214"/>
      <c r="O137" s="214"/>
      <c r="P137" s="214"/>
      <c r="Q137" s="214"/>
      <c r="R137" s="214"/>
      <c r="S137" s="214"/>
      <c r="T137" s="215"/>
      <c r="AT137" s="216" t="s">
        <v>140</v>
      </c>
      <c r="AU137" s="216" t="s">
        <v>87</v>
      </c>
      <c r="AV137" s="11" t="s">
        <v>24</v>
      </c>
      <c r="AW137" s="11" t="s">
        <v>41</v>
      </c>
      <c r="AX137" s="11" t="s">
        <v>78</v>
      </c>
      <c r="AY137" s="216" t="s">
        <v>131</v>
      </c>
    </row>
    <row r="138" spans="2:65" s="12" customFormat="1" ht="13.5">
      <c r="B138" s="217"/>
      <c r="C138" s="218"/>
      <c r="D138" s="207" t="s">
        <v>140</v>
      </c>
      <c r="E138" s="229" t="s">
        <v>22</v>
      </c>
      <c r="F138" s="230" t="s">
        <v>169</v>
      </c>
      <c r="G138" s="218"/>
      <c r="H138" s="231">
        <v>175</v>
      </c>
      <c r="I138" s="223"/>
      <c r="J138" s="218"/>
      <c r="K138" s="218"/>
      <c r="L138" s="224"/>
      <c r="M138" s="225"/>
      <c r="N138" s="226"/>
      <c r="O138" s="226"/>
      <c r="P138" s="226"/>
      <c r="Q138" s="226"/>
      <c r="R138" s="226"/>
      <c r="S138" s="226"/>
      <c r="T138" s="227"/>
      <c r="AT138" s="228" t="s">
        <v>140</v>
      </c>
      <c r="AU138" s="228" t="s">
        <v>87</v>
      </c>
      <c r="AV138" s="12" t="s">
        <v>87</v>
      </c>
      <c r="AW138" s="12" t="s">
        <v>41</v>
      </c>
      <c r="AX138" s="12" t="s">
        <v>78</v>
      </c>
      <c r="AY138" s="228" t="s">
        <v>131</v>
      </c>
    </row>
    <row r="139" spans="2:65" s="13" customFormat="1" ht="13.5">
      <c r="B139" s="232"/>
      <c r="C139" s="233"/>
      <c r="D139" s="207" t="s">
        <v>140</v>
      </c>
      <c r="E139" s="234" t="s">
        <v>22</v>
      </c>
      <c r="F139" s="235" t="s">
        <v>170</v>
      </c>
      <c r="G139" s="233"/>
      <c r="H139" s="236">
        <v>175</v>
      </c>
      <c r="I139" s="237"/>
      <c r="J139" s="233"/>
      <c r="K139" s="233"/>
      <c r="L139" s="238"/>
      <c r="M139" s="239"/>
      <c r="N139" s="240"/>
      <c r="O139" s="240"/>
      <c r="P139" s="240"/>
      <c r="Q139" s="240"/>
      <c r="R139" s="240"/>
      <c r="S139" s="240"/>
      <c r="T139" s="241"/>
      <c r="AT139" s="242" t="s">
        <v>140</v>
      </c>
      <c r="AU139" s="242" t="s">
        <v>87</v>
      </c>
      <c r="AV139" s="13" t="s">
        <v>148</v>
      </c>
      <c r="AW139" s="13" t="s">
        <v>41</v>
      </c>
      <c r="AX139" s="13" t="s">
        <v>78</v>
      </c>
      <c r="AY139" s="242" t="s">
        <v>131</v>
      </c>
    </row>
    <row r="140" spans="2:65" s="11" customFormat="1" ht="13.5">
      <c r="B140" s="205"/>
      <c r="C140" s="206"/>
      <c r="D140" s="207" t="s">
        <v>140</v>
      </c>
      <c r="E140" s="208" t="s">
        <v>22</v>
      </c>
      <c r="F140" s="209" t="s">
        <v>171</v>
      </c>
      <c r="G140" s="206"/>
      <c r="H140" s="210" t="s">
        <v>22</v>
      </c>
      <c r="I140" s="211"/>
      <c r="J140" s="206"/>
      <c r="K140" s="206"/>
      <c r="L140" s="212"/>
      <c r="M140" s="213"/>
      <c r="N140" s="214"/>
      <c r="O140" s="214"/>
      <c r="P140" s="214"/>
      <c r="Q140" s="214"/>
      <c r="R140" s="214"/>
      <c r="S140" s="214"/>
      <c r="T140" s="215"/>
      <c r="AT140" s="216" t="s">
        <v>140</v>
      </c>
      <c r="AU140" s="216" t="s">
        <v>87</v>
      </c>
      <c r="AV140" s="11" t="s">
        <v>24</v>
      </c>
      <c r="AW140" s="11" t="s">
        <v>41</v>
      </c>
      <c r="AX140" s="11" t="s">
        <v>78</v>
      </c>
      <c r="AY140" s="216" t="s">
        <v>131</v>
      </c>
    </row>
    <row r="141" spans="2:65" s="11" customFormat="1" ht="13.5">
      <c r="B141" s="205"/>
      <c r="C141" s="206"/>
      <c r="D141" s="207" t="s">
        <v>140</v>
      </c>
      <c r="E141" s="208" t="s">
        <v>22</v>
      </c>
      <c r="F141" s="209" t="s">
        <v>172</v>
      </c>
      <c r="G141" s="206"/>
      <c r="H141" s="210" t="s">
        <v>22</v>
      </c>
      <c r="I141" s="211"/>
      <c r="J141" s="206"/>
      <c r="K141" s="206"/>
      <c r="L141" s="212"/>
      <c r="M141" s="213"/>
      <c r="N141" s="214"/>
      <c r="O141" s="214"/>
      <c r="P141" s="214"/>
      <c r="Q141" s="214"/>
      <c r="R141" s="214"/>
      <c r="S141" s="214"/>
      <c r="T141" s="215"/>
      <c r="AT141" s="216" t="s">
        <v>140</v>
      </c>
      <c r="AU141" s="216" t="s">
        <v>87</v>
      </c>
      <c r="AV141" s="11" t="s">
        <v>24</v>
      </c>
      <c r="AW141" s="11" t="s">
        <v>41</v>
      </c>
      <c r="AX141" s="11" t="s">
        <v>78</v>
      </c>
      <c r="AY141" s="216" t="s">
        <v>131</v>
      </c>
    </row>
    <row r="142" spans="2:65" s="12" customFormat="1" ht="13.5">
      <c r="B142" s="217"/>
      <c r="C142" s="218"/>
      <c r="D142" s="207" t="s">
        <v>140</v>
      </c>
      <c r="E142" s="229" t="s">
        <v>22</v>
      </c>
      <c r="F142" s="230" t="s">
        <v>173</v>
      </c>
      <c r="G142" s="218"/>
      <c r="H142" s="231">
        <v>575</v>
      </c>
      <c r="I142" s="223"/>
      <c r="J142" s="218"/>
      <c r="K142" s="218"/>
      <c r="L142" s="224"/>
      <c r="M142" s="225"/>
      <c r="N142" s="226"/>
      <c r="O142" s="226"/>
      <c r="P142" s="226"/>
      <c r="Q142" s="226"/>
      <c r="R142" s="226"/>
      <c r="S142" s="226"/>
      <c r="T142" s="227"/>
      <c r="AT142" s="228" t="s">
        <v>140</v>
      </c>
      <c r="AU142" s="228" t="s">
        <v>87</v>
      </c>
      <c r="AV142" s="12" t="s">
        <v>87</v>
      </c>
      <c r="AW142" s="12" t="s">
        <v>41</v>
      </c>
      <c r="AX142" s="12" t="s">
        <v>78</v>
      </c>
      <c r="AY142" s="228" t="s">
        <v>131</v>
      </c>
    </row>
    <row r="143" spans="2:65" s="13" customFormat="1" ht="13.5">
      <c r="B143" s="232"/>
      <c r="C143" s="233"/>
      <c r="D143" s="207" t="s">
        <v>140</v>
      </c>
      <c r="E143" s="234" t="s">
        <v>22</v>
      </c>
      <c r="F143" s="235" t="s">
        <v>170</v>
      </c>
      <c r="G143" s="233"/>
      <c r="H143" s="236">
        <v>575</v>
      </c>
      <c r="I143" s="237"/>
      <c r="J143" s="233"/>
      <c r="K143" s="233"/>
      <c r="L143" s="238"/>
      <c r="M143" s="239"/>
      <c r="N143" s="240"/>
      <c r="O143" s="240"/>
      <c r="P143" s="240"/>
      <c r="Q143" s="240"/>
      <c r="R143" s="240"/>
      <c r="S143" s="240"/>
      <c r="T143" s="241"/>
      <c r="AT143" s="242" t="s">
        <v>140</v>
      </c>
      <c r="AU143" s="242" t="s">
        <v>87</v>
      </c>
      <c r="AV143" s="13" t="s">
        <v>148</v>
      </c>
      <c r="AW143" s="13" t="s">
        <v>41</v>
      </c>
      <c r="AX143" s="13" t="s">
        <v>78</v>
      </c>
      <c r="AY143" s="242" t="s">
        <v>131</v>
      </c>
    </row>
    <row r="144" spans="2:65" s="14" customFormat="1" ht="13.5">
      <c r="B144" s="243"/>
      <c r="C144" s="244"/>
      <c r="D144" s="219" t="s">
        <v>140</v>
      </c>
      <c r="E144" s="245" t="s">
        <v>22</v>
      </c>
      <c r="F144" s="246" t="s">
        <v>174</v>
      </c>
      <c r="G144" s="244"/>
      <c r="H144" s="247">
        <v>750</v>
      </c>
      <c r="I144" s="248"/>
      <c r="J144" s="244"/>
      <c r="K144" s="244"/>
      <c r="L144" s="249"/>
      <c r="M144" s="250"/>
      <c r="N144" s="251"/>
      <c r="O144" s="251"/>
      <c r="P144" s="251"/>
      <c r="Q144" s="251"/>
      <c r="R144" s="251"/>
      <c r="S144" s="251"/>
      <c r="T144" s="252"/>
      <c r="AT144" s="253" t="s">
        <v>140</v>
      </c>
      <c r="AU144" s="253" t="s">
        <v>87</v>
      </c>
      <c r="AV144" s="14" t="s">
        <v>138</v>
      </c>
      <c r="AW144" s="14" t="s">
        <v>41</v>
      </c>
      <c r="AX144" s="14" t="s">
        <v>24</v>
      </c>
      <c r="AY144" s="253" t="s">
        <v>131</v>
      </c>
    </row>
    <row r="145" spans="2:65" s="1" customFormat="1" ht="22.5" customHeight="1">
      <c r="B145" s="41"/>
      <c r="C145" s="193" t="s">
        <v>217</v>
      </c>
      <c r="D145" s="193" t="s">
        <v>133</v>
      </c>
      <c r="E145" s="194" t="s">
        <v>218</v>
      </c>
      <c r="F145" s="195" t="s">
        <v>219</v>
      </c>
      <c r="G145" s="196" t="s">
        <v>136</v>
      </c>
      <c r="H145" s="197">
        <v>7500</v>
      </c>
      <c r="I145" s="198"/>
      <c r="J145" s="199">
        <f>ROUND(I145*H145,2)</f>
        <v>0</v>
      </c>
      <c r="K145" s="195" t="s">
        <v>137</v>
      </c>
      <c r="L145" s="61"/>
      <c r="M145" s="200" t="s">
        <v>22</v>
      </c>
      <c r="N145" s="201" t="s">
        <v>49</v>
      </c>
      <c r="O145" s="42"/>
      <c r="P145" s="202">
        <f>O145*H145</f>
        <v>0</v>
      </c>
      <c r="Q145" s="202">
        <v>0</v>
      </c>
      <c r="R145" s="202">
        <f>Q145*H145</f>
        <v>0</v>
      </c>
      <c r="S145" s="202">
        <v>0</v>
      </c>
      <c r="T145" s="203">
        <f>S145*H145</f>
        <v>0</v>
      </c>
      <c r="AR145" s="24" t="s">
        <v>138</v>
      </c>
      <c r="AT145" s="24" t="s">
        <v>133</v>
      </c>
      <c r="AU145" s="24" t="s">
        <v>87</v>
      </c>
      <c r="AY145" s="24" t="s">
        <v>131</v>
      </c>
      <c r="BE145" s="204">
        <f>IF(N145="základní",J145,0)</f>
        <v>0</v>
      </c>
      <c r="BF145" s="204">
        <f>IF(N145="snížená",J145,0)</f>
        <v>0</v>
      </c>
      <c r="BG145" s="204">
        <f>IF(N145="zákl. přenesená",J145,0)</f>
        <v>0</v>
      </c>
      <c r="BH145" s="204">
        <f>IF(N145="sníž. přenesená",J145,0)</f>
        <v>0</v>
      </c>
      <c r="BI145" s="204">
        <f>IF(N145="nulová",J145,0)</f>
        <v>0</v>
      </c>
      <c r="BJ145" s="24" t="s">
        <v>24</v>
      </c>
      <c r="BK145" s="204">
        <f>ROUND(I145*H145,2)</f>
        <v>0</v>
      </c>
      <c r="BL145" s="24" t="s">
        <v>138</v>
      </c>
      <c r="BM145" s="24" t="s">
        <v>220</v>
      </c>
    </row>
    <row r="146" spans="2:65" s="11" customFormat="1" ht="13.5">
      <c r="B146" s="205"/>
      <c r="C146" s="206"/>
      <c r="D146" s="207" t="s">
        <v>140</v>
      </c>
      <c r="E146" s="208" t="s">
        <v>22</v>
      </c>
      <c r="F146" s="209" t="s">
        <v>167</v>
      </c>
      <c r="G146" s="206"/>
      <c r="H146" s="210" t="s">
        <v>22</v>
      </c>
      <c r="I146" s="211"/>
      <c r="J146" s="206"/>
      <c r="K146" s="206"/>
      <c r="L146" s="212"/>
      <c r="M146" s="213"/>
      <c r="N146" s="214"/>
      <c r="O146" s="214"/>
      <c r="P146" s="214"/>
      <c r="Q146" s="214"/>
      <c r="R146" s="214"/>
      <c r="S146" s="214"/>
      <c r="T146" s="215"/>
      <c r="AT146" s="216" t="s">
        <v>140</v>
      </c>
      <c r="AU146" s="216" t="s">
        <v>87</v>
      </c>
      <c r="AV146" s="11" t="s">
        <v>24</v>
      </c>
      <c r="AW146" s="11" t="s">
        <v>41</v>
      </c>
      <c r="AX146" s="11" t="s">
        <v>78</v>
      </c>
      <c r="AY146" s="216" t="s">
        <v>131</v>
      </c>
    </row>
    <row r="147" spans="2:65" s="11" customFormat="1" ht="13.5">
      <c r="B147" s="205"/>
      <c r="C147" s="206"/>
      <c r="D147" s="207" t="s">
        <v>140</v>
      </c>
      <c r="E147" s="208" t="s">
        <v>22</v>
      </c>
      <c r="F147" s="209" t="s">
        <v>168</v>
      </c>
      <c r="G147" s="206"/>
      <c r="H147" s="210" t="s">
        <v>22</v>
      </c>
      <c r="I147" s="211"/>
      <c r="J147" s="206"/>
      <c r="K147" s="206"/>
      <c r="L147" s="212"/>
      <c r="M147" s="213"/>
      <c r="N147" s="214"/>
      <c r="O147" s="214"/>
      <c r="P147" s="214"/>
      <c r="Q147" s="214"/>
      <c r="R147" s="214"/>
      <c r="S147" s="214"/>
      <c r="T147" s="215"/>
      <c r="AT147" s="216" t="s">
        <v>140</v>
      </c>
      <c r="AU147" s="216" t="s">
        <v>87</v>
      </c>
      <c r="AV147" s="11" t="s">
        <v>24</v>
      </c>
      <c r="AW147" s="11" t="s">
        <v>41</v>
      </c>
      <c r="AX147" s="11" t="s">
        <v>78</v>
      </c>
      <c r="AY147" s="216" t="s">
        <v>131</v>
      </c>
    </row>
    <row r="148" spans="2:65" s="12" customFormat="1" ht="13.5">
      <c r="B148" s="217"/>
      <c r="C148" s="218"/>
      <c r="D148" s="207" t="s">
        <v>140</v>
      </c>
      <c r="E148" s="229" t="s">
        <v>22</v>
      </c>
      <c r="F148" s="230" t="s">
        <v>221</v>
      </c>
      <c r="G148" s="218"/>
      <c r="H148" s="231">
        <v>1750</v>
      </c>
      <c r="I148" s="223"/>
      <c r="J148" s="218"/>
      <c r="K148" s="218"/>
      <c r="L148" s="224"/>
      <c r="M148" s="225"/>
      <c r="N148" s="226"/>
      <c r="O148" s="226"/>
      <c r="P148" s="226"/>
      <c r="Q148" s="226"/>
      <c r="R148" s="226"/>
      <c r="S148" s="226"/>
      <c r="T148" s="227"/>
      <c r="AT148" s="228" t="s">
        <v>140</v>
      </c>
      <c r="AU148" s="228" t="s">
        <v>87</v>
      </c>
      <c r="AV148" s="12" t="s">
        <v>87</v>
      </c>
      <c r="AW148" s="12" t="s">
        <v>41</v>
      </c>
      <c r="AX148" s="12" t="s">
        <v>78</v>
      </c>
      <c r="AY148" s="228" t="s">
        <v>131</v>
      </c>
    </row>
    <row r="149" spans="2:65" s="13" customFormat="1" ht="13.5">
      <c r="B149" s="232"/>
      <c r="C149" s="233"/>
      <c r="D149" s="207" t="s">
        <v>140</v>
      </c>
      <c r="E149" s="234" t="s">
        <v>22</v>
      </c>
      <c r="F149" s="235" t="s">
        <v>170</v>
      </c>
      <c r="G149" s="233"/>
      <c r="H149" s="236">
        <v>1750</v>
      </c>
      <c r="I149" s="237"/>
      <c r="J149" s="233"/>
      <c r="K149" s="233"/>
      <c r="L149" s="238"/>
      <c r="M149" s="239"/>
      <c r="N149" s="240"/>
      <c r="O149" s="240"/>
      <c r="P149" s="240"/>
      <c r="Q149" s="240"/>
      <c r="R149" s="240"/>
      <c r="S149" s="240"/>
      <c r="T149" s="241"/>
      <c r="AT149" s="242" t="s">
        <v>140</v>
      </c>
      <c r="AU149" s="242" t="s">
        <v>87</v>
      </c>
      <c r="AV149" s="13" t="s">
        <v>148</v>
      </c>
      <c r="AW149" s="13" t="s">
        <v>41</v>
      </c>
      <c r="AX149" s="13" t="s">
        <v>78</v>
      </c>
      <c r="AY149" s="242" t="s">
        <v>131</v>
      </c>
    </row>
    <row r="150" spans="2:65" s="11" customFormat="1" ht="13.5">
      <c r="B150" s="205"/>
      <c r="C150" s="206"/>
      <c r="D150" s="207" t="s">
        <v>140</v>
      </c>
      <c r="E150" s="208" t="s">
        <v>22</v>
      </c>
      <c r="F150" s="209" t="s">
        <v>171</v>
      </c>
      <c r="G150" s="206"/>
      <c r="H150" s="210" t="s">
        <v>22</v>
      </c>
      <c r="I150" s="211"/>
      <c r="J150" s="206"/>
      <c r="K150" s="206"/>
      <c r="L150" s="212"/>
      <c r="M150" s="213"/>
      <c r="N150" s="214"/>
      <c r="O150" s="214"/>
      <c r="P150" s="214"/>
      <c r="Q150" s="214"/>
      <c r="R150" s="214"/>
      <c r="S150" s="214"/>
      <c r="T150" s="215"/>
      <c r="AT150" s="216" t="s">
        <v>140</v>
      </c>
      <c r="AU150" s="216" t="s">
        <v>87</v>
      </c>
      <c r="AV150" s="11" t="s">
        <v>24</v>
      </c>
      <c r="AW150" s="11" t="s">
        <v>41</v>
      </c>
      <c r="AX150" s="11" t="s">
        <v>78</v>
      </c>
      <c r="AY150" s="216" t="s">
        <v>131</v>
      </c>
    </row>
    <row r="151" spans="2:65" s="11" customFormat="1" ht="13.5">
      <c r="B151" s="205"/>
      <c r="C151" s="206"/>
      <c r="D151" s="207" t="s">
        <v>140</v>
      </c>
      <c r="E151" s="208" t="s">
        <v>22</v>
      </c>
      <c r="F151" s="209" t="s">
        <v>172</v>
      </c>
      <c r="G151" s="206"/>
      <c r="H151" s="210" t="s">
        <v>22</v>
      </c>
      <c r="I151" s="211"/>
      <c r="J151" s="206"/>
      <c r="K151" s="206"/>
      <c r="L151" s="212"/>
      <c r="M151" s="213"/>
      <c r="N151" s="214"/>
      <c r="O151" s="214"/>
      <c r="P151" s="214"/>
      <c r="Q151" s="214"/>
      <c r="R151" s="214"/>
      <c r="S151" s="214"/>
      <c r="T151" s="215"/>
      <c r="AT151" s="216" t="s">
        <v>140</v>
      </c>
      <c r="AU151" s="216" t="s">
        <v>87</v>
      </c>
      <c r="AV151" s="11" t="s">
        <v>24</v>
      </c>
      <c r="AW151" s="11" t="s">
        <v>41</v>
      </c>
      <c r="AX151" s="11" t="s">
        <v>78</v>
      </c>
      <c r="AY151" s="216" t="s">
        <v>131</v>
      </c>
    </row>
    <row r="152" spans="2:65" s="12" customFormat="1" ht="13.5">
      <c r="B152" s="217"/>
      <c r="C152" s="218"/>
      <c r="D152" s="207" t="s">
        <v>140</v>
      </c>
      <c r="E152" s="229" t="s">
        <v>22</v>
      </c>
      <c r="F152" s="230" t="s">
        <v>222</v>
      </c>
      <c r="G152" s="218"/>
      <c r="H152" s="231">
        <v>5750</v>
      </c>
      <c r="I152" s="223"/>
      <c r="J152" s="218"/>
      <c r="K152" s="218"/>
      <c r="L152" s="224"/>
      <c r="M152" s="225"/>
      <c r="N152" s="226"/>
      <c r="O152" s="226"/>
      <c r="P152" s="226"/>
      <c r="Q152" s="226"/>
      <c r="R152" s="226"/>
      <c r="S152" s="226"/>
      <c r="T152" s="227"/>
      <c r="AT152" s="228" t="s">
        <v>140</v>
      </c>
      <c r="AU152" s="228" t="s">
        <v>87</v>
      </c>
      <c r="AV152" s="12" t="s">
        <v>87</v>
      </c>
      <c r="AW152" s="12" t="s">
        <v>41</v>
      </c>
      <c r="AX152" s="12" t="s">
        <v>78</v>
      </c>
      <c r="AY152" s="228" t="s">
        <v>131</v>
      </c>
    </row>
    <row r="153" spans="2:65" s="13" customFormat="1" ht="13.5">
      <c r="B153" s="232"/>
      <c r="C153" s="233"/>
      <c r="D153" s="207" t="s">
        <v>140</v>
      </c>
      <c r="E153" s="234" t="s">
        <v>22</v>
      </c>
      <c r="F153" s="235" t="s">
        <v>170</v>
      </c>
      <c r="G153" s="233"/>
      <c r="H153" s="236">
        <v>5750</v>
      </c>
      <c r="I153" s="237"/>
      <c r="J153" s="233"/>
      <c r="K153" s="233"/>
      <c r="L153" s="238"/>
      <c r="M153" s="239"/>
      <c r="N153" s="240"/>
      <c r="O153" s="240"/>
      <c r="P153" s="240"/>
      <c r="Q153" s="240"/>
      <c r="R153" s="240"/>
      <c r="S153" s="240"/>
      <c r="T153" s="241"/>
      <c r="AT153" s="242" t="s">
        <v>140</v>
      </c>
      <c r="AU153" s="242" t="s">
        <v>87</v>
      </c>
      <c r="AV153" s="13" t="s">
        <v>148</v>
      </c>
      <c r="AW153" s="13" t="s">
        <v>41</v>
      </c>
      <c r="AX153" s="13" t="s">
        <v>78</v>
      </c>
      <c r="AY153" s="242" t="s">
        <v>131</v>
      </c>
    </row>
    <row r="154" spans="2:65" s="14" customFormat="1" ht="13.5">
      <c r="B154" s="243"/>
      <c r="C154" s="244"/>
      <c r="D154" s="207" t="s">
        <v>140</v>
      </c>
      <c r="E154" s="264" t="s">
        <v>22</v>
      </c>
      <c r="F154" s="265" t="s">
        <v>174</v>
      </c>
      <c r="G154" s="244"/>
      <c r="H154" s="266">
        <v>7500</v>
      </c>
      <c r="I154" s="248"/>
      <c r="J154" s="244"/>
      <c r="K154" s="244"/>
      <c r="L154" s="249"/>
      <c r="M154" s="267"/>
      <c r="N154" s="268"/>
      <c r="O154" s="268"/>
      <c r="P154" s="268"/>
      <c r="Q154" s="268"/>
      <c r="R154" s="268"/>
      <c r="S154" s="268"/>
      <c r="T154" s="269"/>
      <c r="AT154" s="253" t="s">
        <v>140</v>
      </c>
      <c r="AU154" s="253" t="s">
        <v>87</v>
      </c>
      <c r="AV154" s="14" t="s">
        <v>138</v>
      </c>
      <c r="AW154" s="14" t="s">
        <v>41</v>
      </c>
      <c r="AX154" s="14" t="s">
        <v>24</v>
      </c>
      <c r="AY154" s="253" t="s">
        <v>131</v>
      </c>
    </row>
    <row r="155" spans="2:65" s="1" customFormat="1" ht="6.95" customHeight="1">
      <c r="B155" s="56"/>
      <c r="C155" s="57"/>
      <c r="D155" s="57"/>
      <c r="E155" s="57"/>
      <c r="F155" s="57"/>
      <c r="G155" s="57"/>
      <c r="H155" s="57"/>
      <c r="I155" s="139"/>
      <c r="J155" s="57"/>
      <c r="K155" s="57"/>
      <c r="L155" s="61"/>
    </row>
  </sheetData>
  <sheetProtection algorithmName="SHA-512" hashValue="8DU/rld5KW3YAtsPg/mH7VEbFaF6V1NpARhlnPflWrse7zEifk0QTt5EbWpAyGZpE3iGucyHze2514VjMvB94Q==" saltValue="bEjAf1sYcHpLf58NIsOHcA==" spinCount="100000" sheet="1" objects="1" scenarios="1" formatCells="0" formatColumns="0" formatRows="0" sort="0" autoFilter="0"/>
  <autoFilter ref="C77:K154"/>
  <mergeCells count="9">
    <mergeCell ref="E68:H68"/>
    <mergeCell ref="E70:H70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77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19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11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1"/>
      <c r="B1" s="112"/>
      <c r="C1" s="112"/>
      <c r="D1" s="113" t="s">
        <v>1</v>
      </c>
      <c r="E1" s="112"/>
      <c r="F1" s="114" t="s">
        <v>100</v>
      </c>
      <c r="G1" s="400" t="s">
        <v>101</v>
      </c>
      <c r="H1" s="400"/>
      <c r="I1" s="115"/>
      <c r="J1" s="114" t="s">
        <v>102</v>
      </c>
      <c r="K1" s="113" t="s">
        <v>103</v>
      </c>
      <c r="L1" s="114" t="s">
        <v>104</v>
      </c>
      <c r="M1" s="114"/>
      <c r="N1" s="114"/>
      <c r="O1" s="114"/>
      <c r="P1" s="114"/>
      <c r="Q1" s="114"/>
      <c r="R1" s="114"/>
      <c r="S1" s="114"/>
      <c r="T1" s="114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spans="1:70" ht="36.950000000000003" customHeight="1">
      <c r="L2" s="392"/>
      <c r="M2" s="392"/>
      <c r="N2" s="392"/>
      <c r="O2" s="392"/>
      <c r="P2" s="392"/>
      <c r="Q2" s="392"/>
      <c r="R2" s="392"/>
      <c r="S2" s="392"/>
      <c r="T2" s="392"/>
      <c r="U2" s="392"/>
      <c r="V2" s="392"/>
      <c r="AT2" s="24" t="s">
        <v>90</v>
      </c>
    </row>
    <row r="3" spans="1:70" ht="6.95" customHeight="1">
      <c r="B3" s="25"/>
      <c r="C3" s="26"/>
      <c r="D3" s="26"/>
      <c r="E3" s="26"/>
      <c r="F3" s="26"/>
      <c r="G3" s="26"/>
      <c r="H3" s="26"/>
      <c r="I3" s="116"/>
      <c r="J3" s="26"/>
      <c r="K3" s="27"/>
      <c r="AT3" s="24" t="s">
        <v>87</v>
      </c>
    </row>
    <row r="4" spans="1:70" ht="36.950000000000003" customHeight="1">
      <c r="B4" s="28"/>
      <c r="C4" s="29"/>
      <c r="D4" s="30" t="s">
        <v>105</v>
      </c>
      <c r="E4" s="29"/>
      <c r="F4" s="29"/>
      <c r="G4" s="29"/>
      <c r="H4" s="29"/>
      <c r="I4" s="117"/>
      <c r="J4" s="29"/>
      <c r="K4" s="31"/>
      <c r="M4" s="32" t="s">
        <v>12</v>
      </c>
      <c r="AT4" s="24" t="s">
        <v>6</v>
      </c>
    </row>
    <row r="5" spans="1:70" ht="6.95" customHeight="1">
      <c r="B5" s="28"/>
      <c r="C5" s="29"/>
      <c r="D5" s="29"/>
      <c r="E5" s="29"/>
      <c r="F5" s="29"/>
      <c r="G5" s="29"/>
      <c r="H5" s="29"/>
      <c r="I5" s="117"/>
      <c r="J5" s="29"/>
      <c r="K5" s="31"/>
    </row>
    <row r="6" spans="1:70">
      <c r="B6" s="28"/>
      <c r="C6" s="29"/>
      <c r="D6" s="37" t="s">
        <v>18</v>
      </c>
      <c r="E6" s="29"/>
      <c r="F6" s="29"/>
      <c r="G6" s="29"/>
      <c r="H6" s="29"/>
      <c r="I6" s="117"/>
      <c r="J6" s="29"/>
      <c r="K6" s="31"/>
    </row>
    <row r="7" spans="1:70" ht="22.5" customHeight="1">
      <c r="B7" s="28"/>
      <c r="C7" s="29"/>
      <c r="D7" s="29"/>
      <c r="E7" s="393" t="str">
        <f>'Rekapitulace stavby'!K6</f>
        <v>Zvýšení kapacity a změna rekultivace řízené skládky odpadů Lanškroun - I.ETAPA - technické úpravy skládky</v>
      </c>
      <c r="F7" s="394"/>
      <c r="G7" s="394"/>
      <c r="H7" s="394"/>
      <c r="I7" s="117"/>
      <c r="J7" s="29"/>
      <c r="K7" s="31"/>
    </row>
    <row r="8" spans="1:70" s="1" customFormat="1">
      <c r="B8" s="41"/>
      <c r="C8" s="42"/>
      <c r="D8" s="37" t="s">
        <v>106</v>
      </c>
      <c r="E8" s="42"/>
      <c r="F8" s="42"/>
      <c r="G8" s="42"/>
      <c r="H8" s="42"/>
      <c r="I8" s="118"/>
      <c r="J8" s="42"/>
      <c r="K8" s="45"/>
    </row>
    <row r="9" spans="1:70" s="1" customFormat="1" ht="36.950000000000003" customHeight="1">
      <c r="B9" s="41"/>
      <c r="C9" s="42"/>
      <c r="D9" s="42"/>
      <c r="E9" s="395" t="s">
        <v>223</v>
      </c>
      <c r="F9" s="396"/>
      <c r="G9" s="396"/>
      <c r="H9" s="396"/>
      <c r="I9" s="118"/>
      <c r="J9" s="42"/>
      <c r="K9" s="45"/>
    </row>
    <row r="10" spans="1:70" s="1" customFormat="1" ht="13.5">
      <c r="B10" s="41"/>
      <c r="C10" s="42"/>
      <c r="D10" s="42"/>
      <c r="E10" s="42"/>
      <c r="F10" s="42"/>
      <c r="G10" s="42"/>
      <c r="H10" s="42"/>
      <c r="I10" s="118"/>
      <c r="J10" s="42"/>
      <c r="K10" s="45"/>
    </row>
    <row r="11" spans="1:70" s="1" customFormat="1" ht="14.45" customHeight="1">
      <c r="B11" s="41"/>
      <c r="C11" s="42"/>
      <c r="D11" s="37" t="s">
        <v>21</v>
      </c>
      <c r="E11" s="42"/>
      <c r="F11" s="35" t="s">
        <v>22</v>
      </c>
      <c r="G11" s="42"/>
      <c r="H11" s="42"/>
      <c r="I11" s="119" t="s">
        <v>23</v>
      </c>
      <c r="J11" s="35" t="s">
        <v>22</v>
      </c>
      <c r="K11" s="45"/>
    </row>
    <row r="12" spans="1:70" s="1" customFormat="1" ht="14.45" customHeight="1">
      <c r="B12" s="41"/>
      <c r="C12" s="42"/>
      <c r="D12" s="37" t="s">
        <v>25</v>
      </c>
      <c r="E12" s="42"/>
      <c r="F12" s="35" t="s">
        <v>26</v>
      </c>
      <c r="G12" s="42"/>
      <c r="H12" s="42"/>
      <c r="I12" s="119" t="s">
        <v>27</v>
      </c>
      <c r="J12" s="120" t="str">
        <f>'Rekapitulace stavby'!AN8</f>
        <v>5.12.2016</v>
      </c>
      <c r="K12" s="45"/>
    </row>
    <row r="13" spans="1:70" s="1" customFormat="1" ht="10.9" customHeight="1">
      <c r="B13" s="41"/>
      <c r="C13" s="42"/>
      <c r="D13" s="42"/>
      <c r="E13" s="42"/>
      <c r="F13" s="42"/>
      <c r="G13" s="42"/>
      <c r="H13" s="42"/>
      <c r="I13" s="118"/>
      <c r="J13" s="42"/>
      <c r="K13" s="45"/>
    </row>
    <row r="14" spans="1:70" s="1" customFormat="1" ht="14.45" customHeight="1">
      <c r="B14" s="41"/>
      <c r="C14" s="42"/>
      <c r="D14" s="37" t="s">
        <v>31</v>
      </c>
      <c r="E14" s="42"/>
      <c r="F14" s="42"/>
      <c r="G14" s="42"/>
      <c r="H14" s="42"/>
      <c r="I14" s="119" t="s">
        <v>32</v>
      </c>
      <c r="J14" s="35" t="s">
        <v>22</v>
      </c>
      <c r="K14" s="45"/>
    </row>
    <row r="15" spans="1:70" s="1" customFormat="1" ht="18" customHeight="1">
      <c r="B15" s="41"/>
      <c r="C15" s="42"/>
      <c r="D15" s="42"/>
      <c r="E15" s="35" t="s">
        <v>33</v>
      </c>
      <c r="F15" s="42"/>
      <c r="G15" s="42"/>
      <c r="H15" s="42"/>
      <c r="I15" s="119" t="s">
        <v>34</v>
      </c>
      <c r="J15" s="35" t="s">
        <v>22</v>
      </c>
      <c r="K15" s="45"/>
    </row>
    <row r="16" spans="1:70" s="1" customFormat="1" ht="6.95" customHeight="1">
      <c r="B16" s="41"/>
      <c r="C16" s="42"/>
      <c r="D16" s="42"/>
      <c r="E16" s="42"/>
      <c r="F16" s="42"/>
      <c r="G16" s="42"/>
      <c r="H16" s="42"/>
      <c r="I16" s="118"/>
      <c r="J16" s="42"/>
      <c r="K16" s="45"/>
    </row>
    <row r="17" spans="2:11" s="1" customFormat="1" ht="14.45" customHeight="1">
      <c r="B17" s="41"/>
      <c r="C17" s="42"/>
      <c r="D17" s="37" t="s">
        <v>35</v>
      </c>
      <c r="E17" s="42"/>
      <c r="F17" s="42"/>
      <c r="G17" s="42"/>
      <c r="H17" s="42"/>
      <c r="I17" s="119" t="s">
        <v>32</v>
      </c>
      <c r="J17" s="35" t="str">
        <f>IF('Rekapitulace stavby'!AN13="Vyplň údaj","",IF('Rekapitulace stavby'!AN13="","",'Rekapitulace stavby'!AN13))</f>
        <v/>
      </c>
      <c r="K17" s="45"/>
    </row>
    <row r="18" spans="2:11" s="1" customFormat="1" ht="18" customHeight="1">
      <c r="B18" s="41"/>
      <c r="C18" s="42"/>
      <c r="D18" s="42"/>
      <c r="E18" s="35" t="str">
        <f>IF('Rekapitulace stavby'!E14="Vyplň údaj","",IF('Rekapitulace stavby'!E14="","",'Rekapitulace stavby'!E14))</f>
        <v/>
      </c>
      <c r="F18" s="42"/>
      <c r="G18" s="42"/>
      <c r="H18" s="42"/>
      <c r="I18" s="119" t="s">
        <v>34</v>
      </c>
      <c r="J18" s="35" t="str">
        <f>IF('Rekapitulace stavby'!AN14="Vyplň údaj","",IF('Rekapitulace stavby'!AN14="","",'Rekapitulace stavby'!AN14))</f>
        <v/>
      </c>
      <c r="K18" s="45"/>
    </row>
    <row r="19" spans="2:11" s="1" customFormat="1" ht="6.95" customHeight="1">
      <c r="B19" s="41"/>
      <c r="C19" s="42"/>
      <c r="D19" s="42"/>
      <c r="E19" s="42"/>
      <c r="F19" s="42"/>
      <c r="G19" s="42"/>
      <c r="H19" s="42"/>
      <c r="I19" s="118"/>
      <c r="J19" s="42"/>
      <c r="K19" s="45"/>
    </row>
    <row r="20" spans="2:11" s="1" customFormat="1" ht="14.45" customHeight="1">
      <c r="B20" s="41"/>
      <c r="C20" s="42"/>
      <c r="D20" s="37" t="s">
        <v>37</v>
      </c>
      <c r="E20" s="42"/>
      <c r="F20" s="42"/>
      <c r="G20" s="42"/>
      <c r="H20" s="42"/>
      <c r="I20" s="119" t="s">
        <v>32</v>
      </c>
      <c r="J20" s="35" t="s">
        <v>38</v>
      </c>
      <c r="K20" s="45"/>
    </row>
    <row r="21" spans="2:11" s="1" customFormat="1" ht="18" customHeight="1">
      <c r="B21" s="41"/>
      <c r="C21" s="42"/>
      <c r="D21" s="42"/>
      <c r="E21" s="35" t="s">
        <v>39</v>
      </c>
      <c r="F21" s="42"/>
      <c r="G21" s="42"/>
      <c r="H21" s="42"/>
      <c r="I21" s="119" t="s">
        <v>34</v>
      </c>
      <c r="J21" s="35" t="s">
        <v>40</v>
      </c>
      <c r="K21" s="45"/>
    </row>
    <row r="22" spans="2:11" s="1" customFormat="1" ht="6.95" customHeight="1">
      <c r="B22" s="41"/>
      <c r="C22" s="42"/>
      <c r="D22" s="42"/>
      <c r="E22" s="42"/>
      <c r="F22" s="42"/>
      <c r="G22" s="42"/>
      <c r="H22" s="42"/>
      <c r="I22" s="118"/>
      <c r="J22" s="42"/>
      <c r="K22" s="45"/>
    </row>
    <row r="23" spans="2:11" s="1" customFormat="1" ht="14.45" customHeight="1">
      <c r="B23" s="41"/>
      <c r="C23" s="42"/>
      <c r="D23" s="37" t="s">
        <v>42</v>
      </c>
      <c r="E23" s="42"/>
      <c r="F23" s="42"/>
      <c r="G23" s="42"/>
      <c r="H23" s="42"/>
      <c r="I23" s="118"/>
      <c r="J23" s="42"/>
      <c r="K23" s="45"/>
    </row>
    <row r="24" spans="2:11" s="6" customFormat="1" ht="22.5" customHeight="1">
      <c r="B24" s="121"/>
      <c r="C24" s="122"/>
      <c r="D24" s="122"/>
      <c r="E24" s="362" t="s">
        <v>22</v>
      </c>
      <c r="F24" s="362"/>
      <c r="G24" s="362"/>
      <c r="H24" s="362"/>
      <c r="I24" s="123"/>
      <c r="J24" s="122"/>
      <c r="K24" s="124"/>
    </row>
    <row r="25" spans="2:11" s="1" customFormat="1" ht="6.95" customHeight="1">
      <c r="B25" s="41"/>
      <c r="C25" s="42"/>
      <c r="D25" s="42"/>
      <c r="E25" s="42"/>
      <c r="F25" s="42"/>
      <c r="G25" s="42"/>
      <c r="H25" s="42"/>
      <c r="I25" s="118"/>
      <c r="J25" s="42"/>
      <c r="K25" s="45"/>
    </row>
    <row r="26" spans="2:11" s="1" customFormat="1" ht="6.95" customHeight="1">
      <c r="B26" s="41"/>
      <c r="C26" s="42"/>
      <c r="D26" s="85"/>
      <c r="E26" s="85"/>
      <c r="F26" s="85"/>
      <c r="G26" s="85"/>
      <c r="H26" s="85"/>
      <c r="I26" s="125"/>
      <c r="J26" s="85"/>
      <c r="K26" s="126"/>
    </row>
    <row r="27" spans="2:11" s="1" customFormat="1" ht="25.35" customHeight="1">
      <c r="B27" s="41"/>
      <c r="C27" s="42"/>
      <c r="D27" s="127" t="s">
        <v>44</v>
      </c>
      <c r="E27" s="42"/>
      <c r="F27" s="42"/>
      <c r="G27" s="42"/>
      <c r="H27" s="42"/>
      <c r="I27" s="118"/>
      <c r="J27" s="128">
        <f>ROUND(J78,1)</f>
        <v>0</v>
      </c>
      <c r="K27" s="45"/>
    </row>
    <row r="28" spans="2:11" s="1" customFormat="1" ht="6.95" customHeight="1">
      <c r="B28" s="41"/>
      <c r="C28" s="42"/>
      <c r="D28" s="85"/>
      <c r="E28" s="85"/>
      <c r="F28" s="85"/>
      <c r="G28" s="85"/>
      <c r="H28" s="85"/>
      <c r="I28" s="125"/>
      <c r="J28" s="85"/>
      <c r="K28" s="126"/>
    </row>
    <row r="29" spans="2:11" s="1" customFormat="1" ht="14.45" customHeight="1">
      <c r="B29" s="41"/>
      <c r="C29" s="42"/>
      <c r="D29" s="42"/>
      <c r="E29" s="42"/>
      <c r="F29" s="46" t="s">
        <v>46</v>
      </c>
      <c r="G29" s="42"/>
      <c r="H29" s="42"/>
      <c r="I29" s="129" t="s">
        <v>45</v>
      </c>
      <c r="J29" s="46" t="s">
        <v>47</v>
      </c>
      <c r="K29" s="45"/>
    </row>
    <row r="30" spans="2:11" s="1" customFormat="1" ht="14.45" customHeight="1">
      <c r="B30" s="41"/>
      <c r="C30" s="42"/>
      <c r="D30" s="49" t="s">
        <v>48</v>
      </c>
      <c r="E30" s="49" t="s">
        <v>49</v>
      </c>
      <c r="F30" s="130">
        <f>ROUND(SUM(BE78:BE118), 1)</f>
        <v>0</v>
      </c>
      <c r="G30" s="42"/>
      <c r="H30" s="42"/>
      <c r="I30" s="131">
        <v>0.21</v>
      </c>
      <c r="J30" s="130">
        <f>ROUND(ROUND((SUM(BE78:BE118)), 1)*I30, 1)</f>
        <v>0</v>
      </c>
      <c r="K30" s="45"/>
    </row>
    <row r="31" spans="2:11" s="1" customFormat="1" ht="14.45" customHeight="1">
      <c r="B31" s="41"/>
      <c r="C31" s="42"/>
      <c r="D31" s="42"/>
      <c r="E31" s="49" t="s">
        <v>50</v>
      </c>
      <c r="F31" s="130">
        <f>ROUND(SUM(BF78:BF118), 1)</f>
        <v>0</v>
      </c>
      <c r="G31" s="42"/>
      <c r="H31" s="42"/>
      <c r="I31" s="131">
        <v>0.15</v>
      </c>
      <c r="J31" s="130">
        <f>ROUND(ROUND((SUM(BF78:BF118)), 1)*I31, 1)</f>
        <v>0</v>
      </c>
      <c r="K31" s="45"/>
    </row>
    <row r="32" spans="2:11" s="1" customFormat="1" ht="14.45" hidden="1" customHeight="1">
      <c r="B32" s="41"/>
      <c r="C32" s="42"/>
      <c r="D32" s="42"/>
      <c r="E32" s="49" t="s">
        <v>51</v>
      </c>
      <c r="F32" s="130">
        <f>ROUND(SUM(BG78:BG118), 1)</f>
        <v>0</v>
      </c>
      <c r="G32" s="42"/>
      <c r="H32" s="42"/>
      <c r="I32" s="131">
        <v>0.21</v>
      </c>
      <c r="J32" s="130">
        <v>0</v>
      </c>
      <c r="K32" s="45"/>
    </row>
    <row r="33" spans="2:11" s="1" customFormat="1" ht="14.45" hidden="1" customHeight="1">
      <c r="B33" s="41"/>
      <c r="C33" s="42"/>
      <c r="D33" s="42"/>
      <c r="E33" s="49" t="s">
        <v>52</v>
      </c>
      <c r="F33" s="130">
        <f>ROUND(SUM(BH78:BH118), 1)</f>
        <v>0</v>
      </c>
      <c r="G33" s="42"/>
      <c r="H33" s="42"/>
      <c r="I33" s="131">
        <v>0.15</v>
      </c>
      <c r="J33" s="130">
        <v>0</v>
      </c>
      <c r="K33" s="45"/>
    </row>
    <row r="34" spans="2:11" s="1" customFormat="1" ht="14.45" hidden="1" customHeight="1">
      <c r="B34" s="41"/>
      <c r="C34" s="42"/>
      <c r="D34" s="42"/>
      <c r="E34" s="49" t="s">
        <v>53</v>
      </c>
      <c r="F34" s="130">
        <f>ROUND(SUM(BI78:BI118), 1)</f>
        <v>0</v>
      </c>
      <c r="G34" s="42"/>
      <c r="H34" s="42"/>
      <c r="I34" s="131">
        <v>0</v>
      </c>
      <c r="J34" s="130">
        <v>0</v>
      </c>
      <c r="K34" s="45"/>
    </row>
    <row r="35" spans="2:11" s="1" customFormat="1" ht="6.95" customHeight="1">
      <c r="B35" s="41"/>
      <c r="C35" s="42"/>
      <c r="D35" s="42"/>
      <c r="E35" s="42"/>
      <c r="F35" s="42"/>
      <c r="G35" s="42"/>
      <c r="H35" s="42"/>
      <c r="I35" s="118"/>
      <c r="J35" s="42"/>
      <c r="K35" s="45"/>
    </row>
    <row r="36" spans="2:11" s="1" customFormat="1" ht="25.35" customHeight="1">
      <c r="B36" s="41"/>
      <c r="C36" s="132"/>
      <c r="D36" s="133" t="s">
        <v>54</v>
      </c>
      <c r="E36" s="79"/>
      <c r="F36" s="79"/>
      <c r="G36" s="134" t="s">
        <v>55</v>
      </c>
      <c r="H36" s="135" t="s">
        <v>56</v>
      </c>
      <c r="I36" s="136"/>
      <c r="J36" s="137">
        <f>SUM(J27:J34)</f>
        <v>0</v>
      </c>
      <c r="K36" s="138"/>
    </row>
    <row r="37" spans="2:11" s="1" customFormat="1" ht="14.45" customHeight="1">
      <c r="B37" s="56"/>
      <c r="C37" s="57"/>
      <c r="D37" s="57"/>
      <c r="E37" s="57"/>
      <c r="F37" s="57"/>
      <c r="G37" s="57"/>
      <c r="H37" s="57"/>
      <c r="I37" s="139"/>
      <c r="J37" s="57"/>
      <c r="K37" s="58"/>
    </row>
    <row r="41" spans="2:11" s="1" customFormat="1" ht="6.95" customHeight="1">
      <c r="B41" s="140"/>
      <c r="C41" s="141"/>
      <c r="D41" s="141"/>
      <c r="E41" s="141"/>
      <c r="F41" s="141"/>
      <c r="G41" s="141"/>
      <c r="H41" s="141"/>
      <c r="I41" s="142"/>
      <c r="J41" s="141"/>
      <c r="K41" s="143"/>
    </row>
    <row r="42" spans="2:11" s="1" customFormat="1" ht="36.950000000000003" customHeight="1">
      <c r="B42" s="41"/>
      <c r="C42" s="30" t="s">
        <v>108</v>
      </c>
      <c r="D42" s="42"/>
      <c r="E42" s="42"/>
      <c r="F42" s="42"/>
      <c r="G42" s="42"/>
      <c r="H42" s="42"/>
      <c r="I42" s="118"/>
      <c r="J42" s="42"/>
      <c r="K42" s="45"/>
    </row>
    <row r="43" spans="2:11" s="1" customFormat="1" ht="6.95" customHeight="1">
      <c r="B43" s="41"/>
      <c r="C43" s="42"/>
      <c r="D43" s="42"/>
      <c r="E43" s="42"/>
      <c r="F43" s="42"/>
      <c r="G43" s="42"/>
      <c r="H43" s="42"/>
      <c r="I43" s="118"/>
      <c r="J43" s="42"/>
      <c r="K43" s="45"/>
    </row>
    <row r="44" spans="2:11" s="1" customFormat="1" ht="14.45" customHeight="1">
      <c r="B44" s="41"/>
      <c r="C44" s="37" t="s">
        <v>18</v>
      </c>
      <c r="D44" s="42"/>
      <c r="E44" s="42"/>
      <c r="F44" s="42"/>
      <c r="G44" s="42"/>
      <c r="H44" s="42"/>
      <c r="I44" s="118"/>
      <c r="J44" s="42"/>
      <c r="K44" s="45"/>
    </row>
    <row r="45" spans="2:11" s="1" customFormat="1" ht="22.5" customHeight="1">
      <c r="B45" s="41"/>
      <c r="C45" s="42"/>
      <c r="D45" s="42"/>
      <c r="E45" s="393" t="str">
        <f>E7</f>
        <v>Zvýšení kapacity a změna rekultivace řízené skládky odpadů Lanškroun - I.ETAPA - technické úpravy skládky</v>
      </c>
      <c r="F45" s="394"/>
      <c r="G45" s="394"/>
      <c r="H45" s="394"/>
      <c r="I45" s="118"/>
      <c r="J45" s="42"/>
      <c r="K45" s="45"/>
    </row>
    <row r="46" spans="2:11" s="1" customFormat="1" ht="14.45" customHeight="1">
      <c r="B46" s="41"/>
      <c r="C46" s="37" t="s">
        <v>106</v>
      </c>
      <c r="D46" s="42"/>
      <c r="E46" s="42"/>
      <c r="F46" s="42"/>
      <c r="G46" s="42"/>
      <c r="H46" s="42"/>
      <c r="I46" s="118"/>
      <c r="J46" s="42"/>
      <c r="K46" s="45"/>
    </row>
    <row r="47" spans="2:11" s="1" customFormat="1" ht="23.25" customHeight="1">
      <c r="B47" s="41"/>
      <c r="C47" s="42"/>
      <c r="D47" s="42"/>
      <c r="E47" s="395" t="str">
        <f>E9</f>
        <v>SO-32 - SO-32   Obvodová hrázka</v>
      </c>
      <c r="F47" s="396"/>
      <c r="G47" s="396"/>
      <c r="H47" s="396"/>
      <c r="I47" s="118"/>
      <c r="J47" s="42"/>
      <c r="K47" s="45"/>
    </row>
    <row r="48" spans="2:11" s="1" customFormat="1" ht="6.95" customHeight="1">
      <c r="B48" s="41"/>
      <c r="C48" s="42"/>
      <c r="D48" s="42"/>
      <c r="E48" s="42"/>
      <c r="F48" s="42"/>
      <c r="G48" s="42"/>
      <c r="H48" s="42"/>
      <c r="I48" s="118"/>
      <c r="J48" s="42"/>
      <c r="K48" s="45"/>
    </row>
    <row r="49" spans="2:47" s="1" customFormat="1" ht="18" customHeight="1">
      <c r="B49" s="41"/>
      <c r="C49" s="37" t="s">
        <v>25</v>
      </c>
      <c r="D49" s="42"/>
      <c r="E49" s="42"/>
      <c r="F49" s="35" t="str">
        <f>F12</f>
        <v>Lanškroun - Dolní Třešňovec</v>
      </c>
      <c r="G49" s="42"/>
      <c r="H49" s="42"/>
      <c r="I49" s="119" t="s">
        <v>27</v>
      </c>
      <c r="J49" s="120" t="str">
        <f>IF(J12="","",J12)</f>
        <v>5.12.2016</v>
      </c>
      <c r="K49" s="45"/>
    </row>
    <row r="50" spans="2:47" s="1" customFormat="1" ht="6.95" customHeight="1">
      <c r="B50" s="41"/>
      <c r="C50" s="42"/>
      <c r="D50" s="42"/>
      <c r="E50" s="42"/>
      <c r="F50" s="42"/>
      <c r="G50" s="42"/>
      <c r="H50" s="42"/>
      <c r="I50" s="118"/>
      <c r="J50" s="42"/>
      <c r="K50" s="45"/>
    </row>
    <row r="51" spans="2:47" s="1" customFormat="1">
      <c r="B51" s="41"/>
      <c r="C51" s="37" t="s">
        <v>31</v>
      </c>
      <c r="D51" s="42"/>
      <c r="E51" s="42"/>
      <c r="F51" s="35" t="str">
        <f>E15</f>
        <v>Město Lanškroun,nám.J.M.Marků 12,Lanškroun</v>
      </c>
      <c r="G51" s="42"/>
      <c r="H51" s="42"/>
      <c r="I51" s="119" t="s">
        <v>37</v>
      </c>
      <c r="J51" s="35" t="str">
        <f>E21</f>
        <v>TUČEK Miloš - práce konstrukční</v>
      </c>
      <c r="K51" s="45"/>
    </row>
    <row r="52" spans="2:47" s="1" customFormat="1" ht="14.45" customHeight="1">
      <c r="B52" s="41"/>
      <c r="C52" s="37" t="s">
        <v>35</v>
      </c>
      <c r="D52" s="42"/>
      <c r="E52" s="42"/>
      <c r="F52" s="35" t="str">
        <f>IF(E18="","",E18)</f>
        <v/>
      </c>
      <c r="G52" s="42"/>
      <c r="H52" s="42"/>
      <c r="I52" s="118"/>
      <c r="J52" s="42"/>
      <c r="K52" s="45"/>
    </row>
    <row r="53" spans="2:47" s="1" customFormat="1" ht="10.35" customHeight="1">
      <c r="B53" s="41"/>
      <c r="C53" s="42"/>
      <c r="D53" s="42"/>
      <c r="E53" s="42"/>
      <c r="F53" s="42"/>
      <c r="G53" s="42"/>
      <c r="H53" s="42"/>
      <c r="I53" s="118"/>
      <c r="J53" s="42"/>
      <c r="K53" s="45"/>
    </row>
    <row r="54" spans="2:47" s="1" customFormat="1" ht="29.25" customHeight="1">
      <c r="B54" s="41"/>
      <c r="C54" s="144" t="s">
        <v>109</v>
      </c>
      <c r="D54" s="132"/>
      <c r="E54" s="132"/>
      <c r="F54" s="132"/>
      <c r="G54" s="132"/>
      <c r="H54" s="132"/>
      <c r="I54" s="145"/>
      <c r="J54" s="146" t="s">
        <v>110</v>
      </c>
      <c r="K54" s="147"/>
    </row>
    <row r="55" spans="2:47" s="1" customFormat="1" ht="10.35" customHeight="1">
      <c r="B55" s="41"/>
      <c r="C55" s="42"/>
      <c r="D55" s="42"/>
      <c r="E55" s="42"/>
      <c r="F55" s="42"/>
      <c r="G55" s="42"/>
      <c r="H55" s="42"/>
      <c r="I55" s="118"/>
      <c r="J55" s="42"/>
      <c r="K55" s="45"/>
    </row>
    <row r="56" spans="2:47" s="1" customFormat="1" ht="29.25" customHeight="1">
      <c r="B56" s="41"/>
      <c r="C56" s="148" t="s">
        <v>111</v>
      </c>
      <c r="D56" s="42"/>
      <c r="E56" s="42"/>
      <c r="F56" s="42"/>
      <c r="G56" s="42"/>
      <c r="H56" s="42"/>
      <c r="I56" s="118"/>
      <c r="J56" s="128">
        <f>J78</f>
        <v>0</v>
      </c>
      <c r="K56" s="45"/>
      <c r="AU56" s="24" t="s">
        <v>112</v>
      </c>
    </row>
    <row r="57" spans="2:47" s="7" customFormat="1" ht="24.95" customHeight="1">
      <c r="B57" s="149"/>
      <c r="C57" s="150"/>
      <c r="D57" s="151" t="s">
        <v>113</v>
      </c>
      <c r="E57" s="152"/>
      <c r="F57" s="152"/>
      <c r="G57" s="152"/>
      <c r="H57" s="152"/>
      <c r="I57" s="153"/>
      <c r="J57" s="154">
        <f>J79</f>
        <v>0</v>
      </c>
      <c r="K57" s="155"/>
    </row>
    <row r="58" spans="2:47" s="8" customFormat="1" ht="19.899999999999999" customHeight="1">
      <c r="B58" s="156"/>
      <c r="C58" s="157"/>
      <c r="D58" s="158" t="s">
        <v>114</v>
      </c>
      <c r="E58" s="159"/>
      <c r="F58" s="159"/>
      <c r="G58" s="159"/>
      <c r="H58" s="159"/>
      <c r="I58" s="160"/>
      <c r="J58" s="161">
        <f>J80</f>
        <v>0</v>
      </c>
      <c r="K58" s="162"/>
    </row>
    <row r="59" spans="2:47" s="1" customFormat="1" ht="21.75" customHeight="1">
      <c r="B59" s="41"/>
      <c r="C59" s="42"/>
      <c r="D59" s="42"/>
      <c r="E59" s="42"/>
      <c r="F59" s="42"/>
      <c r="G59" s="42"/>
      <c r="H59" s="42"/>
      <c r="I59" s="118"/>
      <c r="J59" s="42"/>
      <c r="K59" s="45"/>
    </row>
    <row r="60" spans="2:47" s="1" customFormat="1" ht="6.95" customHeight="1">
      <c r="B60" s="56"/>
      <c r="C60" s="57"/>
      <c r="D60" s="57"/>
      <c r="E60" s="57"/>
      <c r="F60" s="57"/>
      <c r="G60" s="57"/>
      <c r="H60" s="57"/>
      <c r="I60" s="139"/>
      <c r="J60" s="57"/>
      <c r="K60" s="58"/>
    </row>
    <row r="64" spans="2:47" s="1" customFormat="1" ht="6.95" customHeight="1">
      <c r="B64" s="59"/>
      <c r="C64" s="60"/>
      <c r="D64" s="60"/>
      <c r="E64" s="60"/>
      <c r="F64" s="60"/>
      <c r="G64" s="60"/>
      <c r="H64" s="60"/>
      <c r="I64" s="142"/>
      <c r="J64" s="60"/>
      <c r="K64" s="60"/>
      <c r="L64" s="61"/>
    </row>
    <row r="65" spans="2:63" s="1" customFormat="1" ht="36.950000000000003" customHeight="1">
      <c r="B65" s="41"/>
      <c r="C65" s="62" t="s">
        <v>115</v>
      </c>
      <c r="D65" s="63"/>
      <c r="E65" s="63"/>
      <c r="F65" s="63"/>
      <c r="G65" s="63"/>
      <c r="H65" s="63"/>
      <c r="I65" s="163"/>
      <c r="J65" s="63"/>
      <c r="K65" s="63"/>
      <c r="L65" s="61"/>
    </row>
    <row r="66" spans="2:63" s="1" customFormat="1" ht="6.95" customHeight="1">
      <c r="B66" s="41"/>
      <c r="C66" s="63"/>
      <c r="D66" s="63"/>
      <c r="E66" s="63"/>
      <c r="F66" s="63"/>
      <c r="G66" s="63"/>
      <c r="H66" s="63"/>
      <c r="I66" s="163"/>
      <c r="J66" s="63"/>
      <c r="K66" s="63"/>
      <c r="L66" s="61"/>
    </row>
    <row r="67" spans="2:63" s="1" customFormat="1" ht="14.45" customHeight="1">
      <c r="B67" s="41"/>
      <c r="C67" s="65" t="s">
        <v>18</v>
      </c>
      <c r="D67" s="63"/>
      <c r="E67" s="63"/>
      <c r="F67" s="63"/>
      <c r="G67" s="63"/>
      <c r="H67" s="63"/>
      <c r="I67" s="163"/>
      <c r="J67" s="63"/>
      <c r="K67" s="63"/>
      <c r="L67" s="61"/>
    </row>
    <row r="68" spans="2:63" s="1" customFormat="1" ht="22.5" customHeight="1">
      <c r="B68" s="41"/>
      <c r="C68" s="63"/>
      <c r="D68" s="63"/>
      <c r="E68" s="397" t="str">
        <f>E7</f>
        <v>Zvýšení kapacity a změna rekultivace řízené skládky odpadů Lanškroun - I.ETAPA - technické úpravy skládky</v>
      </c>
      <c r="F68" s="398"/>
      <c r="G68" s="398"/>
      <c r="H68" s="398"/>
      <c r="I68" s="163"/>
      <c r="J68" s="63"/>
      <c r="K68" s="63"/>
      <c r="L68" s="61"/>
    </row>
    <row r="69" spans="2:63" s="1" customFormat="1" ht="14.45" customHeight="1">
      <c r="B69" s="41"/>
      <c r="C69" s="65" t="s">
        <v>106</v>
      </c>
      <c r="D69" s="63"/>
      <c r="E69" s="63"/>
      <c r="F69" s="63"/>
      <c r="G69" s="63"/>
      <c r="H69" s="63"/>
      <c r="I69" s="163"/>
      <c r="J69" s="63"/>
      <c r="K69" s="63"/>
      <c r="L69" s="61"/>
    </row>
    <row r="70" spans="2:63" s="1" customFormat="1" ht="23.25" customHeight="1">
      <c r="B70" s="41"/>
      <c r="C70" s="63"/>
      <c r="D70" s="63"/>
      <c r="E70" s="373" t="str">
        <f>E9</f>
        <v>SO-32 - SO-32   Obvodová hrázka</v>
      </c>
      <c r="F70" s="399"/>
      <c r="G70" s="399"/>
      <c r="H70" s="399"/>
      <c r="I70" s="163"/>
      <c r="J70" s="63"/>
      <c r="K70" s="63"/>
      <c r="L70" s="61"/>
    </row>
    <row r="71" spans="2:63" s="1" customFormat="1" ht="6.95" customHeight="1">
      <c r="B71" s="41"/>
      <c r="C71" s="63"/>
      <c r="D71" s="63"/>
      <c r="E71" s="63"/>
      <c r="F71" s="63"/>
      <c r="G71" s="63"/>
      <c r="H71" s="63"/>
      <c r="I71" s="163"/>
      <c r="J71" s="63"/>
      <c r="K71" s="63"/>
      <c r="L71" s="61"/>
    </row>
    <row r="72" spans="2:63" s="1" customFormat="1" ht="18" customHeight="1">
      <c r="B72" s="41"/>
      <c r="C72" s="65" t="s">
        <v>25</v>
      </c>
      <c r="D72" s="63"/>
      <c r="E72" s="63"/>
      <c r="F72" s="164" t="str">
        <f>F12</f>
        <v>Lanškroun - Dolní Třešňovec</v>
      </c>
      <c r="G72" s="63"/>
      <c r="H72" s="63"/>
      <c r="I72" s="165" t="s">
        <v>27</v>
      </c>
      <c r="J72" s="73" t="str">
        <f>IF(J12="","",J12)</f>
        <v>5.12.2016</v>
      </c>
      <c r="K72" s="63"/>
      <c r="L72" s="61"/>
    </row>
    <row r="73" spans="2:63" s="1" customFormat="1" ht="6.95" customHeight="1">
      <c r="B73" s="41"/>
      <c r="C73" s="63"/>
      <c r="D73" s="63"/>
      <c r="E73" s="63"/>
      <c r="F73" s="63"/>
      <c r="G73" s="63"/>
      <c r="H73" s="63"/>
      <c r="I73" s="163"/>
      <c r="J73" s="63"/>
      <c r="K73" s="63"/>
      <c r="L73" s="61"/>
    </row>
    <row r="74" spans="2:63" s="1" customFormat="1">
      <c r="B74" s="41"/>
      <c r="C74" s="65" t="s">
        <v>31</v>
      </c>
      <c r="D74" s="63"/>
      <c r="E74" s="63"/>
      <c r="F74" s="164" t="str">
        <f>E15</f>
        <v>Město Lanškroun,nám.J.M.Marků 12,Lanškroun</v>
      </c>
      <c r="G74" s="63"/>
      <c r="H74" s="63"/>
      <c r="I74" s="165" t="s">
        <v>37</v>
      </c>
      <c r="J74" s="164" t="str">
        <f>E21</f>
        <v>TUČEK Miloš - práce konstrukční</v>
      </c>
      <c r="K74" s="63"/>
      <c r="L74" s="61"/>
    </row>
    <row r="75" spans="2:63" s="1" customFormat="1" ht="14.45" customHeight="1">
      <c r="B75" s="41"/>
      <c r="C75" s="65" t="s">
        <v>35</v>
      </c>
      <c r="D75" s="63"/>
      <c r="E75" s="63"/>
      <c r="F75" s="164" t="str">
        <f>IF(E18="","",E18)</f>
        <v/>
      </c>
      <c r="G75" s="63"/>
      <c r="H75" s="63"/>
      <c r="I75" s="163"/>
      <c r="J75" s="63"/>
      <c r="K75" s="63"/>
      <c r="L75" s="61"/>
    </row>
    <row r="76" spans="2:63" s="1" customFormat="1" ht="10.35" customHeight="1">
      <c r="B76" s="41"/>
      <c r="C76" s="63"/>
      <c r="D76" s="63"/>
      <c r="E76" s="63"/>
      <c r="F76" s="63"/>
      <c r="G76" s="63"/>
      <c r="H76" s="63"/>
      <c r="I76" s="163"/>
      <c r="J76" s="63"/>
      <c r="K76" s="63"/>
      <c r="L76" s="61"/>
    </row>
    <row r="77" spans="2:63" s="9" customFormat="1" ht="29.25" customHeight="1">
      <c r="B77" s="166"/>
      <c r="C77" s="167" t="s">
        <v>116</v>
      </c>
      <c r="D77" s="168" t="s">
        <v>63</v>
      </c>
      <c r="E77" s="168" t="s">
        <v>59</v>
      </c>
      <c r="F77" s="168" t="s">
        <v>117</v>
      </c>
      <c r="G77" s="168" t="s">
        <v>118</v>
      </c>
      <c r="H77" s="168" t="s">
        <v>119</v>
      </c>
      <c r="I77" s="169" t="s">
        <v>120</v>
      </c>
      <c r="J77" s="168" t="s">
        <v>110</v>
      </c>
      <c r="K77" s="170" t="s">
        <v>121</v>
      </c>
      <c r="L77" s="171"/>
      <c r="M77" s="81" t="s">
        <v>122</v>
      </c>
      <c r="N77" s="82" t="s">
        <v>48</v>
      </c>
      <c r="O77" s="82" t="s">
        <v>123</v>
      </c>
      <c r="P77" s="82" t="s">
        <v>124</v>
      </c>
      <c r="Q77" s="82" t="s">
        <v>125</v>
      </c>
      <c r="R77" s="82" t="s">
        <v>126</v>
      </c>
      <c r="S77" s="82" t="s">
        <v>127</v>
      </c>
      <c r="T77" s="83" t="s">
        <v>128</v>
      </c>
    </row>
    <row r="78" spans="2:63" s="1" customFormat="1" ht="29.25" customHeight="1">
      <c r="B78" s="41"/>
      <c r="C78" s="87" t="s">
        <v>111</v>
      </c>
      <c r="D78" s="63"/>
      <c r="E78" s="63"/>
      <c r="F78" s="63"/>
      <c r="G78" s="63"/>
      <c r="H78" s="63"/>
      <c r="I78" s="163"/>
      <c r="J78" s="172">
        <f>BK78</f>
        <v>0</v>
      </c>
      <c r="K78" s="63"/>
      <c r="L78" s="61"/>
      <c r="M78" s="84"/>
      <c r="N78" s="85"/>
      <c r="O78" s="85"/>
      <c r="P78" s="173">
        <f>P79</f>
        <v>0</v>
      </c>
      <c r="Q78" s="85"/>
      <c r="R78" s="173">
        <f>R79</f>
        <v>5.460000000000001E-2</v>
      </c>
      <c r="S78" s="85"/>
      <c r="T78" s="174">
        <f>T79</f>
        <v>0</v>
      </c>
      <c r="AT78" s="24" t="s">
        <v>77</v>
      </c>
      <c r="AU78" s="24" t="s">
        <v>112</v>
      </c>
      <c r="BK78" s="175">
        <f>BK79</f>
        <v>0</v>
      </c>
    </row>
    <row r="79" spans="2:63" s="10" customFormat="1" ht="37.35" customHeight="1">
      <c r="B79" s="176"/>
      <c r="C79" s="177"/>
      <c r="D79" s="178" t="s">
        <v>77</v>
      </c>
      <c r="E79" s="179" t="s">
        <v>129</v>
      </c>
      <c r="F79" s="179" t="s">
        <v>130</v>
      </c>
      <c r="G79" s="177"/>
      <c r="H79" s="177"/>
      <c r="I79" s="180"/>
      <c r="J79" s="181">
        <f>BK79</f>
        <v>0</v>
      </c>
      <c r="K79" s="177"/>
      <c r="L79" s="182"/>
      <c r="M79" s="183"/>
      <c r="N79" s="184"/>
      <c r="O79" s="184"/>
      <c r="P79" s="185">
        <f>P80</f>
        <v>0</v>
      </c>
      <c r="Q79" s="184"/>
      <c r="R79" s="185">
        <f>R80</f>
        <v>5.460000000000001E-2</v>
      </c>
      <c r="S79" s="184"/>
      <c r="T79" s="186">
        <f>T80</f>
        <v>0</v>
      </c>
      <c r="AR79" s="187" t="s">
        <v>24</v>
      </c>
      <c r="AT79" s="188" t="s">
        <v>77</v>
      </c>
      <c r="AU79" s="188" t="s">
        <v>78</v>
      </c>
      <c r="AY79" s="187" t="s">
        <v>131</v>
      </c>
      <c r="BK79" s="189">
        <f>BK80</f>
        <v>0</v>
      </c>
    </row>
    <row r="80" spans="2:63" s="10" customFormat="1" ht="19.899999999999999" customHeight="1">
      <c r="B80" s="176"/>
      <c r="C80" s="177"/>
      <c r="D80" s="190" t="s">
        <v>77</v>
      </c>
      <c r="E80" s="191" t="s">
        <v>24</v>
      </c>
      <c r="F80" s="191" t="s">
        <v>132</v>
      </c>
      <c r="G80" s="177"/>
      <c r="H80" s="177"/>
      <c r="I80" s="180"/>
      <c r="J80" s="192">
        <f>BK80</f>
        <v>0</v>
      </c>
      <c r="K80" s="177"/>
      <c r="L80" s="182"/>
      <c r="M80" s="183"/>
      <c r="N80" s="184"/>
      <c r="O80" s="184"/>
      <c r="P80" s="185">
        <f>SUM(P81:P118)</f>
        <v>0</v>
      </c>
      <c r="Q80" s="184"/>
      <c r="R80" s="185">
        <f>SUM(R81:R118)</f>
        <v>5.460000000000001E-2</v>
      </c>
      <c r="S80" s="184"/>
      <c r="T80" s="186">
        <f>SUM(T81:T118)</f>
        <v>0</v>
      </c>
      <c r="AR80" s="187" t="s">
        <v>24</v>
      </c>
      <c r="AT80" s="188" t="s">
        <v>77</v>
      </c>
      <c r="AU80" s="188" t="s">
        <v>24</v>
      </c>
      <c r="AY80" s="187" t="s">
        <v>131</v>
      </c>
      <c r="BK80" s="189">
        <f>SUM(BK81:BK118)</f>
        <v>0</v>
      </c>
    </row>
    <row r="81" spans="2:65" s="1" customFormat="1" ht="22.5" customHeight="1">
      <c r="B81" s="41"/>
      <c r="C81" s="193" t="s">
        <v>24</v>
      </c>
      <c r="D81" s="193" t="s">
        <v>133</v>
      </c>
      <c r="E81" s="194" t="s">
        <v>224</v>
      </c>
      <c r="F81" s="195" t="s">
        <v>225</v>
      </c>
      <c r="G81" s="196" t="s">
        <v>165</v>
      </c>
      <c r="H81" s="197">
        <v>156</v>
      </c>
      <c r="I81" s="198"/>
      <c r="J81" s="199">
        <f>ROUND(I81*H81,2)</f>
        <v>0</v>
      </c>
      <c r="K81" s="195" t="s">
        <v>137</v>
      </c>
      <c r="L81" s="61"/>
      <c r="M81" s="200" t="s">
        <v>22</v>
      </c>
      <c r="N81" s="201" t="s">
        <v>49</v>
      </c>
      <c r="O81" s="42"/>
      <c r="P81" s="202">
        <f>O81*H81</f>
        <v>0</v>
      </c>
      <c r="Q81" s="202">
        <v>0</v>
      </c>
      <c r="R81" s="202">
        <f>Q81*H81</f>
        <v>0</v>
      </c>
      <c r="S81" s="202">
        <v>0</v>
      </c>
      <c r="T81" s="203">
        <f>S81*H81</f>
        <v>0</v>
      </c>
      <c r="AR81" s="24" t="s">
        <v>138</v>
      </c>
      <c r="AT81" s="24" t="s">
        <v>133</v>
      </c>
      <c r="AU81" s="24" t="s">
        <v>87</v>
      </c>
      <c r="AY81" s="24" t="s">
        <v>131</v>
      </c>
      <c r="BE81" s="204">
        <f>IF(N81="základní",J81,0)</f>
        <v>0</v>
      </c>
      <c r="BF81" s="204">
        <f>IF(N81="snížená",J81,0)</f>
        <v>0</v>
      </c>
      <c r="BG81" s="204">
        <f>IF(N81="zákl. přenesená",J81,0)</f>
        <v>0</v>
      </c>
      <c r="BH81" s="204">
        <f>IF(N81="sníž. přenesená",J81,0)</f>
        <v>0</v>
      </c>
      <c r="BI81" s="204">
        <f>IF(N81="nulová",J81,0)</f>
        <v>0</v>
      </c>
      <c r="BJ81" s="24" t="s">
        <v>24</v>
      </c>
      <c r="BK81" s="204">
        <f>ROUND(I81*H81,2)</f>
        <v>0</v>
      </c>
      <c r="BL81" s="24" t="s">
        <v>138</v>
      </c>
      <c r="BM81" s="24" t="s">
        <v>226</v>
      </c>
    </row>
    <row r="82" spans="2:65" s="11" customFormat="1" ht="13.5">
      <c r="B82" s="205"/>
      <c r="C82" s="206"/>
      <c r="D82" s="207" t="s">
        <v>140</v>
      </c>
      <c r="E82" s="208" t="s">
        <v>22</v>
      </c>
      <c r="F82" s="209" t="s">
        <v>227</v>
      </c>
      <c r="G82" s="206"/>
      <c r="H82" s="210" t="s">
        <v>22</v>
      </c>
      <c r="I82" s="211"/>
      <c r="J82" s="206"/>
      <c r="K82" s="206"/>
      <c r="L82" s="212"/>
      <c r="M82" s="213"/>
      <c r="N82" s="214"/>
      <c r="O82" s="214"/>
      <c r="P82" s="214"/>
      <c r="Q82" s="214"/>
      <c r="R82" s="214"/>
      <c r="S82" s="214"/>
      <c r="T82" s="215"/>
      <c r="AT82" s="216" t="s">
        <v>140</v>
      </c>
      <c r="AU82" s="216" t="s">
        <v>87</v>
      </c>
      <c r="AV82" s="11" t="s">
        <v>24</v>
      </c>
      <c r="AW82" s="11" t="s">
        <v>41</v>
      </c>
      <c r="AX82" s="11" t="s">
        <v>78</v>
      </c>
      <c r="AY82" s="216" t="s">
        <v>131</v>
      </c>
    </row>
    <row r="83" spans="2:65" s="12" customFormat="1" ht="13.5">
      <c r="B83" s="217"/>
      <c r="C83" s="218"/>
      <c r="D83" s="219" t="s">
        <v>140</v>
      </c>
      <c r="E83" s="220" t="s">
        <v>22</v>
      </c>
      <c r="F83" s="221" t="s">
        <v>228</v>
      </c>
      <c r="G83" s="218"/>
      <c r="H83" s="222">
        <v>156</v>
      </c>
      <c r="I83" s="223"/>
      <c r="J83" s="218"/>
      <c r="K83" s="218"/>
      <c r="L83" s="224"/>
      <c r="M83" s="225"/>
      <c r="N83" s="226"/>
      <c r="O83" s="226"/>
      <c r="P83" s="226"/>
      <c r="Q83" s="226"/>
      <c r="R83" s="226"/>
      <c r="S83" s="226"/>
      <c r="T83" s="227"/>
      <c r="AT83" s="228" t="s">
        <v>140</v>
      </c>
      <c r="AU83" s="228" t="s">
        <v>87</v>
      </c>
      <c r="AV83" s="12" t="s">
        <v>87</v>
      </c>
      <c r="AW83" s="12" t="s">
        <v>41</v>
      </c>
      <c r="AX83" s="12" t="s">
        <v>24</v>
      </c>
      <c r="AY83" s="228" t="s">
        <v>131</v>
      </c>
    </row>
    <row r="84" spans="2:65" s="1" customFormat="1" ht="22.5" customHeight="1">
      <c r="B84" s="41"/>
      <c r="C84" s="193" t="s">
        <v>87</v>
      </c>
      <c r="D84" s="193" t="s">
        <v>133</v>
      </c>
      <c r="E84" s="194" t="s">
        <v>229</v>
      </c>
      <c r="F84" s="195" t="s">
        <v>230</v>
      </c>
      <c r="G84" s="196" t="s">
        <v>165</v>
      </c>
      <c r="H84" s="197">
        <v>2194</v>
      </c>
      <c r="I84" s="198"/>
      <c r="J84" s="199">
        <f>ROUND(I84*H84,2)</f>
        <v>0</v>
      </c>
      <c r="K84" s="195" t="s">
        <v>137</v>
      </c>
      <c r="L84" s="61"/>
      <c r="M84" s="200" t="s">
        <v>22</v>
      </c>
      <c r="N84" s="201" t="s">
        <v>49</v>
      </c>
      <c r="O84" s="42"/>
      <c r="P84" s="202">
        <f>O84*H84</f>
        <v>0</v>
      </c>
      <c r="Q84" s="202">
        <v>0</v>
      </c>
      <c r="R84" s="202">
        <f>Q84*H84</f>
        <v>0</v>
      </c>
      <c r="S84" s="202">
        <v>0</v>
      </c>
      <c r="T84" s="203">
        <f>S84*H84</f>
        <v>0</v>
      </c>
      <c r="AR84" s="24" t="s">
        <v>138</v>
      </c>
      <c r="AT84" s="24" t="s">
        <v>133</v>
      </c>
      <c r="AU84" s="24" t="s">
        <v>87</v>
      </c>
      <c r="AY84" s="24" t="s">
        <v>131</v>
      </c>
      <c r="BE84" s="204">
        <f>IF(N84="základní",J84,0)</f>
        <v>0</v>
      </c>
      <c r="BF84" s="204">
        <f>IF(N84="snížená",J84,0)</f>
        <v>0</v>
      </c>
      <c r="BG84" s="204">
        <f>IF(N84="zákl. přenesená",J84,0)</f>
        <v>0</v>
      </c>
      <c r="BH84" s="204">
        <f>IF(N84="sníž. přenesená",J84,0)</f>
        <v>0</v>
      </c>
      <c r="BI84" s="204">
        <f>IF(N84="nulová",J84,0)</f>
        <v>0</v>
      </c>
      <c r="BJ84" s="24" t="s">
        <v>24</v>
      </c>
      <c r="BK84" s="204">
        <f>ROUND(I84*H84,2)</f>
        <v>0</v>
      </c>
      <c r="BL84" s="24" t="s">
        <v>138</v>
      </c>
      <c r="BM84" s="24" t="s">
        <v>231</v>
      </c>
    </row>
    <row r="85" spans="2:65" s="11" customFormat="1" ht="13.5">
      <c r="B85" s="205"/>
      <c r="C85" s="206"/>
      <c r="D85" s="207" t="s">
        <v>140</v>
      </c>
      <c r="E85" s="208" t="s">
        <v>22</v>
      </c>
      <c r="F85" s="209" t="s">
        <v>232</v>
      </c>
      <c r="G85" s="206"/>
      <c r="H85" s="210" t="s">
        <v>22</v>
      </c>
      <c r="I85" s="211"/>
      <c r="J85" s="206"/>
      <c r="K85" s="206"/>
      <c r="L85" s="212"/>
      <c r="M85" s="213"/>
      <c r="N85" s="214"/>
      <c r="O85" s="214"/>
      <c r="P85" s="214"/>
      <c r="Q85" s="214"/>
      <c r="R85" s="214"/>
      <c r="S85" s="214"/>
      <c r="T85" s="215"/>
      <c r="AT85" s="216" t="s">
        <v>140</v>
      </c>
      <c r="AU85" s="216" t="s">
        <v>87</v>
      </c>
      <c r="AV85" s="11" t="s">
        <v>24</v>
      </c>
      <c r="AW85" s="11" t="s">
        <v>41</v>
      </c>
      <c r="AX85" s="11" t="s">
        <v>78</v>
      </c>
      <c r="AY85" s="216" t="s">
        <v>131</v>
      </c>
    </row>
    <row r="86" spans="2:65" s="12" customFormat="1" ht="13.5">
      <c r="B86" s="217"/>
      <c r="C86" s="218"/>
      <c r="D86" s="219" t="s">
        <v>140</v>
      </c>
      <c r="E86" s="220" t="s">
        <v>22</v>
      </c>
      <c r="F86" s="221" t="s">
        <v>233</v>
      </c>
      <c r="G86" s="218"/>
      <c r="H86" s="222">
        <v>2194</v>
      </c>
      <c r="I86" s="223"/>
      <c r="J86" s="218"/>
      <c r="K86" s="218"/>
      <c r="L86" s="224"/>
      <c r="M86" s="225"/>
      <c r="N86" s="226"/>
      <c r="O86" s="226"/>
      <c r="P86" s="226"/>
      <c r="Q86" s="226"/>
      <c r="R86" s="226"/>
      <c r="S86" s="226"/>
      <c r="T86" s="227"/>
      <c r="AT86" s="228" t="s">
        <v>140</v>
      </c>
      <c r="AU86" s="228" t="s">
        <v>87</v>
      </c>
      <c r="AV86" s="12" t="s">
        <v>87</v>
      </c>
      <c r="AW86" s="12" t="s">
        <v>41</v>
      </c>
      <c r="AX86" s="12" t="s">
        <v>24</v>
      </c>
      <c r="AY86" s="228" t="s">
        <v>131</v>
      </c>
    </row>
    <row r="87" spans="2:65" s="1" customFormat="1" ht="22.5" customHeight="1">
      <c r="B87" s="41"/>
      <c r="C87" s="193" t="s">
        <v>148</v>
      </c>
      <c r="D87" s="193" t="s">
        <v>133</v>
      </c>
      <c r="E87" s="194" t="s">
        <v>186</v>
      </c>
      <c r="F87" s="195" t="s">
        <v>187</v>
      </c>
      <c r="G87" s="196" t="s">
        <v>165</v>
      </c>
      <c r="H87" s="197">
        <v>2194</v>
      </c>
      <c r="I87" s="198"/>
      <c r="J87" s="199">
        <f>ROUND(I87*H87,2)</f>
        <v>0</v>
      </c>
      <c r="K87" s="195" t="s">
        <v>137</v>
      </c>
      <c r="L87" s="61"/>
      <c r="M87" s="200" t="s">
        <v>22</v>
      </c>
      <c r="N87" s="201" t="s">
        <v>49</v>
      </c>
      <c r="O87" s="42"/>
      <c r="P87" s="202">
        <f>O87*H87</f>
        <v>0</v>
      </c>
      <c r="Q87" s="202">
        <v>0</v>
      </c>
      <c r="R87" s="202">
        <f>Q87*H87</f>
        <v>0</v>
      </c>
      <c r="S87" s="202">
        <v>0</v>
      </c>
      <c r="T87" s="203">
        <f>S87*H87</f>
        <v>0</v>
      </c>
      <c r="AR87" s="24" t="s">
        <v>138</v>
      </c>
      <c r="AT87" s="24" t="s">
        <v>133</v>
      </c>
      <c r="AU87" s="24" t="s">
        <v>87</v>
      </c>
      <c r="AY87" s="24" t="s">
        <v>131</v>
      </c>
      <c r="BE87" s="204">
        <f>IF(N87="základní",J87,0)</f>
        <v>0</v>
      </c>
      <c r="BF87" s="204">
        <f>IF(N87="snížená",J87,0)</f>
        <v>0</v>
      </c>
      <c r="BG87" s="204">
        <f>IF(N87="zákl. přenesená",J87,0)</f>
        <v>0</v>
      </c>
      <c r="BH87" s="204">
        <f>IF(N87="sníž. přenesená",J87,0)</f>
        <v>0</v>
      </c>
      <c r="BI87" s="204">
        <f>IF(N87="nulová",J87,0)</f>
        <v>0</v>
      </c>
      <c r="BJ87" s="24" t="s">
        <v>24</v>
      </c>
      <c r="BK87" s="204">
        <f>ROUND(I87*H87,2)</f>
        <v>0</v>
      </c>
      <c r="BL87" s="24" t="s">
        <v>138</v>
      </c>
      <c r="BM87" s="24" t="s">
        <v>234</v>
      </c>
    </row>
    <row r="88" spans="2:65" s="11" customFormat="1" ht="13.5">
      <c r="B88" s="205"/>
      <c r="C88" s="206"/>
      <c r="D88" s="207" t="s">
        <v>140</v>
      </c>
      <c r="E88" s="208" t="s">
        <v>22</v>
      </c>
      <c r="F88" s="209" t="s">
        <v>232</v>
      </c>
      <c r="G88" s="206"/>
      <c r="H88" s="210" t="s">
        <v>22</v>
      </c>
      <c r="I88" s="211"/>
      <c r="J88" s="206"/>
      <c r="K88" s="206"/>
      <c r="L88" s="212"/>
      <c r="M88" s="213"/>
      <c r="N88" s="214"/>
      <c r="O88" s="214"/>
      <c r="P88" s="214"/>
      <c r="Q88" s="214"/>
      <c r="R88" s="214"/>
      <c r="S88" s="214"/>
      <c r="T88" s="215"/>
      <c r="AT88" s="216" t="s">
        <v>140</v>
      </c>
      <c r="AU88" s="216" t="s">
        <v>87</v>
      </c>
      <c r="AV88" s="11" t="s">
        <v>24</v>
      </c>
      <c r="AW88" s="11" t="s">
        <v>41</v>
      </c>
      <c r="AX88" s="11" t="s">
        <v>78</v>
      </c>
      <c r="AY88" s="216" t="s">
        <v>131</v>
      </c>
    </row>
    <row r="89" spans="2:65" s="12" customFormat="1" ht="13.5">
      <c r="B89" s="217"/>
      <c r="C89" s="218"/>
      <c r="D89" s="219" t="s">
        <v>140</v>
      </c>
      <c r="E89" s="220" t="s">
        <v>22</v>
      </c>
      <c r="F89" s="221" t="s">
        <v>233</v>
      </c>
      <c r="G89" s="218"/>
      <c r="H89" s="222">
        <v>2194</v>
      </c>
      <c r="I89" s="223"/>
      <c r="J89" s="218"/>
      <c r="K89" s="218"/>
      <c r="L89" s="224"/>
      <c r="M89" s="225"/>
      <c r="N89" s="226"/>
      <c r="O89" s="226"/>
      <c r="P89" s="226"/>
      <c r="Q89" s="226"/>
      <c r="R89" s="226"/>
      <c r="S89" s="226"/>
      <c r="T89" s="227"/>
      <c r="AT89" s="228" t="s">
        <v>140</v>
      </c>
      <c r="AU89" s="228" t="s">
        <v>87</v>
      </c>
      <c r="AV89" s="12" t="s">
        <v>87</v>
      </c>
      <c r="AW89" s="12" t="s">
        <v>41</v>
      </c>
      <c r="AX89" s="12" t="s">
        <v>24</v>
      </c>
      <c r="AY89" s="228" t="s">
        <v>131</v>
      </c>
    </row>
    <row r="90" spans="2:65" s="1" customFormat="1" ht="22.5" customHeight="1">
      <c r="B90" s="41"/>
      <c r="C90" s="193" t="s">
        <v>138</v>
      </c>
      <c r="D90" s="193" t="s">
        <v>133</v>
      </c>
      <c r="E90" s="194" t="s">
        <v>186</v>
      </c>
      <c r="F90" s="195" t="s">
        <v>187</v>
      </c>
      <c r="G90" s="196" t="s">
        <v>165</v>
      </c>
      <c r="H90" s="197">
        <v>156</v>
      </c>
      <c r="I90" s="198"/>
      <c r="J90" s="199">
        <f>ROUND(I90*H90,2)</f>
        <v>0</v>
      </c>
      <c r="K90" s="195" t="s">
        <v>137</v>
      </c>
      <c r="L90" s="61"/>
      <c r="M90" s="200" t="s">
        <v>22</v>
      </c>
      <c r="N90" s="201" t="s">
        <v>49</v>
      </c>
      <c r="O90" s="42"/>
      <c r="P90" s="202">
        <f>O90*H90</f>
        <v>0</v>
      </c>
      <c r="Q90" s="202">
        <v>0</v>
      </c>
      <c r="R90" s="202">
        <f>Q90*H90</f>
        <v>0</v>
      </c>
      <c r="S90" s="202">
        <v>0</v>
      </c>
      <c r="T90" s="203">
        <f>S90*H90</f>
        <v>0</v>
      </c>
      <c r="AR90" s="24" t="s">
        <v>138</v>
      </c>
      <c r="AT90" s="24" t="s">
        <v>133</v>
      </c>
      <c r="AU90" s="24" t="s">
        <v>87</v>
      </c>
      <c r="AY90" s="24" t="s">
        <v>131</v>
      </c>
      <c r="BE90" s="204">
        <f>IF(N90="základní",J90,0)</f>
        <v>0</v>
      </c>
      <c r="BF90" s="204">
        <f>IF(N90="snížená",J90,0)</f>
        <v>0</v>
      </c>
      <c r="BG90" s="204">
        <f>IF(N90="zákl. přenesená",J90,0)</f>
        <v>0</v>
      </c>
      <c r="BH90" s="204">
        <f>IF(N90="sníž. přenesená",J90,0)</f>
        <v>0</v>
      </c>
      <c r="BI90" s="204">
        <f>IF(N90="nulová",J90,0)</f>
        <v>0</v>
      </c>
      <c r="BJ90" s="24" t="s">
        <v>24</v>
      </c>
      <c r="BK90" s="204">
        <f>ROUND(I90*H90,2)</f>
        <v>0</v>
      </c>
      <c r="BL90" s="24" t="s">
        <v>138</v>
      </c>
      <c r="BM90" s="24" t="s">
        <v>235</v>
      </c>
    </row>
    <row r="91" spans="2:65" s="11" customFormat="1" ht="13.5">
      <c r="B91" s="205"/>
      <c r="C91" s="206"/>
      <c r="D91" s="207" t="s">
        <v>140</v>
      </c>
      <c r="E91" s="208" t="s">
        <v>22</v>
      </c>
      <c r="F91" s="209" t="s">
        <v>227</v>
      </c>
      <c r="G91" s="206"/>
      <c r="H91" s="210" t="s">
        <v>22</v>
      </c>
      <c r="I91" s="211"/>
      <c r="J91" s="206"/>
      <c r="K91" s="206"/>
      <c r="L91" s="212"/>
      <c r="M91" s="213"/>
      <c r="N91" s="214"/>
      <c r="O91" s="214"/>
      <c r="P91" s="214"/>
      <c r="Q91" s="214"/>
      <c r="R91" s="214"/>
      <c r="S91" s="214"/>
      <c r="T91" s="215"/>
      <c r="AT91" s="216" t="s">
        <v>140</v>
      </c>
      <c r="AU91" s="216" t="s">
        <v>87</v>
      </c>
      <c r="AV91" s="11" t="s">
        <v>24</v>
      </c>
      <c r="AW91" s="11" t="s">
        <v>41</v>
      </c>
      <c r="AX91" s="11" t="s">
        <v>78</v>
      </c>
      <c r="AY91" s="216" t="s">
        <v>131</v>
      </c>
    </row>
    <row r="92" spans="2:65" s="12" customFormat="1" ht="13.5">
      <c r="B92" s="217"/>
      <c r="C92" s="218"/>
      <c r="D92" s="219" t="s">
        <v>140</v>
      </c>
      <c r="E92" s="220" t="s">
        <v>22</v>
      </c>
      <c r="F92" s="221" t="s">
        <v>228</v>
      </c>
      <c r="G92" s="218"/>
      <c r="H92" s="222">
        <v>156</v>
      </c>
      <c r="I92" s="223"/>
      <c r="J92" s="218"/>
      <c r="K92" s="218"/>
      <c r="L92" s="224"/>
      <c r="M92" s="225"/>
      <c r="N92" s="226"/>
      <c r="O92" s="226"/>
      <c r="P92" s="226"/>
      <c r="Q92" s="226"/>
      <c r="R92" s="226"/>
      <c r="S92" s="226"/>
      <c r="T92" s="227"/>
      <c r="AT92" s="228" t="s">
        <v>140</v>
      </c>
      <c r="AU92" s="228" t="s">
        <v>87</v>
      </c>
      <c r="AV92" s="12" t="s">
        <v>87</v>
      </c>
      <c r="AW92" s="12" t="s">
        <v>41</v>
      </c>
      <c r="AX92" s="12" t="s">
        <v>24</v>
      </c>
      <c r="AY92" s="228" t="s">
        <v>131</v>
      </c>
    </row>
    <row r="93" spans="2:65" s="1" customFormat="1" ht="22.5" customHeight="1">
      <c r="B93" s="41"/>
      <c r="C93" s="193" t="s">
        <v>157</v>
      </c>
      <c r="D93" s="193" t="s">
        <v>133</v>
      </c>
      <c r="E93" s="194" t="s">
        <v>236</v>
      </c>
      <c r="F93" s="195" t="s">
        <v>237</v>
      </c>
      <c r="G93" s="196" t="s">
        <v>165</v>
      </c>
      <c r="H93" s="197">
        <v>2194</v>
      </c>
      <c r="I93" s="198"/>
      <c r="J93" s="199">
        <f>ROUND(I93*H93,2)</f>
        <v>0</v>
      </c>
      <c r="K93" s="195" t="s">
        <v>137</v>
      </c>
      <c r="L93" s="61"/>
      <c r="M93" s="200" t="s">
        <v>22</v>
      </c>
      <c r="N93" s="201" t="s">
        <v>49</v>
      </c>
      <c r="O93" s="42"/>
      <c r="P93" s="202">
        <f>O93*H93</f>
        <v>0</v>
      </c>
      <c r="Q93" s="202">
        <v>0</v>
      </c>
      <c r="R93" s="202">
        <f>Q93*H93</f>
        <v>0</v>
      </c>
      <c r="S93" s="202">
        <v>0</v>
      </c>
      <c r="T93" s="203">
        <f>S93*H93</f>
        <v>0</v>
      </c>
      <c r="AR93" s="24" t="s">
        <v>138</v>
      </c>
      <c r="AT93" s="24" t="s">
        <v>133</v>
      </c>
      <c r="AU93" s="24" t="s">
        <v>87</v>
      </c>
      <c r="AY93" s="24" t="s">
        <v>131</v>
      </c>
      <c r="BE93" s="204">
        <f>IF(N93="základní",J93,0)</f>
        <v>0</v>
      </c>
      <c r="BF93" s="204">
        <f>IF(N93="snížená",J93,0)</f>
        <v>0</v>
      </c>
      <c r="BG93" s="204">
        <f>IF(N93="zákl. přenesená",J93,0)</f>
        <v>0</v>
      </c>
      <c r="BH93" s="204">
        <f>IF(N93="sníž. přenesená",J93,0)</f>
        <v>0</v>
      </c>
      <c r="BI93" s="204">
        <f>IF(N93="nulová",J93,0)</f>
        <v>0</v>
      </c>
      <c r="BJ93" s="24" t="s">
        <v>24</v>
      </c>
      <c r="BK93" s="204">
        <f>ROUND(I93*H93,2)</f>
        <v>0</v>
      </c>
      <c r="BL93" s="24" t="s">
        <v>138</v>
      </c>
      <c r="BM93" s="24" t="s">
        <v>238</v>
      </c>
    </row>
    <row r="94" spans="2:65" s="11" customFormat="1" ht="13.5">
      <c r="B94" s="205"/>
      <c r="C94" s="206"/>
      <c r="D94" s="207" t="s">
        <v>140</v>
      </c>
      <c r="E94" s="208" t="s">
        <v>22</v>
      </c>
      <c r="F94" s="209" t="s">
        <v>232</v>
      </c>
      <c r="G94" s="206"/>
      <c r="H94" s="210" t="s">
        <v>22</v>
      </c>
      <c r="I94" s="211"/>
      <c r="J94" s="206"/>
      <c r="K94" s="206"/>
      <c r="L94" s="212"/>
      <c r="M94" s="213"/>
      <c r="N94" s="214"/>
      <c r="O94" s="214"/>
      <c r="P94" s="214"/>
      <c r="Q94" s="214"/>
      <c r="R94" s="214"/>
      <c r="S94" s="214"/>
      <c r="T94" s="215"/>
      <c r="AT94" s="216" t="s">
        <v>140</v>
      </c>
      <c r="AU94" s="216" t="s">
        <v>87</v>
      </c>
      <c r="AV94" s="11" t="s">
        <v>24</v>
      </c>
      <c r="AW94" s="11" t="s">
        <v>41</v>
      </c>
      <c r="AX94" s="11" t="s">
        <v>78</v>
      </c>
      <c r="AY94" s="216" t="s">
        <v>131</v>
      </c>
    </row>
    <row r="95" spans="2:65" s="11" customFormat="1" ht="13.5">
      <c r="B95" s="205"/>
      <c r="C95" s="206"/>
      <c r="D95" s="207" t="s">
        <v>140</v>
      </c>
      <c r="E95" s="208" t="s">
        <v>22</v>
      </c>
      <c r="F95" s="209" t="s">
        <v>239</v>
      </c>
      <c r="G95" s="206"/>
      <c r="H95" s="210" t="s">
        <v>22</v>
      </c>
      <c r="I95" s="211"/>
      <c r="J95" s="206"/>
      <c r="K95" s="206"/>
      <c r="L95" s="212"/>
      <c r="M95" s="213"/>
      <c r="N95" s="214"/>
      <c r="O95" s="214"/>
      <c r="P95" s="214"/>
      <c r="Q95" s="214"/>
      <c r="R95" s="214"/>
      <c r="S95" s="214"/>
      <c r="T95" s="215"/>
      <c r="AT95" s="216" t="s">
        <v>140</v>
      </c>
      <c r="AU95" s="216" t="s">
        <v>87</v>
      </c>
      <c r="AV95" s="11" t="s">
        <v>24</v>
      </c>
      <c r="AW95" s="11" t="s">
        <v>41</v>
      </c>
      <c r="AX95" s="11" t="s">
        <v>78</v>
      </c>
      <c r="AY95" s="216" t="s">
        <v>131</v>
      </c>
    </row>
    <row r="96" spans="2:65" s="12" customFormat="1" ht="13.5">
      <c r="B96" s="217"/>
      <c r="C96" s="218"/>
      <c r="D96" s="219" t="s">
        <v>140</v>
      </c>
      <c r="E96" s="220" t="s">
        <v>22</v>
      </c>
      <c r="F96" s="221" t="s">
        <v>233</v>
      </c>
      <c r="G96" s="218"/>
      <c r="H96" s="222">
        <v>2194</v>
      </c>
      <c r="I96" s="223"/>
      <c r="J96" s="218"/>
      <c r="K96" s="218"/>
      <c r="L96" s="224"/>
      <c r="M96" s="225"/>
      <c r="N96" s="226"/>
      <c r="O96" s="226"/>
      <c r="P96" s="226"/>
      <c r="Q96" s="226"/>
      <c r="R96" s="226"/>
      <c r="S96" s="226"/>
      <c r="T96" s="227"/>
      <c r="AT96" s="228" t="s">
        <v>140</v>
      </c>
      <c r="AU96" s="228" t="s">
        <v>87</v>
      </c>
      <c r="AV96" s="12" t="s">
        <v>87</v>
      </c>
      <c r="AW96" s="12" t="s">
        <v>41</v>
      </c>
      <c r="AX96" s="12" t="s">
        <v>24</v>
      </c>
      <c r="AY96" s="228" t="s">
        <v>131</v>
      </c>
    </row>
    <row r="97" spans="2:65" s="1" customFormat="1" ht="22.5" customHeight="1">
      <c r="B97" s="41"/>
      <c r="C97" s="193" t="s">
        <v>179</v>
      </c>
      <c r="D97" s="193" t="s">
        <v>133</v>
      </c>
      <c r="E97" s="194" t="s">
        <v>240</v>
      </c>
      <c r="F97" s="195" t="s">
        <v>241</v>
      </c>
      <c r="G97" s="196" t="s">
        <v>136</v>
      </c>
      <c r="H97" s="197">
        <v>600</v>
      </c>
      <c r="I97" s="198"/>
      <c r="J97" s="199">
        <f>ROUND(I97*H97,2)</f>
        <v>0</v>
      </c>
      <c r="K97" s="195" t="s">
        <v>137</v>
      </c>
      <c r="L97" s="61"/>
      <c r="M97" s="200" t="s">
        <v>22</v>
      </c>
      <c r="N97" s="201" t="s">
        <v>49</v>
      </c>
      <c r="O97" s="42"/>
      <c r="P97" s="202">
        <f>O97*H97</f>
        <v>0</v>
      </c>
      <c r="Q97" s="202">
        <v>0</v>
      </c>
      <c r="R97" s="202">
        <f>Q97*H97</f>
        <v>0</v>
      </c>
      <c r="S97" s="202">
        <v>0</v>
      </c>
      <c r="T97" s="203">
        <f>S97*H97</f>
        <v>0</v>
      </c>
      <c r="AR97" s="24" t="s">
        <v>138</v>
      </c>
      <c r="AT97" s="24" t="s">
        <v>133</v>
      </c>
      <c r="AU97" s="24" t="s">
        <v>87</v>
      </c>
      <c r="AY97" s="24" t="s">
        <v>131</v>
      </c>
      <c r="BE97" s="204">
        <f>IF(N97="základní",J97,0)</f>
        <v>0</v>
      </c>
      <c r="BF97" s="204">
        <f>IF(N97="snížená",J97,0)</f>
        <v>0</v>
      </c>
      <c r="BG97" s="204">
        <f>IF(N97="zákl. přenesená",J97,0)</f>
        <v>0</v>
      </c>
      <c r="BH97" s="204">
        <f>IF(N97="sníž. přenesená",J97,0)</f>
        <v>0</v>
      </c>
      <c r="BI97" s="204">
        <f>IF(N97="nulová",J97,0)</f>
        <v>0</v>
      </c>
      <c r="BJ97" s="24" t="s">
        <v>24</v>
      </c>
      <c r="BK97" s="204">
        <f>ROUND(I97*H97,2)</f>
        <v>0</v>
      </c>
      <c r="BL97" s="24" t="s">
        <v>138</v>
      </c>
      <c r="BM97" s="24" t="s">
        <v>242</v>
      </c>
    </row>
    <row r="98" spans="2:65" s="11" customFormat="1" ht="13.5">
      <c r="B98" s="205"/>
      <c r="C98" s="206"/>
      <c r="D98" s="207" t="s">
        <v>140</v>
      </c>
      <c r="E98" s="208" t="s">
        <v>22</v>
      </c>
      <c r="F98" s="209" t="s">
        <v>243</v>
      </c>
      <c r="G98" s="206"/>
      <c r="H98" s="210" t="s">
        <v>22</v>
      </c>
      <c r="I98" s="211"/>
      <c r="J98" s="206"/>
      <c r="K98" s="206"/>
      <c r="L98" s="212"/>
      <c r="M98" s="213"/>
      <c r="N98" s="214"/>
      <c r="O98" s="214"/>
      <c r="P98" s="214"/>
      <c r="Q98" s="214"/>
      <c r="R98" s="214"/>
      <c r="S98" s="214"/>
      <c r="T98" s="215"/>
      <c r="AT98" s="216" t="s">
        <v>140</v>
      </c>
      <c r="AU98" s="216" t="s">
        <v>87</v>
      </c>
      <c r="AV98" s="11" t="s">
        <v>24</v>
      </c>
      <c r="AW98" s="11" t="s">
        <v>41</v>
      </c>
      <c r="AX98" s="11" t="s">
        <v>78</v>
      </c>
      <c r="AY98" s="216" t="s">
        <v>131</v>
      </c>
    </row>
    <row r="99" spans="2:65" s="12" customFormat="1" ht="13.5">
      <c r="B99" s="217"/>
      <c r="C99" s="218"/>
      <c r="D99" s="219" t="s">
        <v>140</v>
      </c>
      <c r="E99" s="220" t="s">
        <v>22</v>
      </c>
      <c r="F99" s="221" t="s">
        <v>244</v>
      </c>
      <c r="G99" s="218"/>
      <c r="H99" s="222">
        <v>600</v>
      </c>
      <c r="I99" s="223"/>
      <c r="J99" s="218"/>
      <c r="K99" s="218"/>
      <c r="L99" s="224"/>
      <c r="M99" s="225"/>
      <c r="N99" s="226"/>
      <c r="O99" s="226"/>
      <c r="P99" s="226"/>
      <c r="Q99" s="226"/>
      <c r="R99" s="226"/>
      <c r="S99" s="226"/>
      <c r="T99" s="227"/>
      <c r="AT99" s="228" t="s">
        <v>140</v>
      </c>
      <c r="AU99" s="228" t="s">
        <v>87</v>
      </c>
      <c r="AV99" s="12" t="s">
        <v>87</v>
      </c>
      <c r="AW99" s="12" t="s">
        <v>41</v>
      </c>
      <c r="AX99" s="12" t="s">
        <v>24</v>
      </c>
      <c r="AY99" s="228" t="s">
        <v>131</v>
      </c>
    </row>
    <row r="100" spans="2:65" s="1" customFormat="1" ht="22.5" customHeight="1">
      <c r="B100" s="41"/>
      <c r="C100" s="193" t="s">
        <v>245</v>
      </c>
      <c r="D100" s="193" t="s">
        <v>133</v>
      </c>
      <c r="E100" s="194" t="s">
        <v>246</v>
      </c>
      <c r="F100" s="195" t="s">
        <v>247</v>
      </c>
      <c r="G100" s="196" t="s">
        <v>136</v>
      </c>
      <c r="H100" s="197">
        <v>600</v>
      </c>
      <c r="I100" s="198"/>
      <c r="J100" s="199">
        <f>ROUND(I100*H100,2)</f>
        <v>0</v>
      </c>
      <c r="K100" s="195" t="s">
        <v>137</v>
      </c>
      <c r="L100" s="61"/>
      <c r="M100" s="200" t="s">
        <v>22</v>
      </c>
      <c r="N100" s="201" t="s">
        <v>49</v>
      </c>
      <c r="O100" s="42"/>
      <c r="P100" s="202">
        <f>O100*H100</f>
        <v>0</v>
      </c>
      <c r="Q100" s="202">
        <v>0</v>
      </c>
      <c r="R100" s="202">
        <f>Q100*H100</f>
        <v>0</v>
      </c>
      <c r="S100" s="202">
        <v>0</v>
      </c>
      <c r="T100" s="203">
        <f>S100*H100</f>
        <v>0</v>
      </c>
      <c r="AR100" s="24" t="s">
        <v>138</v>
      </c>
      <c r="AT100" s="24" t="s">
        <v>133</v>
      </c>
      <c r="AU100" s="24" t="s">
        <v>87</v>
      </c>
      <c r="AY100" s="24" t="s">
        <v>131</v>
      </c>
      <c r="BE100" s="204">
        <f>IF(N100="základní",J100,0)</f>
        <v>0</v>
      </c>
      <c r="BF100" s="204">
        <f>IF(N100="snížená",J100,0)</f>
        <v>0</v>
      </c>
      <c r="BG100" s="204">
        <f>IF(N100="zákl. přenesená",J100,0)</f>
        <v>0</v>
      </c>
      <c r="BH100" s="204">
        <f>IF(N100="sníž. přenesená",J100,0)</f>
        <v>0</v>
      </c>
      <c r="BI100" s="204">
        <f>IF(N100="nulová",J100,0)</f>
        <v>0</v>
      </c>
      <c r="BJ100" s="24" t="s">
        <v>24</v>
      </c>
      <c r="BK100" s="204">
        <f>ROUND(I100*H100,2)</f>
        <v>0</v>
      </c>
      <c r="BL100" s="24" t="s">
        <v>138</v>
      </c>
      <c r="BM100" s="24" t="s">
        <v>248</v>
      </c>
    </row>
    <row r="101" spans="2:65" s="11" customFormat="1" ht="13.5">
      <c r="B101" s="205"/>
      <c r="C101" s="206"/>
      <c r="D101" s="207" t="s">
        <v>140</v>
      </c>
      <c r="E101" s="208" t="s">
        <v>22</v>
      </c>
      <c r="F101" s="209" t="s">
        <v>243</v>
      </c>
      <c r="G101" s="206"/>
      <c r="H101" s="210" t="s">
        <v>22</v>
      </c>
      <c r="I101" s="211"/>
      <c r="J101" s="206"/>
      <c r="K101" s="206"/>
      <c r="L101" s="212"/>
      <c r="M101" s="213"/>
      <c r="N101" s="214"/>
      <c r="O101" s="214"/>
      <c r="P101" s="214"/>
      <c r="Q101" s="214"/>
      <c r="R101" s="214"/>
      <c r="S101" s="214"/>
      <c r="T101" s="215"/>
      <c r="AT101" s="216" t="s">
        <v>140</v>
      </c>
      <c r="AU101" s="216" t="s">
        <v>87</v>
      </c>
      <c r="AV101" s="11" t="s">
        <v>24</v>
      </c>
      <c r="AW101" s="11" t="s">
        <v>41</v>
      </c>
      <c r="AX101" s="11" t="s">
        <v>78</v>
      </c>
      <c r="AY101" s="216" t="s">
        <v>131</v>
      </c>
    </row>
    <row r="102" spans="2:65" s="12" customFormat="1" ht="13.5">
      <c r="B102" s="217"/>
      <c r="C102" s="218"/>
      <c r="D102" s="219" t="s">
        <v>140</v>
      </c>
      <c r="E102" s="220" t="s">
        <v>22</v>
      </c>
      <c r="F102" s="221" t="s">
        <v>244</v>
      </c>
      <c r="G102" s="218"/>
      <c r="H102" s="222">
        <v>600</v>
      </c>
      <c r="I102" s="223"/>
      <c r="J102" s="218"/>
      <c r="K102" s="218"/>
      <c r="L102" s="224"/>
      <c r="M102" s="225"/>
      <c r="N102" s="226"/>
      <c r="O102" s="226"/>
      <c r="P102" s="226"/>
      <c r="Q102" s="226"/>
      <c r="R102" s="226"/>
      <c r="S102" s="226"/>
      <c r="T102" s="227"/>
      <c r="AT102" s="228" t="s">
        <v>140</v>
      </c>
      <c r="AU102" s="228" t="s">
        <v>87</v>
      </c>
      <c r="AV102" s="12" t="s">
        <v>87</v>
      </c>
      <c r="AW102" s="12" t="s">
        <v>41</v>
      </c>
      <c r="AX102" s="12" t="s">
        <v>24</v>
      </c>
      <c r="AY102" s="228" t="s">
        <v>131</v>
      </c>
    </row>
    <row r="103" spans="2:65" s="1" customFormat="1" ht="22.5" customHeight="1">
      <c r="B103" s="41"/>
      <c r="C103" s="254" t="s">
        <v>29</v>
      </c>
      <c r="D103" s="254" t="s">
        <v>195</v>
      </c>
      <c r="E103" s="255" t="s">
        <v>249</v>
      </c>
      <c r="F103" s="256" t="s">
        <v>250</v>
      </c>
      <c r="G103" s="257" t="s">
        <v>251</v>
      </c>
      <c r="H103" s="258">
        <v>21</v>
      </c>
      <c r="I103" s="259"/>
      <c r="J103" s="260">
        <f>ROUND(I103*H103,2)</f>
        <v>0</v>
      </c>
      <c r="K103" s="256" t="s">
        <v>137</v>
      </c>
      <c r="L103" s="261"/>
      <c r="M103" s="262" t="s">
        <v>22</v>
      </c>
      <c r="N103" s="263" t="s">
        <v>49</v>
      </c>
      <c r="O103" s="42"/>
      <c r="P103" s="202">
        <f>O103*H103</f>
        <v>0</v>
      </c>
      <c r="Q103" s="202">
        <v>1E-3</v>
      </c>
      <c r="R103" s="202">
        <f>Q103*H103</f>
        <v>2.1000000000000001E-2</v>
      </c>
      <c r="S103" s="202">
        <v>0</v>
      </c>
      <c r="T103" s="203">
        <f>S103*H103</f>
        <v>0</v>
      </c>
      <c r="AR103" s="24" t="s">
        <v>179</v>
      </c>
      <c r="AT103" s="24" t="s">
        <v>195</v>
      </c>
      <c r="AU103" s="24" t="s">
        <v>87</v>
      </c>
      <c r="AY103" s="24" t="s">
        <v>131</v>
      </c>
      <c r="BE103" s="204">
        <f>IF(N103="základní",J103,0)</f>
        <v>0</v>
      </c>
      <c r="BF103" s="204">
        <f>IF(N103="snížená",J103,0)</f>
        <v>0</v>
      </c>
      <c r="BG103" s="204">
        <f>IF(N103="zákl. přenesená",J103,0)</f>
        <v>0</v>
      </c>
      <c r="BH103" s="204">
        <f>IF(N103="sníž. přenesená",J103,0)</f>
        <v>0</v>
      </c>
      <c r="BI103" s="204">
        <f>IF(N103="nulová",J103,0)</f>
        <v>0</v>
      </c>
      <c r="BJ103" s="24" t="s">
        <v>24</v>
      </c>
      <c r="BK103" s="204">
        <f>ROUND(I103*H103,2)</f>
        <v>0</v>
      </c>
      <c r="BL103" s="24" t="s">
        <v>138</v>
      </c>
      <c r="BM103" s="24" t="s">
        <v>252</v>
      </c>
    </row>
    <row r="104" spans="2:65" s="12" customFormat="1" ht="13.5">
      <c r="B104" s="217"/>
      <c r="C104" s="218"/>
      <c r="D104" s="219" t="s">
        <v>140</v>
      </c>
      <c r="E104" s="218"/>
      <c r="F104" s="221" t="s">
        <v>253</v>
      </c>
      <c r="G104" s="218"/>
      <c r="H104" s="222">
        <v>21</v>
      </c>
      <c r="I104" s="223"/>
      <c r="J104" s="218"/>
      <c r="K104" s="218"/>
      <c r="L104" s="224"/>
      <c r="M104" s="225"/>
      <c r="N104" s="226"/>
      <c r="O104" s="226"/>
      <c r="P104" s="226"/>
      <c r="Q104" s="226"/>
      <c r="R104" s="226"/>
      <c r="S104" s="226"/>
      <c r="T104" s="227"/>
      <c r="AT104" s="228" t="s">
        <v>140</v>
      </c>
      <c r="AU104" s="228" t="s">
        <v>87</v>
      </c>
      <c r="AV104" s="12" t="s">
        <v>87</v>
      </c>
      <c r="AW104" s="12" t="s">
        <v>6</v>
      </c>
      <c r="AX104" s="12" t="s">
        <v>24</v>
      </c>
      <c r="AY104" s="228" t="s">
        <v>131</v>
      </c>
    </row>
    <row r="105" spans="2:65" s="1" customFormat="1" ht="22.5" customHeight="1">
      <c r="B105" s="41"/>
      <c r="C105" s="193" t="s">
        <v>194</v>
      </c>
      <c r="D105" s="193" t="s">
        <v>133</v>
      </c>
      <c r="E105" s="194" t="s">
        <v>254</v>
      </c>
      <c r="F105" s="195" t="s">
        <v>255</v>
      </c>
      <c r="G105" s="196" t="s">
        <v>136</v>
      </c>
      <c r="H105" s="197">
        <v>960</v>
      </c>
      <c r="I105" s="198"/>
      <c r="J105" s="199">
        <f>ROUND(I105*H105,2)</f>
        <v>0</v>
      </c>
      <c r="K105" s="195" t="s">
        <v>137</v>
      </c>
      <c r="L105" s="61"/>
      <c r="M105" s="200" t="s">
        <v>22</v>
      </c>
      <c r="N105" s="201" t="s">
        <v>49</v>
      </c>
      <c r="O105" s="42"/>
      <c r="P105" s="202">
        <f>O105*H105</f>
        <v>0</v>
      </c>
      <c r="Q105" s="202">
        <v>0</v>
      </c>
      <c r="R105" s="202">
        <f>Q105*H105</f>
        <v>0</v>
      </c>
      <c r="S105" s="202">
        <v>0</v>
      </c>
      <c r="T105" s="203">
        <f>S105*H105</f>
        <v>0</v>
      </c>
      <c r="AR105" s="24" t="s">
        <v>138</v>
      </c>
      <c r="AT105" s="24" t="s">
        <v>133</v>
      </c>
      <c r="AU105" s="24" t="s">
        <v>87</v>
      </c>
      <c r="AY105" s="24" t="s">
        <v>131</v>
      </c>
      <c r="BE105" s="204">
        <f>IF(N105="základní",J105,0)</f>
        <v>0</v>
      </c>
      <c r="BF105" s="204">
        <f>IF(N105="snížená",J105,0)</f>
        <v>0</v>
      </c>
      <c r="BG105" s="204">
        <f>IF(N105="zákl. přenesená",J105,0)</f>
        <v>0</v>
      </c>
      <c r="BH105" s="204">
        <f>IF(N105="sníž. přenesená",J105,0)</f>
        <v>0</v>
      </c>
      <c r="BI105" s="204">
        <f>IF(N105="nulová",J105,0)</f>
        <v>0</v>
      </c>
      <c r="BJ105" s="24" t="s">
        <v>24</v>
      </c>
      <c r="BK105" s="204">
        <f>ROUND(I105*H105,2)</f>
        <v>0</v>
      </c>
      <c r="BL105" s="24" t="s">
        <v>138</v>
      </c>
      <c r="BM105" s="24" t="s">
        <v>256</v>
      </c>
    </row>
    <row r="106" spans="2:65" s="11" customFormat="1" ht="13.5">
      <c r="B106" s="205"/>
      <c r="C106" s="206"/>
      <c r="D106" s="207" t="s">
        <v>140</v>
      </c>
      <c r="E106" s="208" t="s">
        <v>22</v>
      </c>
      <c r="F106" s="209" t="s">
        <v>257</v>
      </c>
      <c r="G106" s="206"/>
      <c r="H106" s="210" t="s">
        <v>22</v>
      </c>
      <c r="I106" s="211"/>
      <c r="J106" s="206"/>
      <c r="K106" s="206"/>
      <c r="L106" s="212"/>
      <c r="M106" s="213"/>
      <c r="N106" s="214"/>
      <c r="O106" s="214"/>
      <c r="P106" s="214"/>
      <c r="Q106" s="214"/>
      <c r="R106" s="214"/>
      <c r="S106" s="214"/>
      <c r="T106" s="215"/>
      <c r="AT106" s="216" t="s">
        <v>140</v>
      </c>
      <c r="AU106" s="216" t="s">
        <v>87</v>
      </c>
      <c r="AV106" s="11" t="s">
        <v>24</v>
      </c>
      <c r="AW106" s="11" t="s">
        <v>41</v>
      </c>
      <c r="AX106" s="11" t="s">
        <v>78</v>
      </c>
      <c r="AY106" s="216" t="s">
        <v>131</v>
      </c>
    </row>
    <row r="107" spans="2:65" s="12" customFormat="1" ht="13.5">
      <c r="B107" s="217"/>
      <c r="C107" s="218"/>
      <c r="D107" s="219" t="s">
        <v>140</v>
      </c>
      <c r="E107" s="220" t="s">
        <v>22</v>
      </c>
      <c r="F107" s="221" t="s">
        <v>258</v>
      </c>
      <c r="G107" s="218"/>
      <c r="H107" s="222">
        <v>960</v>
      </c>
      <c r="I107" s="223"/>
      <c r="J107" s="218"/>
      <c r="K107" s="218"/>
      <c r="L107" s="224"/>
      <c r="M107" s="225"/>
      <c r="N107" s="226"/>
      <c r="O107" s="226"/>
      <c r="P107" s="226"/>
      <c r="Q107" s="226"/>
      <c r="R107" s="226"/>
      <c r="S107" s="226"/>
      <c r="T107" s="227"/>
      <c r="AT107" s="228" t="s">
        <v>140</v>
      </c>
      <c r="AU107" s="228" t="s">
        <v>87</v>
      </c>
      <c r="AV107" s="12" t="s">
        <v>87</v>
      </c>
      <c r="AW107" s="12" t="s">
        <v>41</v>
      </c>
      <c r="AX107" s="12" t="s">
        <v>24</v>
      </c>
      <c r="AY107" s="228" t="s">
        <v>131</v>
      </c>
    </row>
    <row r="108" spans="2:65" s="1" customFormat="1" ht="22.5" customHeight="1">
      <c r="B108" s="41"/>
      <c r="C108" s="254" t="s">
        <v>199</v>
      </c>
      <c r="D108" s="254" t="s">
        <v>195</v>
      </c>
      <c r="E108" s="255" t="s">
        <v>259</v>
      </c>
      <c r="F108" s="256" t="s">
        <v>260</v>
      </c>
      <c r="G108" s="257" t="s">
        <v>251</v>
      </c>
      <c r="H108" s="258">
        <v>33.6</v>
      </c>
      <c r="I108" s="259"/>
      <c r="J108" s="260">
        <f>ROUND(I108*H108,2)</f>
        <v>0</v>
      </c>
      <c r="K108" s="256" t="s">
        <v>137</v>
      </c>
      <c r="L108" s="261"/>
      <c r="M108" s="262" t="s">
        <v>22</v>
      </c>
      <c r="N108" s="263" t="s">
        <v>49</v>
      </c>
      <c r="O108" s="42"/>
      <c r="P108" s="202">
        <f>O108*H108</f>
        <v>0</v>
      </c>
      <c r="Q108" s="202">
        <v>1E-3</v>
      </c>
      <c r="R108" s="202">
        <f>Q108*H108</f>
        <v>3.3600000000000005E-2</v>
      </c>
      <c r="S108" s="202">
        <v>0</v>
      </c>
      <c r="T108" s="203">
        <f>S108*H108</f>
        <v>0</v>
      </c>
      <c r="AR108" s="24" t="s">
        <v>179</v>
      </c>
      <c r="AT108" s="24" t="s">
        <v>195</v>
      </c>
      <c r="AU108" s="24" t="s">
        <v>87</v>
      </c>
      <c r="AY108" s="24" t="s">
        <v>131</v>
      </c>
      <c r="BE108" s="204">
        <f>IF(N108="základní",J108,0)</f>
        <v>0</v>
      </c>
      <c r="BF108" s="204">
        <f>IF(N108="snížená",J108,0)</f>
        <v>0</v>
      </c>
      <c r="BG108" s="204">
        <f>IF(N108="zákl. přenesená",J108,0)</f>
        <v>0</v>
      </c>
      <c r="BH108" s="204">
        <f>IF(N108="sníž. přenesená",J108,0)</f>
        <v>0</v>
      </c>
      <c r="BI108" s="204">
        <f>IF(N108="nulová",J108,0)</f>
        <v>0</v>
      </c>
      <c r="BJ108" s="24" t="s">
        <v>24</v>
      </c>
      <c r="BK108" s="204">
        <f>ROUND(I108*H108,2)</f>
        <v>0</v>
      </c>
      <c r="BL108" s="24" t="s">
        <v>138</v>
      </c>
      <c r="BM108" s="24" t="s">
        <v>261</v>
      </c>
    </row>
    <row r="109" spans="2:65" s="12" customFormat="1" ht="13.5">
      <c r="B109" s="217"/>
      <c r="C109" s="218"/>
      <c r="D109" s="219" t="s">
        <v>140</v>
      </c>
      <c r="E109" s="218"/>
      <c r="F109" s="221" t="s">
        <v>262</v>
      </c>
      <c r="G109" s="218"/>
      <c r="H109" s="222">
        <v>33.6</v>
      </c>
      <c r="I109" s="223"/>
      <c r="J109" s="218"/>
      <c r="K109" s="218"/>
      <c r="L109" s="224"/>
      <c r="M109" s="225"/>
      <c r="N109" s="226"/>
      <c r="O109" s="226"/>
      <c r="P109" s="226"/>
      <c r="Q109" s="226"/>
      <c r="R109" s="226"/>
      <c r="S109" s="226"/>
      <c r="T109" s="227"/>
      <c r="AT109" s="228" t="s">
        <v>140</v>
      </c>
      <c r="AU109" s="228" t="s">
        <v>87</v>
      </c>
      <c r="AV109" s="12" t="s">
        <v>87</v>
      </c>
      <c r="AW109" s="12" t="s">
        <v>6</v>
      </c>
      <c r="AX109" s="12" t="s">
        <v>24</v>
      </c>
      <c r="AY109" s="228" t="s">
        <v>131</v>
      </c>
    </row>
    <row r="110" spans="2:65" s="1" customFormat="1" ht="22.5" customHeight="1">
      <c r="B110" s="41"/>
      <c r="C110" s="193" t="s">
        <v>203</v>
      </c>
      <c r="D110" s="193" t="s">
        <v>133</v>
      </c>
      <c r="E110" s="194" t="s">
        <v>218</v>
      </c>
      <c r="F110" s="195" t="s">
        <v>263</v>
      </c>
      <c r="G110" s="196" t="s">
        <v>136</v>
      </c>
      <c r="H110" s="197">
        <v>600</v>
      </c>
      <c r="I110" s="198"/>
      <c r="J110" s="199">
        <f>ROUND(I110*H110,2)</f>
        <v>0</v>
      </c>
      <c r="K110" s="195" t="s">
        <v>137</v>
      </c>
      <c r="L110" s="61"/>
      <c r="M110" s="200" t="s">
        <v>22</v>
      </c>
      <c r="N110" s="201" t="s">
        <v>49</v>
      </c>
      <c r="O110" s="42"/>
      <c r="P110" s="202">
        <f>O110*H110</f>
        <v>0</v>
      </c>
      <c r="Q110" s="202">
        <v>0</v>
      </c>
      <c r="R110" s="202">
        <f>Q110*H110</f>
        <v>0</v>
      </c>
      <c r="S110" s="202">
        <v>0</v>
      </c>
      <c r="T110" s="203">
        <f>S110*H110</f>
        <v>0</v>
      </c>
      <c r="AR110" s="24" t="s">
        <v>138</v>
      </c>
      <c r="AT110" s="24" t="s">
        <v>133</v>
      </c>
      <c r="AU110" s="24" t="s">
        <v>87</v>
      </c>
      <c r="AY110" s="24" t="s">
        <v>131</v>
      </c>
      <c r="BE110" s="204">
        <f>IF(N110="základní",J110,0)</f>
        <v>0</v>
      </c>
      <c r="BF110" s="204">
        <f>IF(N110="snížená",J110,0)</f>
        <v>0</v>
      </c>
      <c r="BG110" s="204">
        <f>IF(N110="zákl. přenesená",J110,0)</f>
        <v>0</v>
      </c>
      <c r="BH110" s="204">
        <f>IF(N110="sníž. přenesená",J110,0)</f>
        <v>0</v>
      </c>
      <c r="BI110" s="204">
        <f>IF(N110="nulová",J110,0)</f>
        <v>0</v>
      </c>
      <c r="BJ110" s="24" t="s">
        <v>24</v>
      </c>
      <c r="BK110" s="204">
        <f>ROUND(I110*H110,2)</f>
        <v>0</v>
      </c>
      <c r="BL110" s="24" t="s">
        <v>138</v>
      </c>
      <c r="BM110" s="24" t="s">
        <v>264</v>
      </c>
    </row>
    <row r="111" spans="2:65" s="11" customFormat="1" ht="13.5">
      <c r="B111" s="205"/>
      <c r="C111" s="206"/>
      <c r="D111" s="207" t="s">
        <v>140</v>
      </c>
      <c r="E111" s="208" t="s">
        <v>22</v>
      </c>
      <c r="F111" s="209" t="s">
        <v>243</v>
      </c>
      <c r="G111" s="206"/>
      <c r="H111" s="210" t="s">
        <v>22</v>
      </c>
      <c r="I111" s="211"/>
      <c r="J111" s="206"/>
      <c r="K111" s="206"/>
      <c r="L111" s="212"/>
      <c r="M111" s="213"/>
      <c r="N111" s="214"/>
      <c r="O111" s="214"/>
      <c r="P111" s="214"/>
      <c r="Q111" s="214"/>
      <c r="R111" s="214"/>
      <c r="S111" s="214"/>
      <c r="T111" s="215"/>
      <c r="AT111" s="216" t="s">
        <v>140</v>
      </c>
      <c r="AU111" s="216" t="s">
        <v>87</v>
      </c>
      <c r="AV111" s="11" t="s">
        <v>24</v>
      </c>
      <c r="AW111" s="11" t="s">
        <v>41</v>
      </c>
      <c r="AX111" s="11" t="s">
        <v>78</v>
      </c>
      <c r="AY111" s="216" t="s">
        <v>131</v>
      </c>
    </row>
    <row r="112" spans="2:65" s="12" customFormat="1" ht="13.5">
      <c r="B112" s="217"/>
      <c r="C112" s="218"/>
      <c r="D112" s="219" t="s">
        <v>140</v>
      </c>
      <c r="E112" s="220" t="s">
        <v>22</v>
      </c>
      <c r="F112" s="221" t="s">
        <v>244</v>
      </c>
      <c r="G112" s="218"/>
      <c r="H112" s="222">
        <v>600</v>
      </c>
      <c r="I112" s="223"/>
      <c r="J112" s="218"/>
      <c r="K112" s="218"/>
      <c r="L112" s="224"/>
      <c r="M112" s="225"/>
      <c r="N112" s="226"/>
      <c r="O112" s="226"/>
      <c r="P112" s="226"/>
      <c r="Q112" s="226"/>
      <c r="R112" s="226"/>
      <c r="S112" s="226"/>
      <c r="T112" s="227"/>
      <c r="AT112" s="228" t="s">
        <v>140</v>
      </c>
      <c r="AU112" s="228" t="s">
        <v>87</v>
      </c>
      <c r="AV112" s="12" t="s">
        <v>87</v>
      </c>
      <c r="AW112" s="12" t="s">
        <v>41</v>
      </c>
      <c r="AX112" s="12" t="s">
        <v>24</v>
      </c>
      <c r="AY112" s="228" t="s">
        <v>131</v>
      </c>
    </row>
    <row r="113" spans="2:65" s="1" customFormat="1" ht="22.5" customHeight="1">
      <c r="B113" s="41"/>
      <c r="C113" s="193" t="s">
        <v>207</v>
      </c>
      <c r="D113" s="193" t="s">
        <v>133</v>
      </c>
      <c r="E113" s="194" t="s">
        <v>265</v>
      </c>
      <c r="F113" s="195" t="s">
        <v>266</v>
      </c>
      <c r="G113" s="196" t="s">
        <v>136</v>
      </c>
      <c r="H113" s="197">
        <v>1873</v>
      </c>
      <c r="I113" s="198"/>
      <c r="J113" s="199">
        <f>ROUND(I113*H113,2)</f>
        <v>0</v>
      </c>
      <c r="K113" s="195" t="s">
        <v>137</v>
      </c>
      <c r="L113" s="61"/>
      <c r="M113" s="200" t="s">
        <v>22</v>
      </c>
      <c r="N113" s="201" t="s">
        <v>49</v>
      </c>
      <c r="O113" s="42"/>
      <c r="P113" s="202">
        <f>O113*H113</f>
        <v>0</v>
      </c>
      <c r="Q113" s="202">
        <v>0</v>
      </c>
      <c r="R113" s="202">
        <f>Q113*H113</f>
        <v>0</v>
      </c>
      <c r="S113" s="202">
        <v>0</v>
      </c>
      <c r="T113" s="203">
        <f>S113*H113</f>
        <v>0</v>
      </c>
      <c r="AR113" s="24" t="s">
        <v>138</v>
      </c>
      <c r="AT113" s="24" t="s">
        <v>133</v>
      </c>
      <c r="AU113" s="24" t="s">
        <v>87</v>
      </c>
      <c r="AY113" s="24" t="s">
        <v>131</v>
      </c>
      <c r="BE113" s="204">
        <f>IF(N113="základní",J113,0)</f>
        <v>0</v>
      </c>
      <c r="BF113" s="204">
        <f>IF(N113="snížená",J113,0)</f>
        <v>0</v>
      </c>
      <c r="BG113" s="204">
        <f>IF(N113="zákl. přenesená",J113,0)</f>
        <v>0</v>
      </c>
      <c r="BH113" s="204">
        <f>IF(N113="sníž. přenesená",J113,0)</f>
        <v>0</v>
      </c>
      <c r="BI113" s="204">
        <f>IF(N113="nulová",J113,0)</f>
        <v>0</v>
      </c>
      <c r="BJ113" s="24" t="s">
        <v>24</v>
      </c>
      <c r="BK113" s="204">
        <f>ROUND(I113*H113,2)</f>
        <v>0</v>
      </c>
      <c r="BL113" s="24" t="s">
        <v>138</v>
      </c>
      <c r="BM113" s="24" t="s">
        <v>267</v>
      </c>
    </row>
    <row r="114" spans="2:65" s="11" customFormat="1" ht="13.5">
      <c r="B114" s="205"/>
      <c r="C114" s="206"/>
      <c r="D114" s="207" t="s">
        <v>140</v>
      </c>
      <c r="E114" s="208" t="s">
        <v>22</v>
      </c>
      <c r="F114" s="209" t="s">
        <v>268</v>
      </c>
      <c r="G114" s="206"/>
      <c r="H114" s="210" t="s">
        <v>22</v>
      </c>
      <c r="I114" s="211"/>
      <c r="J114" s="206"/>
      <c r="K114" s="206"/>
      <c r="L114" s="212"/>
      <c r="M114" s="213"/>
      <c r="N114" s="214"/>
      <c r="O114" s="214"/>
      <c r="P114" s="214"/>
      <c r="Q114" s="214"/>
      <c r="R114" s="214"/>
      <c r="S114" s="214"/>
      <c r="T114" s="215"/>
      <c r="AT114" s="216" t="s">
        <v>140</v>
      </c>
      <c r="AU114" s="216" t="s">
        <v>87</v>
      </c>
      <c r="AV114" s="11" t="s">
        <v>24</v>
      </c>
      <c r="AW114" s="11" t="s">
        <v>41</v>
      </c>
      <c r="AX114" s="11" t="s">
        <v>78</v>
      </c>
      <c r="AY114" s="216" t="s">
        <v>131</v>
      </c>
    </row>
    <row r="115" spans="2:65" s="12" customFormat="1" ht="13.5">
      <c r="B115" s="217"/>
      <c r="C115" s="218"/>
      <c r="D115" s="219" t="s">
        <v>140</v>
      </c>
      <c r="E115" s="220" t="s">
        <v>22</v>
      </c>
      <c r="F115" s="221" t="s">
        <v>269</v>
      </c>
      <c r="G115" s="218"/>
      <c r="H115" s="222">
        <v>1873</v>
      </c>
      <c r="I115" s="223"/>
      <c r="J115" s="218"/>
      <c r="K115" s="218"/>
      <c r="L115" s="224"/>
      <c r="M115" s="225"/>
      <c r="N115" s="226"/>
      <c r="O115" s="226"/>
      <c r="P115" s="226"/>
      <c r="Q115" s="226"/>
      <c r="R115" s="226"/>
      <c r="S115" s="226"/>
      <c r="T115" s="227"/>
      <c r="AT115" s="228" t="s">
        <v>140</v>
      </c>
      <c r="AU115" s="228" t="s">
        <v>87</v>
      </c>
      <c r="AV115" s="12" t="s">
        <v>87</v>
      </c>
      <c r="AW115" s="12" t="s">
        <v>41</v>
      </c>
      <c r="AX115" s="12" t="s">
        <v>24</v>
      </c>
      <c r="AY115" s="228" t="s">
        <v>131</v>
      </c>
    </row>
    <row r="116" spans="2:65" s="1" customFormat="1" ht="22.5" customHeight="1">
      <c r="B116" s="41"/>
      <c r="C116" s="193" t="s">
        <v>10</v>
      </c>
      <c r="D116" s="193" t="s">
        <v>133</v>
      </c>
      <c r="E116" s="194" t="s">
        <v>270</v>
      </c>
      <c r="F116" s="195" t="s">
        <v>271</v>
      </c>
      <c r="G116" s="196" t="s">
        <v>136</v>
      </c>
      <c r="H116" s="197">
        <v>960</v>
      </c>
      <c r="I116" s="198"/>
      <c r="J116" s="199">
        <f>ROUND(I116*H116,2)</f>
        <v>0</v>
      </c>
      <c r="K116" s="195" t="s">
        <v>137</v>
      </c>
      <c r="L116" s="61"/>
      <c r="M116" s="200" t="s">
        <v>22</v>
      </c>
      <c r="N116" s="201" t="s">
        <v>49</v>
      </c>
      <c r="O116" s="42"/>
      <c r="P116" s="202">
        <f>O116*H116</f>
        <v>0</v>
      </c>
      <c r="Q116" s="202">
        <v>0</v>
      </c>
      <c r="R116" s="202">
        <f>Q116*H116</f>
        <v>0</v>
      </c>
      <c r="S116" s="202">
        <v>0</v>
      </c>
      <c r="T116" s="203">
        <f>S116*H116</f>
        <v>0</v>
      </c>
      <c r="AR116" s="24" t="s">
        <v>138</v>
      </c>
      <c r="AT116" s="24" t="s">
        <v>133</v>
      </c>
      <c r="AU116" s="24" t="s">
        <v>87</v>
      </c>
      <c r="AY116" s="24" t="s">
        <v>131</v>
      </c>
      <c r="BE116" s="204">
        <f>IF(N116="základní",J116,0)</f>
        <v>0</v>
      </c>
      <c r="BF116" s="204">
        <f>IF(N116="snížená",J116,0)</f>
        <v>0</v>
      </c>
      <c r="BG116" s="204">
        <f>IF(N116="zákl. přenesená",J116,0)</f>
        <v>0</v>
      </c>
      <c r="BH116" s="204">
        <f>IF(N116="sníž. přenesená",J116,0)</f>
        <v>0</v>
      </c>
      <c r="BI116" s="204">
        <f>IF(N116="nulová",J116,0)</f>
        <v>0</v>
      </c>
      <c r="BJ116" s="24" t="s">
        <v>24</v>
      </c>
      <c r="BK116" s="204">
        <f>ROUND(I116*H116,2)</f>
        <v>0</v>
      </c>
      <c r="BL116" s="24" t="s">
        <v>138</v>
      </c>
      <c r="BM116" s="24" t="s">
        <v>272</v>
      </c>
    </row>
    <row r="117" spans="2:65" s="11" customFormat="1" ht="13.5">
      <c r="B117" s="205"/>
      <c r="C117" s="206"/>
      <c r="D117" s="207" t="s">
        <v>140</v>
      </c>
      <c r="E117" s="208" t="s">
        <v>22</v>
      </c>
      <c r="F117" s="209" t="s">
        <v>257</v>
      </c>
      <c r="G117" s="206"/>
      <c r="H117" s="210" t="s">
        <v>22</v>
      </c>
      <c r="I117" s="211"/>
      <c r="J117" s="206"/>
      <c r="K117" s="206"/>
      <c r="L117" s="212"/>
      <c r="M117" s="213"/>
      <c r="N117" s="214"/>
      <c r="O117" s="214"/>
      <c r="P117" s="214"/>
      <c r="Q117" s="214"/>
      <c r="R117" s="214"/>
      <c r="S117" s="214"/>
      <c r="T117" s="215"/>
      <c r="AT117" s="216" t="s">
        <v>140</v>
      </c>
      <c r="AU117" s="216" t="s">
        <v>87</v>
      </c>
      <c r="AV117" s="11" t="s">
        <v>24</v>
      </c>
      <c r="AW117" s="11" t="s">
        <v>41</v>
      </c>
      <c r="AX117" s="11" t="s">
        <v>78</v>
      </c>
      <c r="AY117" s="216" t="s">
        <v>131</v>
      </c>
    </row>
    <row r="118" spans="2:65" s="12" customFormat="1" ht="13.5">
      <c r="B118" s="217"/>
      <c r="C118" s="218"/>
      <c r="D118" s="207" t="s">
        <v>140</v>
      </c>
      <c r="E118" s="229" t="s">
        <v>22</v>
      </c>
      <c r="F118" s="230" t="s">
        <v>258</v>
      </c>
      <c r="G118" s="218"/>
      <c r="H118" s="231">
        <v>960</v>
      </c>
      <c r="I118" s="223"/>
      <c r="J118" s="218"/>
      <c r="K118" s="218"/>
      <c r="L118" s="224"/>
      <c r="M118" s="270"/>
      <c r="N118" s="271"/>
      <c r="O118" s="271"/>
      <c r="P118" s="271"/>
      <c r="Q118" s="271"/>
      <c r="R118" s="271"/>
      <c r="S118" s="271"/>
      <c r="T118" s="272"/>
      <c r="AT118" s="228" t="s">
        <v>140</v>
      </c>
      <c r="AU118" s="228" t="s">
        <v>87</v>
      </c>
      <c r="AV118" s="12" t="s">
        <v>87</v>
      </c>
      <c r="AW118" s="12" t="s">
        <v>41</v>
      </c>
      <c r="AX118" s="12" t="s">
        <v>24</v>
      </c>
      <c r="AY118" s="228" t="s">
        <v>131</v>
      </c>
    </row>
    <row r="119" spans="2:65" s="1" customFormat="1" ht="6.95" customHeight="1">
      <c r="B119" s="56"/>
      <c r="C119" s="57"/>
      <c r="D119" s="57"/>
      <c r="E119" s="57"/>
      <c r="F119" s="57"/>
      <c r="G119" s="57"/>
      <c r="H119" s="57"/>
      <c r="I119" s="139"/>
      <c r="J119" s="57"/>
      <c r="K119" s="57"/>
      <c r="L119" s="61"/>
    </row>
  </sheetData>
  <sheetProtection algorithmName="SHA-512" hashValue="bVDlN0x+EFfwdjdyit9eDIpxjPRbq3HpZ6uB6aEitmmbBjEJyPR4GsJAqpJ+EOeeQIG1aJrTkSTLuANlMS3WFA==" saltValue="ySwAKrgPd0Gs5dQ8DfDK7A==" spinCount="100000" sheet="1" objects="1" scenarios="1" formatCells="0" formatColumns="0" formatRows="0" sort="0" autoFilter="0"/>
  <autoFilter ref="C77:K118"/>
  <mergeCells count="9">
    <mergeCell ref="E68:H68"/>
    <mergeCell ref="E70:H70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77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18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11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1"/>
      <c r="B1" s="112"/>
      <c r="C1" s="112"/>
      <c r="D1" s="113" t="s">
        <v>1</v>
      </c>
      <c r="E1" s="112"/>
      <c r="F1" s="114" t="s">
        <v>100</v>
      </c>
      <c r="G1" s="400" t="s">
        <v>101</v>
      </c>
      <c r="H1" s="400"/>
      <c r="I1" s="115"/>
      <c r="J1" s="114" t="s">
        <v>102</v>
      </c>
      <c r="K1" s="113" t="s">
        <v>103</v>
      </c>
      <c r="L1" s="114" t="s">
        <v>104</v>
      </c>
      <c r="M1" s="114"/>
      <c r="N1" s="114"/>
      <c r="O1" s="114"/>
      <c r="P1" s="114"/>
      <c r="Q1" s="114"/>
      <c r="R1" s="114"/>
      <c r="S1" s="114"/>
      <c r="T1" s="114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spans="1:70" ht="36.950000000000003" customHeight="1">
      <c r="L2" s="392"/>
      <c r="M2" s="392"/>
      <c r="N2" s="392"/>
      <c r="O2" s="392"/>
      <c r="P2" s="392"/>
      <c r="Q2" s="392"/>
      <c r="R2" s="392"/>
      <c r="S2" s="392"/>
      <c r="T2" s="392"/>
      <c r="U2" s="392"/>
      <c r="V2" s="392"/>
      <c r="AT2" s="24" t="s">
        <v>93</v>
      </c>
    </row>
    <row r="3" spans="1:70" ht="6.95" customHeight="1">
      <c r="B3" s="25"/>
      <c r="C3" s="26"/>
      <c r="D3" s="26"/>
      <c r="E3" s="26"/>
      <c r="F3" s="26"/>
      <c r="G3" s="26"/>
      <c r="H3" s="26"/>
      <c r="I3" s="116"/>
      <c r="J3" s="26"/>
      <c r="K3" s="27"/>
      <c r="AT3" s="24" t="s">
        <v>87</v>
      </c>
    </row>
    <row r="4" spans="1:70" ht="36.950000000000003" customHeight="1">
      <c r="B4" s="28"/>
      <c r="C4" s="29"/>
      <c r="D4" s="30" t="s">
        <v>105</v>
      </c>
      <c r="E4" s="29"/>
      <c r="F4" s="29"/>
      <c r="G4" s="29"/>
      <c r="H4" s="29"/>
      <c r="I4" s="117"/>
      <c r="J4" s="29"/>
      <c r="K4" s="31"/>
      <c r="M4" s="32" t="s">
        <v>12</v>
      </c>
      <c r="AT4" s="24" t="s">
        <v>6</v>
      </c>
    </row>
    <row r="5" spans="1:70" ht="6.95" customHeight="1">
      <c r="B5" s="28"/>
      <c r="C5" s="29"/>
      <c r="D5" s="29"/>
      <c r="E5" s="29"/>
      <c r="F5" s="29"/>
      <c r="G5" s="29"/>
      <c r="H5" s="29"/>
      <c r="I5" s="117"/>
      <c r="J5" s="29"/>
      <c r="K5" s="31"/>
    </row>
    <row r="6" spans="1:70">
      <c r="B6" s="28"/>
      <c r="C6" s="29"/>
      <c r="D6" s="37" t="s">
        <v>18</v>
      </c>
      <c r="E6" s="29"/>
      <c r="F6" s="29"/>
      <c r="G6" s="29"/>
      <c r="H6" s="29"/>
      <c r="I6" s="117"/>
      <c r="J6" s="29"/>
      <c r="K6" s="31"/>
    </row>
    <row r="7" spans="1:70" ht="22.5" customHeight="1">
      <c r="B7" s="28"/>
      <c r="C7" s="29"/>
      <c r="D7" s="29"/>
      <c r="E7" s="393" t="str">
        <f>'Rekapitulace stavby'!K6</f>
        <v>Zvýšení kapacity a změna rekultivace řízené skládky odpadů Lanškroun - I.ETAPA - technické úpravy skládky</v>
      </c>
      <c r="F7" s="394"/>
      <c r="G7" s="394"/>
      <c r="H7" s="394"/>
      <c r="I7" s="117"/>
      <c r="J7" s="29"/>
      <c r="K7" s="31"/>
    </row>
    <row r="8" spans="1:70" s="1" customFormat="1">
      <c r="B8" s="41"/>
      <c r="C8" s="42"/>
      <c r="D8" s="37" t="s">
        <v>106</v>
      </c>
      <c r="E8" s="42"/>
      <c r="F8" s="42"/>
      <c r="G8" s="42"/>
      <c r="H8" s="42"/>
      <c r="I8" s="118"/>
      <c r="J8" s="42"/>
      <c r="K8" s="45"/>
    </row>
    <row r="9" spans="1:70" s="1" customFormat="1" ht="36.950000000000003" customHeight="1">
      <c r="B9" s="41"/>
      <c r="C9" s="42"/>
      <c r="D9" s="42"/>
      <c r="E9" s="395" t="s">
        <v>273</v>
      </c>
      <c r="F9" s="396"/>
      <c r="G9" s="396"/>
      <c r="H9" s="396"/>
      <c r="I9" s="118"/>
      <c r="J9" s="42"/>
      <c r="K9" s="45"/>
    </row>
    <row r="10" spans="1:70" s="1" customFormat="1" ht="13.5">
      <c r="B10" s="41"/>
      <c r="C10" s="42"/>
      <c r="D10" s="42"/>
      <c r="E10" s="42"/>
      <c r="F10" s="42"/>
      <c r="G10" s="42"/>
      <c r="H10" s="42"/>
      <c r="I10" s="118"/>
      <c r="J10" s="42"/>
      <c r="K10" s="45"/>
    </row>
    <row r="11" spans="1:70" s="1" customFormat="1" ht="14.45" customHeight="1">
      <c r="B11" s="41"/>
      <c r="C11" s="42"/>
      <c r="D11" s="37" t="s">
        <v>21</v>
      </c>
      <c r="E11" s="42"/>
      <c r="F11" s="35" t="s">
        <v>22</v>
      </c>
      <c r="G11" s="42"/>
      <c r="H11" s="42"/>
      <c r="I11" s="119" t="s">
        <v>23</v>
      </c>
      <c r="J11" s="35" t="s">
        <v>22</v>
      </c>
      <c r="K11" s="45"/>
    </row>
    <row r="12" spans="1:70" s="1" customFormat="1" ht="14.45" customHeight="1">
      <c r="B12" s="41"/>
      <c r="C12" s="42"/>
      <c r="D12" s="37" t="s">
        <v>25</v>
      </c>
      <c r="E12" s="42"/>
      <c r="F12" s="35" t="s">
        <v>26</v>
      </c>
      <c r="G12" s="42"/>
      <c r="H12" s="42"/>
      <c r="I12" s="119" t="s">
        <v>27</v>
      </c>
      <c r="J12" s="120" t="str">
        <f>'Rekapitulace stavby'!AN8</f>
        <v>5.12.2016</v>
      </c>
      <c r="K12" s="45"/>
    </row>
    <row r="13" spans="1:70" s="1" customFormat="1" ht="10.9" customHeight="1">
      <c r="B13" s="41"/>
      <c r="C13" s="42"/>
      <c r="D13" s="42"/>
      <c r="E13" s="42"/>
      <c r="F13" s="42"/>
      <c r="G13" s="42"/>
      <c r="H13" s="42"/>
      <c r="I13" s="118"/>
      <c r="J13" s="42"/>
      <c r="K13" s="45"/>
    </row>
    <row r="14" spans="1:70" s="1" customFormat="1" ht="14.45" customHeight="1">
      <c r="B14" s="41"/>
      <c r="C14" s="42"/>
      <c r="D14" s="37" t="s">
        <v>31</v>
      </c>
      <c r="E14" s="42"/>
      <c r="F14" s="42"/>
      <c r="G14" s="42"/>
      <c r="H14" s="42"/>
      <c r="I14" s="119" t="s">
        <v>32</v>
      </c>
      <c r="J14" s="35" t="s">
        <v>22</v>
      </c>
      <c r="K14" s="45"/>
    </row>
    <row r="15" spans="1:70" s="1" customFormat="1" ht="18" customHeight="1">
      <c r="B15" s="41"/>
      <c r="C15" s="42"/>
      <c r="D15" s="42"/>
      <c r="E15" s="35" t="s">
        <v>33</v>
      </c>
      <c r="F15" s="42"/>
      <c r="G15" s="42"/>
      <c r="H15" s="42"/>
      <c r="I15" s="119" t="s">
        <v>34</v>
      </c>
      <c r="J15" s="35" t="s">
        <v>22</v>
      </c>
      <c r="K15" s="45"/>
    </row>
    <row r="16" spans="1:70" s="1" customFormat="1" ht="6.95" customHeight="1">
      <c r="B16" s="41"/>
      <c r="C16" s="42"/>
      <c r="D16" s="42"/>
      <c r="E16" s="42"/>
      <c r="F16" s="42"/>
      <c r="G16" s="42"/>
      <c r="H16" s="42"/>
      <c r="I16" s="118"/>
      <c r="J16" s="42"/>
      <c r="K16" s="45"/>
    </row>
    <row r="17" spans="2:11" s="1" customFormat="1" ht="14.45" customHeight="1">
      <c r="B17" s="41"/>
      <c r="C17" s="42"/>
      <c r="D17" s="37" t="s">
        <v>35</v>
      </c>
      <c r="E17" s="42"/>
      <c r="F17" s="42"/>
      <c r="G17" s="42"/>
      <c r="H17" s="42"/>
      <c r="I17" s="119" t="s">
        <v>32</v>
      </c>
      <c r="J17" s="35" t="str">
        <f>IF('Rekapitulace stavby'!AN13="Vyplň údaj","",IF('Rekapitulace stavby'!AN13="","",'Rekapitulace stavby'!AN13))</f>
        <v/>
      </c>
      <c r="K17" s="45"/>
    </row>
    <row r="18" spans="2:11" s="1" customFormat="1" ht="18" customHeight="1">
      <c r="B18" s="41"/>
      <c r="C18" s="42"/>
      <c r="D18" s="42"/>
      <c r="E18" s="35" t="str">
        <f>IF('Rekapitulace stavby'!E14="Vyplň údaj","",IF('Rekapitulace stavby'!E14="","",'Rekapitulace stavby'!E14))</f>
        <v/>
      </c>
      <c r="F18" s="42"/>
      <c r="G18" s="42"/>
      <c r="H18" s="42"/>
      <c r="I18" s="119" t="s">
        <v>34</v>
      </c>
      <c r="J18" s="35" t="str">
        <f>IF('Rekapitulace stavby'!AN14="Vyplň údaj","",IF('Rekapitulace stavby'!AN14="","",'Rekapitulace stavby'!AN14))</f>
        <v/>
      </c>
      <c r="K18" s="45"/>
    </row>
    <row r="19" spans="2:11" s="1" customFormat="1" ht="6.95" customHeight="1">
      <c r="B19" s="41"/>
      <c r="C19" s="42"/>
      <c r="D19" s="42"/>
      <c r="E19" s="42"/>
      <c r="F19" s="42"/>
      <c r="G19" s="42"/>
      <c r="H19" s="42"/>
      <c r="I19" s="118"/>
      <c r="J19" s="42"/>
      <c r="K19" s="45"/>
    </row>
    <row r="20" spans="2:11" s="1" customFormat="1" ht="14.45" customHeight="1">
      <c r="B20" s="41"/>
      <c r="C20" s="42"/>
      <c r="D20" s="37" t="s">
        <v>37</v>
      </c>
      <c r="E20" s="42"/>
      <c r="F20" s="42"/>
      <c r="G20" s="42"/>
      <c r="H20" s="42"/>
      <c r="I20" s="119" t="s">
        <v>32</v>
      </c>
      <c r="J20" s="35" t="s">
        <v>38</v>
      </c>
      <c r="K20" s="45"/>
    </row>
    <row r="21" spans="2:11" s="1" customFormat="1" ht="18" customHeight="1">
      <c r="B21" s="41"/>
      <c r="C21" s="42"/>
      <c r="D21" s="42"/>
      <c r="E21" s="35" t="s">
        <v>39</v>
      </c>
      <c r="F21" s="42"/>
      <c r="G21" s="42"/>
      <c r="H21" s="42"/>
      <c r="I21" s="119" t="s">
        <v>34</v>
      </c>
      <c r="J21" s="35" t="s">
        <v>40</v>
      </c>
      <c r="K21" s="45"/>
    </row>
    <row r="22" spans="2:11" s="1" customFormat="1" ht="6.95" customHeight="1">
      <c r="B22" s="41"/>
      <c r="C22" s="42"/>
      <c r="D22" s="42"/>
      <c r="E22" s="42"/>
      <c r="F22" s="42"/>
      <c r="G22" s="42"/>
      <c r="H22" s="42"/>
      <c r="I22" s="118"/>
      <c r="J22" s="42"/>
      <c r="K22" s="45"/>
    </row>
    <row r="23" spans="2:11" s="1" customFormat="1" ht="14.45" customHeight="1">
      <c r="B23" s="41"/>
      <c r="C23" s="42"/>
      <c r="D23" s="37" t="s">
        <v>42</v>
      </c>
      <c r="E23" s="42"/>
      <c r="F23" s="42"/>
      <c r="G23" s="42"/>
      <c r="H23" s="42"/>
      <c r="I23" s="118"/>
      <c r="J23" s="42"/>
      <c r="K23" s="45"/>
    </row>
    <row r="24" spans="2:11" s="6" customFormat="1" ht="22.5" customHeight="1">
      <c r="B24" s="121"/>
      <c r="C24" s="122"/>
      <c r="D24" s="122"/>
      <c r="E24" s="362" t="s">
        <v>22</v>
      </c>
      <c r="F24" s="362"/>
      <c r="G24" s="362"/>
      <c r="H24" s="362"/>
      <c r="I24" s="123"/>
      <c r="J24" s="122"/>
      <c r="K24" s="124"/>
    </row>
    <row r="25" spans="2:11" s="1" customFormat="1" ht="6.95" customHeight="1">
      <c r="B25" s="41"/>
      <c r="C25" s="42"/>
      <c r="D25" s="42"/>
      <c r="E25" s="42"/>
      <c r="F25" s="42"/>
      <c r="G25" s="42"/>
      <c r="H25" s="42"/>
      <c r="I25" s="118"/>
      <c r="J25" s="42"/>
      <c r="K25" s="45"/>
    </row>
    <row r="26" spans="2:11" s="1" customFormat="1" ht="6.95" customHeight="1">
      <c r="B26" s="41"/>
      <c r="C26" s="42"/>
      <c r="D26" s="85"/>
      <c r="E26" s="85"/>
      <c r="F26" s="85"/>
      <c r="G26" s="85"/>
      <c r="H26" s="85"/>
      <c r="I26" s="125"/>
      <c r="J26" s="85"/>
      <c r="K26" s="126"/>
    </row>
    <row r="27" spans="2:11" s="1" customFormat="1" ht="25.35" customHeight="1">
      <c r="B27" s="41"/>
      <c r="C27" s="42"/>
      <c r="D27" s="127" t="s">
        <v>44</v>
      </c>
      <c r="E27" s="42"/>
      <c r="F27" s="42"/>
      <c r="G27" s="42"/>
      <c r="H27" s="42"/>
      <c r="I27" s="118"/>
      <c r="J27" s="128">
        <f>ROUND(J80,1)</f>
        <v>0</v>
      </c>
      <c r="K27" s="45"/>
    </row>
    <row r="28" spans="2:11" s="1" customFormat="1" ht="6.95" customHeight="1">
      <c r="B28" s="41"/>
      <c r="C28" s="42"/>
      <c r="D28" s="85"/>
      <c r="E28" s="85"/>
      <c r="F28" s="85"/>
      <c r="G28" s="85"/>
      <c r="H28" s="85"/>
      <c r="I28" s="125"/>
      <c r="J28" s="85"/>
      <c r="K28" s="126"/>
    </row>
    <row r="29" spans="2:11" s="1" customFormat="1" ht="14.45" customHeight="1">
      <c r="B29" s="41"/>
      <c r="C29" s="42"/>
      <c r="D29" s="42"/>
      <c r="E29" s="42"/>
      <c r="F29" s="46" t="s">
        <v>46</v>
      </c>
      <c r="G29" s="42"/>
      <c r="H29" s="42"/>
      <c r="I29" s="129" t="s">
        <v>45</v>
      </c>
      <c r="J29" s="46" t="s">
        <v>47</v>
      </c>
      <c r="K29" s="45"/>
    </row>
    <row r="30" spans="2:11" s="1" customFormat="1" ht="14.45" customHeight="1">
      <c r="B30" s="41"/>
      <c r="C30" s="42"/>
      <c r="D30" s="49" t="s">
        <v>48</v>
      </c>
      <c r="E30" s="49" t="s">
        <v>49</v>
      </c>
      <c r="F30" s="130">
        <f>ROUND(SUM(BE80:BE117), 1)</f>
        <v>0</v>
      </c>
      <c r="G30" s="42"/>
      <c r="H30" s="42"/>
      <c r="I30" s="131">
        <v>0.21</v>
      </c>
      <c r="J30" s="130">
        <f>ROUND(ROUND((SUM(BE80:BE117)), 1)*I30, 1)</f>
        <v>0</v>
      </c>
      <c r="K30" s="45"/>
    </row>
    <row r="31" spans="2:11" s="1" customFormat="1" ht="14.45" customHeight="1">
      <c r="B31" s="41"/>
      <c r="C31" s="42"/>
      <c r="D31" s="42"/>
      <c r="E31" s="49" t="s">
        <v>50</v>
      </c>
      <c r="F31" s="130">
        <f>ROUND(SUM(BF80:BF117), 1)</f>
        <v>0</v>
      </c>
      <c r="G31" s="42"/>
      <c r="H31" s="42"/>
      <c r="I31" s="131">
        <v>0.15</v>
      </c>
      <c r="J31" s="130">
        <f>ROUND(ROUND((SUM(BF80:BF117)), 1)*I31, 1)</f>
        <v>0</v>
      </c>
      <c r="K31" s="45"/>
    </row>
    <row r="32" spans="2:11" s="1" customFormat="1" ht="14.45" hidden="1" customHeight="1">
      <c r="B32" s="41"/>
      <c r="C32" s="42"/>
      <c r="D32" s="42"/>
      <c r="E32" s="49" t="s">
        <v>51</v>
      </c>
      <c r="F32" s="130">
        <f>ROUND(SUM(BG80:BG117), 1)</f>
        <v>0</v>
      </c>
      <c r="G32" s="42"/>
      <c r="H32" s="42"/>
      <c r="I32" s="131">
        <v>0.21</v>
      </c>
      <c r="J32" s="130">
        <v>0</v>
      </c>
      <c r="K32" s="45"/>
    </row>
    <row r="33" spans="2:11" s="1" customFormat="1" ht="14.45" hidden="1" customHeight="1">
      <c r="B33" s="41"/>
      <c r="C33" s="42"/>
      <c r="D33" s="42"/>
      <c r="E33" s="49" t="s">
        <v>52</v>
      </c>
      <c r="F33" s="130">
        <f>ROUND(SUM(BH80:BH117), 1)</f>
        <v>0</v>
      </c>
      <c r="G33" s="42"/>
      <c r="H33" s="42"/>
      <c r="I33" s="131">
        <v>0.15</v>
      </c>
      <c r="J33" s="130">
        <v>0</v>
      </c>
      <c r="K33" s="45"/>
    </row>
    <row r="34" spans="2:11" s="1" customFormat="1" ht="14.45" hidden="1" customHeight="1">
      <c r="B34" s="41"/>
      <c r="C34" s="42"/>
      <c r="D34" s="42"/>
      <c r="E34" s="49" t="s">
        <v>53</v>
      </c>
      <c r="F34" s="130">
        <f>ROUND(SUM(BI80:BI117), 1)</f>
        <v>0</v>
      </c>
      <c r="G34" s="42"/>
      <c r="H34" s="42"/>
      <c r="I34" s="131">
        <v>0</v>
      </c>
      <c r="J34" s="130">
        <v>0</v>
      </c>
      <c r="K34" s="45"/>
    </row>
    <row r="35" spans="2:11" s="1" customFormat="1" ht="6.95" customHeight="1">
      <c r="B35" s="41"/>
      <c r="C35" s="42"/>
      <c r="D35" s="42"/>
      <c r="E35" s="42"/>
      <c r="F35" s="42"/>
      <c r="G35" s="42"/>
      <c r="H35" s="42"/>
      <c r="I35" s="118"/>
      <c r="J35" s="42"/>
      <c r="K35" s="45"/>
    </row>
    <row r="36" spans="2:11" s="1" customFormat="1" ht="25.35" customHeight="1">
      <c r="B36" s="41"/>
      <c r="C36" s="132"/>
      <c r="D36" s="133" t="s">
        <v>54</v>
      </c>
      <c r="E36" s="79"/>
      <c r="F36" s="79"/>
      <c r="G36" s="134" t="s">
        <v>55</v>
      </c>
      <c r="H36" s="135" t="s">
        <v>56</v>
      </c>
      <c r="I36" s="136"/>
      <c r="J36" s="137">
        <f>SUM(J27:J34)</f>
        <v>0</v>
      </c>
      <c r="K36" s="138"/>
    </row>
    <row r="37" spans="2:11" s="1" customFormat="1" ht="14.45" customHeight="1">
      <c r="B37" s="56"/>
      <c r="C37" s="57"/>
      <c r="D37" s="57"/>
      <c r="E37" s="57"/>
      <c r="F37" s="57"/>
      <c r="G37" s="57"/>
      <c r="H37" s="57"/>
      <c r="I37" s="139"/>
      <c r="J37" s="57"/>
      <c r="K37" s="58"/>
    </row>
    <row r="41" spans="2:11" s="1" customFormat="1" ht="6.95" customHeight="1">
      <c r="B41" s="140"/>
      <c r="C41" s="141"/>
      <c r="D41" s="141"/>
      <c r="E41" s="141"/>
      <c r="F41" s="141"/>
      <c r="G41" s="141"/>
      <c r="H41" s="141"/>
      <c r="I41" s="142"/>
      <c r="J41" s="141"/>
      <c r="K41" s="143"/>
    </row>
    <row r="42" spans="2:11" s="1" customFormat="1" ht="36.950000000000003" customHeight="1">
      <c r="B42" s="41"/>
      <c r="C42" s="30" t="s">
        <v>108</v>
      </c>
      <c r="D42" s="42"/>
      <c r="E42" s="42"/>
      <c r="F42" s="42"/>
      <c r="G42" s="42"/>
      <c r="H42" s="42"/>
      <c r="I42" s="118"/>
      <c r="J42" s="42"/>
      <c r="K42" s="45"/>
    </row>
    <row r="43" spans="2:11" s="1" customFormat="1" ht="6.95" customHeight="1">
      <c r="B43" s="41"/>
      <c r="C43" s="42"/>
      <c r="D43" s="42"/>
      <c r="E43" s="42"/>
      <c r="F43" s="42"/>
      <c r="G43" s="42"/>
      <c r="H43" s="42"/>
      <c r="I43" s="118"/>
      <c r="J43" s="42"/>
      <c r="K43" s="45"/>
    </row>
    <row r="44" spans="2:11" s="1" customFormat="1" ht="14.45" customHeight="1">
      <c r="B44" s="41"/>
      <c r="C44" s="37" t="s">
        <v>18</v>
      </c>
      <c r="D44" s="42"/>
      <c r="E44" s="42"/>
      <c r="F44" s="42"/>
      <c r="G44" s="42"/>
      <c r="H44" s="42"/>
      <c r="I44" s="118"/>
      <c r="J44" s="42"/>
      <c r="K44" s="45"/>
    </row>
    <row r="45" spans="2:11" s="1" customFormat="1" ht="22.5" customHeight="1">
      <c r="B45" s="41"/>
      <c r="C45" s="42"/>
      <c r="D45" s="42"/>
      <c r="E45" s="393" t="str">
        <f>E7</f>
        <v>Zvýšení kapacity a změna rekultivace řízené skládky odpadů Lanškroun - I.ETAPA - technické úpravy skládky</v>
      </c>
      <c r="F45" s="394"/>
      <c r="G45" s="394"/>
      <c r="H45" s="394"/>
      <c r="I45" s="118"/>
      <c r="J45" s="42"/>
      <c r="K45" s="45"/>
    </row>
    <row r="46" spans="2:11" s="1" customFormat="1" ht="14.45" customHeight="1">
      <c r="B46" s="41"/>
      <c r="C46" s="37" t="s">
        <v>106</v>
      </c>
      <c r="D46" s="42"/>
      <c r="E46" s="42"/>
      <c r="F46" s="42"/>
      <c r="G46" s="42"/>
      <c r="H46" s="42"/>
      <c r="I46" s="118"/>
      <c r="J46" s="42"/>
      <c r="K46" s="45"/>
    </row>
    <row r="47" spans="2:11" s="1" customFormat="1" ht="23.25" customHeight="1">
      <c r="B47" s="41"/>
      <c r="C47" s="42"/>
      <c r="D47" s="42"/>
      <c r="E47" s="395" t="str">
        <f>E9</f>
        <v>SO-33 - SO-33   Obslužná komunikace</v>
      </c>
      <c r="F47" s="396"/>
      <c r="G47" s="396"/>
      <c r="H47" s="396"/>
      <c r="I47" s="118"/>
      <c r="J47" s="42"/>
      <c r="K47" s="45"/>
    </row>
    <row r="48" spans="2:11" s="1" customFormat="1" ht="6.95" customHeight="1">
      <c r="B48" s="41"/>
      <c r="C48" s="42"/>
      <c r="D48" s="42"/>
      <c r="E48" s="42"/>
      <c r="F48" s="42"/>
      <c r="G48" s="42"/>
      <c r="H48" s="42"/>
      <c r="I48" s="118"/>
      <c r="J48" s="42"/>
      <c r="K48" s="45"/>
    </row>
    <row r="49" spans="2:47" s="1" customFormat="1" ht="18" customHeight="1">
      <c r="B49" s="41"/>
      <c r="C49" s="37" t="s">
        <v>25</v>
      </c>
      <c r="D49" s="42"/>
      <c r="E49" s="42"/>
      <c r="F49" s="35" t="str">
        <f>F12</f>
        <v>Lanškroun - Dolní Třešňovec</v>
      </c>
      <c r="G49" s="42"/>
      <c r="H49" s="42"/>
      <c r="I49" s="119" t="s">
        <v>27</v>
      </c>
      <c r="J49" s="120" t="str">
        <f>IF(J12="","",J12)</f>
        <v>5.12.2016</v>
      </c>
      <c r="K49" s="45"/>
    </row>
    <row r="50" spans="2:47" s="1" customFormat="1" ht="6.95" customHeight="1">
      <c r="B50" s="41"/>
      <c r="C50" s="42"/>
      <c r="D50" s="42"/>
      <c r="E50" s="42"/>
      <c r="F50" s="42"/>
      <c r="G50" s="42"/>
      <c r="H50" s="42"/>
      <c r="I50" s="118"/>
      <c r="J50" s="42"/>
      <c r="K50" s="45"/>
    </row>
    <row r="51" spans="2:47" s="1" customFormat="1">
      <c r="B51" s="41"/>
      <c r="C51" s="37" t="s">
        <v>31</v>
      </c>
      <c r="D51" s="42"/>
      <c r="E51" s="42"/>
      <c r="F51" s="35" t="str">
        <f>E15</f>
        <v>Město Lanškroun,nám.J.M.Marků 12,Lanškroun</v>
      </c>
      <c r="G51" s="42"/>
      <c r="H51" s="42"/>
      <c r="I51" s="119" t="s">
        <v>37</v>
      </c>
      <c r="J51" s="35" t="str">
        <f>E21</f>
        <v>TUČEK Miloš - práce konstrukční</v>
      </c>
      <c r="K51" s="45"/>
    </row>
    <row r="52" spans="2:47" s="1" customFormat="1" ht="14.45" customHeight="1">
      <c r="B52" s="41"/>
      <c r="C52" s="37" t="s">
        <v>35</v>
      </c>
      <c r="D52" s="42"/>
      <c r="E52" s="42"/>
      <c r="F52" s="35" t="str">
        <f>IF(E18="","",E18)</f>
        <v/>
      </c>
      <c r="G52" s="42"/>
      <c r="H52" s="42"/>
      <c r="I52" s="118"/>
      <c r="J52" s="42"/>
      <c r="K52" s="45"/>
    </row>
    <row r="53" spans="2:47" s="1" customFormat="1" ht="10.35" customHeight="1">
      <c r="B53" s="41"/>
      <c r="C53" s="42"/>
      <c r="D53" s="42"/>
      <c r="E53" s="42"/>
      <c r="F53" s="42"/>
      <c r="G53" s="42"/>
      <c r="H53" s="42"/>
      <c r="I53" s="118"/>
      <c r="J53" s="42"/>
      <c r="K53" s="45"/>
    </row>
    <row r="54" spans="2:47" s="1" customFormat="1" ht="29.25" customHeight="1">
      <c r="B54" s="41"/>
      <c r="C54" s="144" t="s">
        <v>109</v>
      </c>
      <c r="D54" s="132"/>
      <c r="E54" s="132"/>
      <c r="F54" s="132"/>
      <c r="G54" s="132"/>
      <c r="H54" s="132"/>
      <c r="I54" s="145"/>
      <c r="J54" s="146" t="s">
        <v>110</v>
      </c>
      <c r="K54" s="147"/>
    </row>
    <row r="55" spans="2:47" s="1" customFormat="1" ht="10.35" customHeight="1">
      <c r="B55" s="41"/>
      <c r="C55" s="42"/>
      <c r="D55" s="42"/>
      <c r="E55" s="42"/>
      <c r="F55" s="42"/>
      <c r="G55" s="42"/>
      <c r="H55" s="42"/>
      <c r="I55" s="118"/>
      <c r="J55" s="42"/>
      <c r="K55" s="45"/>
    </row>
    <row r="56" spans="2:47" s="1" customFormat="1" ht="29.25" customHeight="1">
      <c r="B56" s="41"/>
      <c r="C56" s="148" t="s">
        <v>111</v>
      </c>
      <c r="D56" s="42"/>
      <c r="E56" s="42"/>
      <c r="F56" s="42"/>
      <c r="G56" s="42"/>
      <c r="H56" s="42"/>
      <c r="I56" s="118"/>
      <c r="J56" s="128">
        <f>J80</f>
        <v>0</v>
      </c>
      <c r="K56" s="45"/>
      <c r="AU56" s="24" t="s">
        <v>112</v>
      </c>
    </row>
    <row r="57" spans="2:47" s="7" customFormat="1" ht="24.95" customHeight="1">
      <c r="B57" s="149"/>
      <c r="C57" s="150"/>
      <c r="D57" s="151" t="s">
        <v>113</v>
      </c>
      <c r="E57" s="152"/>
      <c r="F57" s="152"/>
      <c r="G57" s="152"/>
      <c r="H57" s="152"/>
      <c r="I57" s="153"/>
      <c r="J57" s="154">
        <f>J81</f>
        <v>0</v>
      </c>
      <c r="K57" s="155"/>
    </row>
    <row r="58" spans="2:47" s="8" customFormat="1" ht="19.899999999999999" customHeight="1">
      <c r="B58" s="156"/>
      <c r="C58" s="157"/>
      <c r="D58" s="158" t="s">
        <v>114</v>
      </c>
      <c r="E58" s="159"/>
      <c r="F58" s="159"/>
      <c r="G58" s="159"/>
      <c r="H58" s="159"/>
      <c r="I58" s="160"/>
      <c r="J58" s="161">
        <f>J82</f>
        <v>0</v>
      </c>
      <c r="K58" s="162"/>
    </row>
    <row r="59" spans="2:47" s="8" customFormat="1" ht="19.899999999999999" customHeight="1">
      <c r="B59" s="156"/>
      <c r="C59" s="157"/>
      <c r="D59" s="158" t="s">
        <v>274</v>
      </c>
      <c r="E59" s="159"/>
      <c r="F59" s="159"/>
      <c r="G59" s="159"/>
      <c r="H59" s="159"/>
      <c r="I59" s="160"/>
      <c r="J59" s="161">
        <f>J95</f>
        <v>0</v>
      </c>
      <c r="K59" s="162"/>
    </row>
    <row r="60" spans="2:47" s="8" customFormat="1" ht="19.899999999999999" customHeight="1">
      <c r="B60" s="156"/>
      <c r="C60" s="157"/>
      <c r="D60" s="158" t="s">
        <v>275</v>
      </c>
      <c r="E60" s="159"/>
      <c r="F60" s="159"/>
      <c r="G60" s="159"/>
      <c r="H60" s="159"/>
      <c r="I60" s="160"/>
      <c r="J60" s="161">
        <f>J111</f>
        <v>0</v>
      </c>
      <c r="K60" s="162"/>
    </row>
    <row r="61" spans="2:47" s="1" customFormat="1" ht="21.75" customHeight="1">
      <c r="B61" s="41"/>
      <c r="C61" s="42"/>
      <c r="D61" s="42"/>
      <c r="E61" s="42"/>
      <c r="F61" s="42"/>
      <c r="G61" s="42"/>
      <c r="H61" s="42"/>
      <c r="I61" s="118"/>
      <c r="J61" s="42"/>
      <c r="K61" s="45"/>
    </row>
    <row r="62" spans="2:47" s="1" customFormat="1" ht="6.95" customHeight="1">
      <c r="B62" s="56"/>
      <c r="C62" s="57"/>
      <c r="D62" s="57"/>
      <c r="E62" s="57"/>
      <c r="F62" s="57"/>
      <c r="G62" s="57"/>
      <c r="H62" s="57"/>
      <c r="I62" s="139"/>
      <c r="J62" s="57"/>
      <c r="K62" s="58"/>
    </row>
    <row r="66" spans="2:63" s="1" customFormat="1" ht="6.95" customHeight="1">
      <c r="B66" s="59"/>
      <c r="C66" s="60"/>
      <c r="D66" s="60"/>
      <c r="E66" s="60"/>
      <c r="F66" s="60"/>
      <c r="G66" s="60"/>
      <c r="H66" s="60"/>
      <c r="I66" s="142"/>
      <c r="J66" s="60"/>
      <c r="K66" s="60"/>
      <c r="L66" s="61"/>
    </row>
    <row r="67" spans="2:63" s="1" customFormat="1" ht="36.950000000000003" customHeight="1">
      <c r="B67" s="41"/>
      <c r="C67" s="62" t="s">
        <v>115</v>
      </c>
      <c r="D67" s="63"/>
      <c r="E67" s="63"/>
      <c r="F67" s="63"/>
      <c r="G67" s="63"/>
      <c r="H67" s="63"/>
      <c r="I67" s="163"/>
      <c r="J67" s="63"/>
      <c r="K67" s="63"/>
      <c r="L67" s="61"/>
    </row>
    <row r="68" spans="2:63" s="1" customFormat="1" ht="6.95" customHeight="1">
      <c r="B68" s="41"/>
      <c r="C68" s="63"/>
      <c r="D68" s="63"/>
      <c r="E68" s="63"/>
      <c r="F68" s="63"/>
      <c r="G68" s="63"/>
      <c r="H68" s="63"/>
      <c r="I68" s="163"/>
      <c r="J68" s="63"/>
      <c r="K68" s="63"/>
      <c r="L68" s="61"/>
    </row>
    <row r="69" spans="2:63" s="1" customFormat="1" ht="14.45" customHeight="1">
      <c r="B69" s="41"/>
      <c r="C69" s="65" t="s">
        <v>18</v>
      </c>
      <c r="D69" s="63"/>
      <c r="E69" s="63"/>
      <c r="F69" s="63"/>
      <c r="G69" s="63"/>
      <c r="H69" s="63"/>
      <c r="I69" s="163"/>
      <c r="J69" s="63"/>
      <c r="K69" s="63"/>
      <c r="L69" s="61"/>
    </row>
    <row r="70" spans="2:63" s="1" customFormat="1" ht="22.5" customHeight="1">
      <c r="B70" s="41"/>
      <c r="C70" s="63"/>
      <c r="D70" s="63"/>
      <c r="E70" s="397" t="str">
        <f>E7</f>
        <v>Zvýšení kapacity a změna rekultivace řízené skládky odpadů Lanškroun - I.ETAPA - technické úpravy skládky</v>
      </c>
      <c r="F70" s="398"/>
      <c r="G70" s="398"/>
      <c r="H70" s="398"/>
      <c r="I70" s="163"/>
      <c r="J70" s="63"/>
      <c r="K70" s="63"/>
      <c r="L70" s="61"/>
    </row>
    <row r="71" spans="2:63" s="1" customFormat="1" ht="14.45" customHeight="1">
      <c r="B71" s="41"/>
      <c r="C71" s="65" t="s">
        <v>106</v>
      </c>
      <c r="D71" s="63"/>
      <c r="E71" s="63"/>
      <c r="F71" s="63"/>
      <c r="G71" s="63"/>
      <c r="H71" s="63"/>
      <c r="I71" s="163"/>
      <c r="J71" s="63"/>
      <c r="K71" s="63"/>
      <c r="L71" s="61"/>
    </row>
    <row r="72" spans="2:63" s="1" customFormat="1" ht="23.25" customHeight="1">
      <c r="B72" s="41"/>
      <c r="C72" s="63"/>
      <c r="D72" s="63"/>
      <c r="E72" s="373" t="str">
        <f>E9</f>
        <v>SO-33 - SO-33   Obslužná komunikace</v>
      </c>
      <c r="F72" s="399"/>
      <c r="G72" s="399"/>
      <c r="H72" s="399"/>
      <c r="I72" s="163"/>
      <c r="J72" s="63"/>
      <c r="K72" s="63"/>
      <c r="L72" s="61"/>
    </row>
    <row r="73" spans="2:63" s="1" customFormat="1" ht="6.95" customHeight="1">
      <c r="B73" s="41"/>
      <c r="C73" s="63"/>
      <c r="D73" s="63"/>
      <c r="E73" s="63"/>
      <c r="F73" s="63"/>
      <c r="G73" s="63"/>
      <c r="H73" s="63"/>
      <c r="I73" s="163"/>
      <c r="J73" s="63"/>
      <c r="K73" s="63"/>
      <c r="L73" s="61"/>
    </row>
    <row r="74" spans="2:63" s="1" customFormat="1" ht="18" customHeight="1">
      <c r="B74" s="41"/>
      <c r="C74" s="65" t="s">
        <v>25</v>
      </c>
      <c r="D74" s="63"/>
      <c r="E74" s="63"/>
      <c r="F74" s="164" t="str">
        <f>F12</f>
        <v>Lanškroun - Dolní Třešňovec</v>
      </c>
      <c r="G74" s="63"/>
      <c r="H74" s="63"/>
      <c r="I74" s="165" t="s">
        <v>27</v>
      </c>
      <c r="J74" s="73" t="str">
        <f>IF(J12="","",J12)</f>
        <v>5.12.2016</v>
      </c>
      <c r="K74" s="63"/>
      <c r="L74" s="61"/>
    </row>
    <row r="75" spans="2:63" s="1" customFormat="1" ht="6.95" customHeight="1">
      <c r="B75" s="41"/>
      <c r="C75" s="63"/>
      <c r="D75" s="63"/>
      <c r="E75" s="63"/>
      <c r="F75" s="63"/>
      <c r="G75" s="63"/>
      <c r="H75" s="63"/>
      <c r="I75" s="163"/>
      <c r="J75" s="63"/>
      <c r="K75" s="63"/>
      <c r="L75" s="61"/>
    </row>
    <row r="76" spans="2:63" s="1" customFormat="1">
      <c r="B76" s="41"/>
      <c r="C76" s="65" t="s">
        <v>31</v>
      </c>
      <c r="D76" s="63"/>
      <c r="E76" s="63"/>
      <c r="F76" s="164" t="str">
        <f>E15</f>
        <v>Město Lanškroun,nám.J.M.Marků 12,Lanškroun</v>
      </c>
      <c r="G76" s="63"/>
      <c r="H76" s="63"/>
      <c r="I76" s="165" t="s">
        <v>37</v>
      </c>
      <c r="J76" s="164" t="str">
        <f>E21</f>
        <v>TUČEK Miloš - práce konstrukční</v>
      </c>
      <c r="K76" s="63"/>
      <c r="L76" s="61"/>
    </row>
    <row r="77" spans="2:63" s="1" customFormat="1" ht="14.45" customHeight="1">
      <c r="B77" s="41"/>
      <c r="C77" s="65" t="s">
        <v>35</v>
      </c>
      <c r="D77" s="63"/>
      <c r="E77" s="63"/>
      <c r="F77" s="164" t="str">
        <f>IF(E18="","",E18)</f>
        <v/>
      </c>
      <c r="G77" s="63"/>
      <c r="H77" s="63"/>
      <c r="I77" s="163"/>
      <c r="J77" s="63"/>
      <c r="K77" s="63"/>
      <c r="L77" s="61"/>
    </row>
    <row r="78" spans="2:63" s="1" customFormat="1" ht="10.35" customHeight="1">
      <c r="B78" s="41"/>
      <c r="C78" s="63"/>
      <c r="D78" s="63"/>
      <c r="E78" s="63"/>
      <c r="F78" s="63"/>
      <c r="G78" s="63"/>
      <c r="H78" s="63"/>
      <c r="I78" s="163"/>
      <c r="J78" s="63"/>
      <c r="K78" s="63"/>
      <c r="L78" s="61"/>
    </row>
    <row r="79" spans="2:63" s="9" customFormat="1" ht="29.25" customHeight="1">
      <c r="B79" s="166"/>
      <c r="C79" s="167" t="s">
        <v>116</v>
      </c>
      <c r="D79" s="168" t="s">
        <v>63</v>
      </c>
      <c r="E79" s="168" t="s">
        <v>59</v>
      </c>
      <c r="F79" s="168" t="s">
        <v>117</v>
      </c>
      <c r="G79" s="168" t="s">
        <v>118</v>
      </c>
      <c r="H79" s="168" t="s">
        <v>119</v>
      </c>
      <c r="I79" s="169" t="s">
        <v>120</v>
      </c>
      <c r="J79" s="168" t="s">
        <v>110</v>
      </c>
      <c r="K79" s="170" t="s">
        <v>121</v>
      </c>
      <c r="L79" s="171"/>
      <c r="M79" s="81" t="s">
        <v>122</v>
      </c>
      <c r="N79" s="82" t="s">
        <v>48</v>
      </c>
      <c r="O79" s="82" t="s">
        <v>123</v>
      </c>
      <c r="P79" s="82" t="s">
        <v>124</v>
      </c>
      <c r="Q79" s="82" t="s">
        <v>125</v>
      </c>
      <c r="R79" s="82" t="s">
        <v>126</v>
      </c>
      <c r="S79" s="82" t="s">
        <v>127</v>
      </c>
      <c r="T79" s="83" t="s">
        <v>128</v>
      </c>
    </row>
    <row r="80" spans="2:63" s="1" customFormat="1" ht="29.25" customHeight="1">
      <c r="B80" s="41"/>
      <c r="C80" s="87" t="s">
        <v>111</v>
      </c>
      <c r="D80" s="63"/>
      <c r="E80" s="63"/>
      <c r="F80" s="63"/>
      <c r="G80" s="63"/>
      <c r="H80" s="63"/>
      <c r="I80" s="163"/>
      <c r="J80" s="172">
        <f>BK80</f>
        <v>0</v>
      </c>
      <c r="K80" s="63"/>
      <c r="L80" s="61"/>
      <c r="M80" s="84"/>
      <c r="N80" s="85"/>
      <c r="O80" s="85"/>
      <c r="P80" s="173">
        <f>P81</f>
        <v>0</v>
      </c>
      <c r="Q80" s="85"/>
      <c r="R80" s="173">
        <f>R81</f>
        <v>402.50256100000001</v>
      </c>
      <c r="S80" s="85"/>
      <c r="T80" s="174">
        <f>T81</f>
        <v>0</v>
      </c>
      <c r="AT80" s="24" t="s">
        <v>77</v>
      </c>
      <c r="AU80" s="24" t="s">
        <v>112</v>
      </c>
      <c r="BK80" s="175">
        <f>BK81</f>
        <v>0</v>
      </c>
    </row>
    <row r="81" spans="2:65" s="10" customFormat="1" ht="37.35" customHeight="1">
      <c r="B81" s="176"/>
      <c r="C81" s="177"/>
      <c r="D81" s="178" t="s">
        <v>77</v>
      </c>
      <c r="E81" s="179" t="s">
        <v>129</v>
      </c>
      <c r="F81" s="179" t="s">
        <v>130</v>
      </c>
      <c r="G81" s="177"/>
      <c r="H81" s="177"/>
      <c r="I81" s="180"/>
      <c r="J81" s="181">
        <f>BK81</f>
        <v>0</v>
      </c>
      <c r="K81" s="177"/>
      <c r="L81" s="182"/>
      <c r="M81" s="183"/>
      <c r="N81" s="184"/>
      <c r="O81" s="184"/>
      <c r="P81" s="185">
        <f>P82+P95+P111</f>
        <v>0</v>
      </c>
      <c r="Q81" s="184"/>
      <c r="R81" s="185">
        <f>R82+R95+R111</f>
        <v>402.50256100000001</v>
      </c>
      <c r="S81" s="184"/>
      <c r="T81" s="186">
        <f>T82+T95+T111</f>
        <v>0</v>
      </c>
      <c r="AR81" s="187" t="s">
        <v>24</v>
      </c>
      <c r="AT81" s="188" t="s">
        <v>77</v>
      </c>
      <c r="AU81" s="188" t="s">
        <v>78</v>
      </c>
      <c r="AY81" s="187" t="s">
        <v>131</v>
      </c>
      <c r="BK81" s="189">
        <f>BK82+BK95+BK111</f>
        <v>0</v>
      </c>
    </row>
    <row r="82" spans="2:65" s="10" customFormat="1" ht="19.899999999999999" customHeight="1">
      <c r="B82" s="176"/>
      <c r="C82" s="177"/>
      <c r="D82" s="190" t="s">
        <v>77</v>
      </c>
      <c r="E82" s="191" t="s">
        <v>24</v>
      </c>
      <c r="F82" s="191" t="s">
        <v>132</v>
      </c>
      <c r="G82" s="177"/>
      <c r="H82" s="177"/>
      <c r="I82" s="180"/>
      <c r="J82" s="192">
        <f>BK82</f>
        <v>0</v>
      </c>
      <c r="K82" s="177"/>
      <c r="L82" s="182"/>
      <c r="M82" s="183"/>
      <c r="N82" s="184"/>
      <c r="O82" s="184"/>
      <c r="P82" s="185">
        <f>SUM(P83:P94)</f>
        <v>0</v>
      </c>
      <c r="Q82" s="184"/>
      <c r="R82" s="185">
        <f>SUM(R83:R94)</f>
        <v>0</v>
      </c>
      <c r="S82" s="184"/>
      <c r="T82" s="186">
        <f>SUM(T83:T94)</f>
        <v>0</v>
      </c>
      <c r="AR82" s="187" t="s">
        <v>24</v>
      </c>
      <c r="AT82" s="188" t="s">
        <v>77</v>
      </c>
      <c r="AU82" s="188" t="s">
        <v>24</v>
      </c>
      <c r="AY82" s="187" t="s">
        <v>131</v>
      </c>
      <c r="BK82" s="189">
        <f>SUM(BK83:BK94)</f>
        <v>0</v>
      </c>
    </row>
    <row r="83" spans="2:65" s="1" customFormat="1" ht="22.5" customHeight="1">
      <c r="B83" s="41"/>
      <c r="C83" s="193" t="s">
        <v>24</v>
      </c>
      <c r="D83" s="193" t="s">
        <v>133</v>
      </c>
      <c r="E83" s="194" t="s">
        <v>276</v>
      </c>
      <c r="F83" s="195" t="s">
        <v>277</v>
      </c>
      <c r="G83" s="196" t="s">
        <v>165</v>
      </c>
      <c r="H83" s="197">
        <v>214.14</v>
      </c>
      <c r="I83" s="198"/>
      <c r="J83" s="199">
        <f>ROUND(I83*H83,2)</f>
        <v>0</v>
      </c>
      <c r="K83" s="195" t="s">
        <v>137</v>
      </c>
      <c r="L83" s="61"/>
      <c r="M83" s="200" t="s">
        <v>22</v>
      </c>
      <c r="N83" s="201" t="s">
        <v>49</v>
      </c>
      <c r="O83" s="42"/>
      <c r="P83" s="202">
        <f>O83*H83</f>
        <v>0</v>
      </c>
      <c r="Q83" s="202">
        <v>0</v>
      </c>
      <c r="R83" s="202">
        <f>Q83*H83</f>
        <v>0</v>
      </c>
      <c r="S83" s="202">
        <v>0</v>
      </c>
      <c r="T83" s="203">
        <f>S83*H83</f>
        <v>0</v>
      </c>
      <c r="AR83" s="24" t="s">
        <v>138</v>
      </c>
      <c r="AT83" s="24" t="s">
        <v>133</v>
      </c>
      <c r="AU83" s="24" t="s">
        <v>87</v>
      </c>
      <c r="AY83" s="24" t="s">
        <v>131</v>
      </c>
      <c r="BE83" s="204">
        <f>IF(N83="základní",J83,0)</f>
        <v>0</v>
      </c>
      <c r="BF83" s="204">
        <f>IF(N83="snížená",J83,0)</f>
        <v>0</v>
      </c>
      <c r="BG83" s="204">
        <f>IF(N83="zákl. přenesená",J83,0)</f>
        <v>0</v>
      </c>
      <c r="BH83" s="204">
        <f>IF(N83="sníž. přenesená",J83,0)</f>
        <v>0</v>
      </c>
      <c r="BI83" s="204">
        <f>IF(N83="nulová",J83,0)</f>
        <v>0</v>
      </c>
      <c r="BJ83" s="24" t="s">
        <v>24</v>
      </c>
      <c r="BK83" s="204">
        <f>ROUND(I83*H83,2)</f>
        <v>0</v>
      </c>
      <c r="BL83" s="24" t="s">
        <v>138</v>
      </c>
      <c r="BM83" s="24" t="s">
        <v>278</v>
      </c>
    </row>
    <row r="84" spans="2:65" s="11" customFormat="1" ht="13.5">
      <c r="B84" s="205"/>
      <c r="C84" s="206"/>
      <c r="D84" s="207" t="s">
        <v>140</v>
      </c>
      <c r="E84" s="208" t="s">
        <v>22</v>
      </c>
      <c r="F84" s="209" t="s">
        <v>279</v>
      </c>
      <c r="G84" s="206"/>
      <c r="H84" s="210" t="s">
        <v>22</v>
      </c>
      <c r="I84" s="211"/>
      <c r="J84" s="206"/>
      <c r="K84" s="206"/>
      <c r="L84" s="212"/>
      <c r="M84" s="213"/>
      <c r="N84" s="214"/>
      <c r="O84" s="214"/>
      <c r="P84" s="214"/>
      <c r="Q84" s="214"/>
      <c r="R84" s="214"/>
      <c r="S84" s="214"/>
      <c r="T84" s="215"/>
      <c r="AT84" s="216" t="s">
        <v>140</v>
      </c>
      <c r="AU84" s="216" t="s">
        <v>87</v>
      </c>
      <c r="AV84" s="11" t="s">
        <v>24</v>
      </c>
      <c r="AW84" s="11" t="s">
        <v>41</v>
      </c>
      <c r="AX84" s="11" t="s">
        <v>78</v>
      </c>
      <c r="AY84" s="216" t="s">
        <v>131</v>
      </c>
    </row>
    <row r="85" spans="2:65" s="12" customFormat="1" ht="13.5">
      <c r="B85" s="217"/>
      <c r="C85" s="218"/>
      <c r="D85" s="219" t="s">
        <v>140</v>
      </c>
      <c r="E85" s="220" t="s">
        <v>22</v>
      </c>
      <c r="F85" s="221" t="s">
        <v>280</v>
      </c>
      <c r="G85" s="218"/>
      <c r="H85" s="222">
        <v>214.14</v>
      </c>
      <c r="I85" s="223"/>
      <c r="J85" s="218"/>
      <c r="K85" s="218"/>
      <c r="L85" s="224"/>
      <c r="M85" s="225"/>
      <c r="N85" s="226"/>
      <c r="O85" s="226"/>
      <c r="P85" s="226"/>
      <c r="Q85" s="226"/>
      <c r="R85" s="226"/>
      <c r="S85" s="226"/>
      <c r="T85" s="227"/>
      <c r="AT85" s="228" t="s">
        <v>140</v>
      </c>
      <c r="AU85" s="228" t="s">
        <v>87</v>
      </c>
      <c r="AV85" s="12" t="s">
        <v>87</v>
      </c>
      <c r="AW85" s="12" t="s">
        <v>41</v>
      </c>
      <c r="AX85" s="12" t="s">
        <v>24</v>
      </c>
      <c r="AY85" s="228" t="s">
        <v>131</v>
      </c>
    </row>
    <row r="86" spans="2:65" s="1" customFormat="1" ht="22.5" customHeight="1">
      <c r="B86" s="41"/>
      <c r="C86" s="193" t="s">
        <v>87</v>
      </c>
      <c r="D86" s="193" t="s">
        <v>133</v>
      </c>
      <c r="E86" s="194" t="s">
        <v>281</v>
      </c>
      <c r="F86" s="195" t="s">
        <v>282</v>
      </c>
      <c r="G86" s="196" t="s">
        <v>165</v>
      </c>
      <c r="H86" s="197">
        <v>214.14</v>
      </c>
      <c r="I86" s="198"/>
      <c r="J86" s="199">
        <f>ROUND(I86*H86,2)</f>
        <v>0</v>
      </c>
      <c r="K86" s="195" t="s">
        <v>137</v>
      </c>
      <c r="L86" s="61"/>
      <c r="M86" s="200" t="s">
        <v>22</v>
      </c>
      <c r="N86" s="201" t="s">
        <v>49</v>
      </c>
      <c r="O86" s="42"/>
      <c r="P86" s="202">
        <f>O86*H86</f>
        <v>0</v>
      </c>
      <c r="Q86" s="202">
        <v>0</v>
      </c>
      <c r="R86" s="202">
        <f>Q86*H86</f>
        <v>0</v>
      </c>
      <c r="S86" s="202">
        <v>0</v>
      </c>
      <c r="T86" s="203">
        <f>S86*H86</f>
        <v>0</v>
      </c>
      <c r="AR86" s="24" t="s">
        <v>138</v>
      </c>
      <c r="AT86" s="24" t="s">
        <v>133</v>
      </c>
      <c r="AU86" s="24" t="s">
        <v>87</v>
      </c>
      <c r="AY86" s="24" t="s">
        <v>131</v>
      </c>
      <c r="BE86" s="204">
        <f>IF(N86="základní",J86,0)</f>
        <v>0</v>
      </c>
      <c r="BF86" s="204">
        <f>IF(N86="snížená",J86,0)</f>
        <v>0</v>
      </c>
      <c r="BG86" s="204">
        <f>IF(N86="zákl. přenesená",J86,0)</f>
        <v>0</v>
      </c>
      <c r="BH86" s="204">
        <f>IF(N86="sníž. přenesená",J86,0)</f>
        <v>0</v>
      </c>
      <c r="BI86" s="204">
        <f>IF(N86="nulová",J86,0)</f>
        <v>0</v>
      </c>
      <c r="BJ86" s="24" t="s">
        <v>24</v>
      </c>
      <c r="BK86" s="204">
        <f>ROUND(I86*H86,2)</f>
        <v>0</v>
      </c>
      <c r="BL86" s="24" t="s">
        <v>138</v>
      </c>
      <c r="BM86" s="24" t="s">
        <v>283</v>
      </c>
    </row>
    <row r="87" spans="2:65" s="11" customFormat="1" ht="13.5">
      <c r="B87" s="205"/>
      <c r="C87" s="206"/>
      <c r="D87" s="207" t="s">
        <v>140</v>
      </c>
      <c r="E87" s="208" t="s">
        <v>22</v>
      </c>
      <c r="F87" s="209" t="s">
        <v>279</v>
      </c>
      <c r="G87" s="206"/>
      <c r="H87" s="210" t="s">
        <v>22</v>
      </c>
      <c r="I87" s="211"/>
      <c r="J87" s="206"/>
      <c r="K87" s="206"/>
      <c r="L87" s="212"/>
      <c r="M87" s="213"/>
      <c r="N87" s="214"/>
      <c r="O87" s="214"/>
      <c r="P87" s="214"/>
      <c r="Q87" s="214"/>
      <c r="R87" s="214"/>
      <c r="S87" s="214"/>
      <c r="T87" s="215"/>
      <c r="AT87" s="216" t="s">
        <v>140</v>
      </c>
      <c r="AU87" s="216" t="s">
        <v>87</v>
      </c>
      <c r="AV87" s="11" t="s">
        <v>24</v>
      </c>
      <c r="AW87" s="11" t="s">
        <v>41</v>
      </c>
      <c r="AX87" s="11" t="s">
        <v>78</v>
      </c>
      <c r="AY87" s="216" t="s">
        <v>131</v>
      </c>
    </row>
    <row r="88" spans="2:65" s="12" customFormat="1" ht="13.5">
      <c r="B88" s="217"/>
      <c r="C88" s="218"/>
      <c r="D88" s="219" t="s">
        <v>140</v>
      </c>
      <c r="E88" s="220" t="s">
        <v>22</v>
      </c>
      <c r="F88" s="221" t="s">
        <v>280</v>
      </c>
      <c r="G88" s="218"/>
      <c r="H88" s="222">
        <v>214.14</v>
      </c>
      <c r="I88" s="223"/>
      <c r="J88" s="218"/>
      <c r="K88" s="218"/>
      <c r="L88" s="224"/>
      <c r="M88" s="225"/>
      <c r="N88" s="226"/>
      <c r="O88" s="226"/>
      <c r="P88" s="226"/>
      <c r="Q88" s="226"/>
      <c r="R88" s="226"/>
      <c r="S88" s="226"/>
      <c r="T88" s="227"/>
      <c r="AT88" s="228" t="s">
        <v>140</v>
      </c>
      <c r="AU88" s="228" t="s">
        <v>87</v>
      </c>
      <c r="AV88" s="12" t="s">
        <v>87</v>
      </c>
      <c r="AW88" s="12" t="s">
        <v>41</v>
      </c>
      <c r="AX88" s="12" t="s">
        <v>24</v>
      </c>
      <c r="AY88" s="228" t="s">
        <v>131</v>
      </c>
    </row>
    <row r="89" spans="2:65" s="1" customFormat="1" ht="22.5" customHeight="1">
      <c r="B89" s="41"/>
      <c r="C89" s="193" t="s">
        <v>148</v>
      </c>
      <c r="D89" s="193" t="s">
        <v>133</v>
      </c>
      <c r="E89" s="194" t="s">
        <v>218</v>
      </c>
      <c r="F89" s="195" t="s">
        <v>263</v>
      </c>
      <c r="G89" s="196" t="s">
        <v>136</v>
      </c>
      <c r="H89" s="197">
        <v>704.5</v>
      </c>
      <c r="I89" s="198"/>
      <c r="J89" s="199">
        <f>ROUND(I89*H89,2)</f>
        <v>0</v>
      </c>
      <c r="K89" s="195" t="s">
        <v>137</v>
      </c>
      <c r="L89" s="61"/>
      <c r="M89" s="200" t="s">
        <v>22</v>
      </c>
      <c r="N89" s="201" t="s">
        <v>49</v>
      </c>
      <c r="O89" s="42"/>
      <c r="P89" s="202">
        <f>O89*H89</f>
        <v>0</v>
      </c>
      <c r="Q89" s="202">
        <v>0</v>
      </c>
      <c r="R89" s="202">
        <f>Q89*H89</f>
        <v>0</v>
      </c>
      <c r="S89" s="202">
        <v>0</v>
      </c>
      <c r="T89" s="203">
        <f>S89*H89</f>
        <v>0</v>
      </c>
      <c r="AR89" s="24" t="s">
        <v>138</v>
      </c>
      <c r="AT89" s="24" t="s">
        <v>133</v>
      </c>
      <c r="AU89" s="24" t="s">
        <v>87</v>
      </c>
      <c r="AY89" s="24" t="s">
        <v>131</v>
      </c>
      <c r="BE89" s="204">
        <f>IF(N89="základní",J89,0)</f>
        <v>0</v>
      </c>
      <c r="BF89" s="204">
        <f>IF(N89="snížená",J89,0)</f>
        <v>0</v>
      </c>
      <c r="BG89" s="204">
        <f>IF(N89="zákl. přenesená",J89,0)</f>
        <v>0</v>
      </c>
      <c r="BH89" s="204">
        <f>IF(N89="sníž. přenesená",J89,0)</f>
        <v>0</v>
      </c>
      <c r="BI89" s="204">
        <f>IF(N89="nulová",J89,0)</f>
        <v>0</v>
      </c>
      <c r="BJ89" s="24" t="s">
        <v>24</v>
      </c>
      <c r="BK89" s="204">
        <f>ROUND(I89*H89,2)</f>
        <v>0</v>
      </c>
      <c r="BL89" s="24" t="s">
        <v>138</v>
      </c>
      <c r="BM89" s="24" t="s">
        <v>284</v>
      </c>
    </row>
    <row r="90" spans="2:65" s="11" customFormat="1" ht="13.5">
      <c r="B90" s="205"/>
      <c r="C90" s="206"/>
      <c r="D90" s="207" t="s">
        <v>140</v>
      </c>
      <c r="E90" s="208" t="s">
        <v>22</v>
      </c>
      <c r="F90" s="209" t="s">
        <v>285</v>
      </c>
      <c r="G90" s="206"/>
      <c r="H90" s="210" t="s">
        <v>22</v>
      </c>
      <c r="I90" s="211"/>
      <c r="J90" s="206"/>
      <c r="K90" s="206"/>
      <c r="L90" s="212"/>
      <c r="M90" s="213"/>
      <c r="N90" s="214"/>
      <c r="O90" s="214"/>
      <c r="P90" s="214"/>
      <c r="Q90" s="214"/>
      <c r="R90" s="214"/>
      <c r="S90" s="214"/>
      <c r="T90" s="215"/>
      <c r="AT90" s="216" t="s">
        <v>140</v>
      </c>
      <c r="AU90" s="216" t="s">
        <v>87</v>
      </c>
      <c r="AV90" s="11" t="s">
        <v>24</v>
      </c>
      <c r="AW90" s="11" t="s">
        <v>41</v>
      </c>
      <c r="AX90" s="11" t="s">
        <v>78</v>
      </c>
      <c r="AY90" s="216" t="s">
        <v>131</v>
      </c>
    </row>
    <row r="91" spans="2:65" s="12" customFormat="1" ht="13.5">
      <c r="B91" s="217"/>
      <c r="C91" s="218"/>
      <c r="D91" s="207" t="s">
        <v>140</v>
      </c>
      <c r="E91" s="229" t="s">
        <v>22</v>
      </c>
      <c r="F91" s="230" t="s">
        <v>286</v>
      </c>
      <c r="G91" s="218"/>
      <c r="H91" s="231">
        <v>516</v>
      </c>
      <c r="I91" s="223"/>
      <c r="J91" s="218"/>
      <c r="K91" s="218"/>
      <c r="L91" s="224"/>
      <c r="M91" s="225"/>
      <c r="N91" s="226"/>
      <c r="O91" s="226"/>
      <c r="P91" s="226"/>
      <c r="Q91" s="226"/>
      <c r="R91" s="226"/>
      <c r="S91" s="226"/>
      <c r="T91" s="227"/>
      <c r="AT91" s="228" t="s">
        <v>140</v>
      </c>
      <c r="AU91" s="228" t="s">
        <v>87</v>
      </c>
      <c r="AV91" s="12" t="s">
        <v>87</v>
      </c>
      <c r="AW91" s="12" t="s">
        <v>41</v>
      </c>
      <c r="AX91" s="12" t="s">
        <v>78</v>
      </c>
      <c r="AY91" s="228" t="s">
        <v>131</v>
      </c>
    </row>
    <row r="92" spans="2:65" s="11" customFormat="1" ht="13.5">
      <c r="B92" s="205"/>
      <c r="C92" s="206"/>
      <c r="D92" s="207" t="s">
        <v>140</v>
      </c>
      <c r="E92" s="208" t="s">
        <v>22</v>
      </c>
      <c r="F92" s="209" t="s">
        <v>287</v>
      </c>
      <c r="G92" s="206"/>
      <c r="H92" s="210" t="s">
        <v>22</v>
      </c>
      <c r="I92" s="211"/>
      <c r="J92" s="206"/>
      <c r="K92" s="206"/>
      <c r="L92" s="212"/>
      <c r="M92" s="213"/>
      <c r="N92" s="214"/>
      <c r="O92" s="214"/>
      <c r="P92" s="214"/>
      <c r="Q92" s="214"/>
      <c r="R92" s="214"/>
      <c r="S92" s="214"/>
      <c r="T92" s="215"/>
      <c r="AT92" s="216" t="s">
        <v>140</v>
      </c>
      <c r="AU92" s="216" t="s">
        <v>87</v>
      </c>
      <c r="AV92" s="11" t="s">
        <v>24</v>
      </c>
      <c r="AW92" s="11" t="s">
        <v>41</v>
      </c>
      <c r="AX92" s="11" t="s">
        <v>78</v>
      </c>
      <c r="AY92" s="216" t="s">
        <v>131</v>
      </c>
    </row>
    <row r="93" spans="2:65" s="12" customFormat="1" ht="13.5">
      <c r="B93" s="217"/>
      <c r="C93" s="218"/>
      <c r="D93" s="207" t="s">
        <v>140</v>
      </c>
      <c r="E93" s="229" t="s">
        <v>22</v>
      </c>
      <c r="F93" s="230" t="s">
        <v>288</v>
      </c>
      <c r="G93" s="218"/>
      <c r="H93" s="231">
        <v>188.5</v>
      </c>
      <c r="I93" s="223"/>
      <c r="J93" s="218"/>
      <c r="K93" s="218"/>
      <c r="L93" s="224"/>
      <c r="M93" s="225"/>
      <c r="N93" s="226"/>
      <c r="O93" s="226"/>
      <c r="P93" s="226"/>
      <c r="Q93" s="226"/>
      <c r="R93" s="226"/>
      <c r="S93" s="226"/>
      <c r="T93" s="227"/>
      <c r="AT93" s="228" t="s">
        <v>140</v>
      </c>
      <c r="AU93" s="228" t="s">
        <v>87</v>
      </c>
      <c r="AV93" s="12" t="s">
        <v>87</v>
      </c>
      <c r="AW93" s="12" t="s">
        <v>41</v>
      </c>
      <c r="AX93" s="12" t="s">
        <v>78</v>
      </c>
      <c r="AY93" s="228" t="s">
        <v>131</v>
      </c>
    </row>
    <row r="94" spans="2:65" s="14" customFormat="1" ht="13.5">
      <c r="B94" s="243"/>
      <c r="C94" s="244"/>
      <c r="D94" s="207" t="s">
        <v>140</v>
      </c>
      <c r="E94" s="264" t="s">
        <v>22</v>
      </c>
      <c r="F94" s="265" t="s">
        <v>174</v>
      </c>
      <c r="G94" s="244"/>
      <c r="H94" s="266">
        <v>704.5</v>
      </c>
      <c r="I94" s="248"/>
      <c r="J94" s="244"/>
      <c r="K94" s="244"/>
      <c r="L94" s="249"/>
      <c r="M94" s="250"/>
      <c r="N94" s="251"/>
      <c r="O94" s="251"/>
      <c r="P94" s="251"/>
      <c r="Q94" s="251"/>
      <c r="R94" s="251"/>
      <c r="S94" s="251"/>
      <c r="T94" s="252"/>
      <c r="AT94" s="253" t="s">
        <v>140</v>
      </c>
      <c r="AU94" s="253" t="s">
        <v>87</v>
      </c>
      <c r="AV94" s="14" t="s">
        <v>138</v>
      </c>
      <c r="AW94" s="14" t="s">
        <v>41</v>
      </c>
      <c r="AX94" s="14" t="s">
        <v>24</v>
      </c>
      <c r="AY94" s="253" t="s">
        <v>131</v>
      </c>
    </row>
    <row r="95" spans="2:65" s="10" customFormat="1" ht="29.85" customHeight="1">
      <c r="B95" s="176"/>
      <c r="C95" s="177"/>
      <c r="D95" s="190" t="s">
        <v>77</v>
      </c>
      <c r="E95" s="191" t="s">
        <v>157</v>
      </c>
      <c r="F95" s="191" t="s">
        <v>289</v>
      </c>
      <c r="G95" s="177"/>
      <c r="H95" s="177"/>
      <c r="I95" s="180"/>
      <c r="J95" s="192">
        <f>BK95</f>
        <v>0</v>
      </c>
      <c r="K95" s="177"/>
      <c r="L95" s="182"/>
      <c r="M95" s="183"/>
      <c r="N95" s="184"/>
      <c r="O95" s="184"/>
      <c r="P95" s="185">
        <f>SUM(P96:P110)</f>
        <v>0</v>
      </c>
      <c r="Q95" s="184"/>
      <c r="R95" s="185">
        <f>SUM(R96:R110)</f>
        <v>402.50256100000001</v>
      </c>
      <c r="S95" s="184"/>
      <c r="T95" s="186">
        <f>SUM(T96:T110)</f>
        <v>0</v>
      </c>
      <c r="AR95" s="187" t="s">
        <v>24</v>
      </c>
      <c r="AT95" s="188" t="s">
        <v>77</v>
      </c>
      <c r="AU95" s="188" t="s">
        <v>24</v>
      </c>
      <c r="AY95" s="187" t="s">
        <v>131</v>
      </c>
      <c r="BK95" s="189">
        <f>SUM(BK96:BK110)</f>
        <v>0</v>
      </c>
    </row>
    <row r="96" spans="2:65" s="1" customFormat="1" ht="22.5" customHeight="1">
      <c r="B96" s="41"/>
      <c r="C96" s="193" t="s">
        <v>138</v>
      </c>
      <c r="D96" s="193" t="s">
        <v>133</v>
      </c>
      <c r="E96" s="194" t="s">
        <v>290</v>
      </c>
      <c r="F96" s="195" t="s">
        <v>291</v>
      </c>
      <c r="G96" s="196" t="s">
        <v>136</v>
      </c>
      <c r="H96" s="197">
        <v>516</v>
      </c>
      <c r="I96" s="198"/>
      <c r="J96" s="199">
        <f>ROUND(I96*H96,2)</f>
        <v>0</v>
      </c>
      <c r="K96" s="195" t="s">
        <v>137</v>
      </c>
      <c r="L96" s="61"/>
      <c r="M96" s="200" t="s">
        <v>22</v>
      </c>
      <c r="N96" s="201" t="s">
        <v>49</v>
      </c>
      <c r="O96" s="42"/>
      <c r="P96" s="202">
        <f>O96*H96</f>
        <v>0</v>
      </c>
      <c r="Q96" s="202">
        <v>0</v>
      </c>
      <c r="R96" s="202">
        <f>Q96*H96</f>
        <v>0</v>
      </c>
      <c r="S96" s="202">
        <v>0</v>
      </c>
      <c r="T96" s="203">
        <f>S96*H96</f>
        <v>0</v>
      </c>
      <c r="AR96" s="24" t="s">
        <v>138</v>
      </c>
      <c r="AT96" s="24" t="s">
        <v>133</v>
      </c>
      <c r="AU96" s="24" t="s">
        <v>87</v>
      </c>
      <c r="AY96" s="24" t="s">
        <v>131</v>
      </c>
      <c r="BE96" s="204">
        <f>IF(N96="základní",J96,0)</f>
        <v>0</v>
      </c>
      <c r="BF96" s="204">
        <f>IF(N96="snížená",J96,0)</f>
        <v>0</v>
      </c>
      <c r="BG96" s="204">
        <f>IF(N96="zákl. přenesená",J96,0)</f>
        <v>0</v>
      </c>
      <c r="BH96" s="204">
        <f>IF(N96="sníž. přenesená",J96,0)</f>
        <v>0</v>
      </c>
      <c r="BI96" s="204">
        <f>IF(N96="nulová",J96,0)</f>
        <v>0</v>
      </c>
      <c r="BJ96" s="24" t="s">
        <v>24</v>
      </c>
      <c r="BK96" s="204">
        <f>ROUND(I96*H96,2)</f>
        <v>0</v>
      </c>
      <c r="BL96" s="24" t="s">
        <v>138</v>
      </c>
      <c r="BM96" s="24" t="s">
        <v>292</v>
      </c>
    </row>
    <row r="97" spans="2:65" s="11" customFormat="1" ht="13.5">
      <c r="B97" s="205"/>
      <c r="C97" s="206"/>
      <c r="D97" s="207" t="s">
        <v>140</v>
      </c>
      <c r="E97" s="208" t="s">
        <v>22</v>
      </c>
      <c r="F97" s="209" t="s">
        <v>293</v>
      </c>
      <c r="G97" s="206"/>
      <c r="H97" s="210" t="s">
        <v>22</v>
      </c>
      <c r="I97" s="211"/>
      <c r="J97" s="206"/>
      <c r="K97" s="206"/>
      <c r="L97" s="212"/>
      <c r="M97" s="213"/>
      <c r="N97" s="214"/>
      <c r="O97" s="214"/>
      <c r="P97" s="214"/>
      <c r="Q97" s="214"/>
      <c r="R97" s="214"/>
      <c r="S97" s="214"/>
      <c r="T97" s="215"/>
      <c r="AT97" s="216" t="s">
        <v>140</v>
      </c>
      <c r="AU97" s="216" t="s">
        <v>87</v>
      </c>
      <c r="AV97" s="11" t="s">
        <v>24</v>
      </c>
      <c r="AW97" s="11" t="s">
        <v>41</v>
      </c>
      <c r="AX97" s="11" t="s">
        <v>78</v>
      </c>
      <c r="AY97" s="216" t="s">
        <v>131</v>
      </c>
    </row>
    <row r="98" spans="2:65" s="12" customFormat="1" ht="13.5">
      <c r="B98" s="217"/>
      <c r="C98" s="218"/>
      <c r="D98" s="219" t="s">
        <v>140</v>
      </c>
      <c r="E98" s="220" t="s">
        <v>22</v>
      </c>
      <c r="F98" s="221" t="s">
        <v>286</v>
      </c>
      <c r="G98" s="218"/>
      <c r="H98" s="222">
        <v>516</v>
      </c>
      <c r="I98" s="223"/>
      <c r="J98" s="218"/>
      <c r="K98" s="218"/>
      <c r="L98" s="224"/>
      <c r="M98" s="225"/>
      <c r="N98" s="226"/>
      <c r="O98" s="226"/>
      <c r="P98" s="226"/>
      <c r="Q98" s="226"/>
      <c r="R98" s="226"/>
      <c r="S98" s="226"/>
      <c r="T98" s="227"/>
      <c r="AT98" s="228" t="s">
        <v>140</v>
      </c>
      <c r="AU98" s="228" t="s">
        <v>87</v>
      </c>
      <c r="AV98" s="12" t="s">
        <v>87</v>
      </c>
      <c r="AW98" s="12" t="s">
        <v>41</v>
      </c>
      <c r="AX98" s="12" t="s">
        <v>24</v>
      </c>
      <c r="AY98" s="228" t="s">
        <v>131</v>
      </c>
    </row>
    <row r="99" spans="2:65" s="1" customFormat="1" ht="22.5" customHeight="1">
      <c r="B99" s="41"/>
      <c r="C99" s="193" t="s">
        <v>157</v>
      </c>
      <c r="D99" s="193" t="s">
        <v>133</v>
      </c>
      <c r="E99" s="194" t="s">
        <v>294</v>
      </c>
      <c r="F99" s="195" t="s">
        <v>295</v>
      </c>
      <c r="G99" s="196" t="s">
        <v>136</v>
      </c>
      <c r="H99" s="197">
        <v>77.400000000000006</v>
      </c>
      <c r="I99" s="198"/>
      <c r="J99" s="199">
        <f>ROUND(I99*H99,2)</f>
        <v>0</v>
      </c>
      <c r="K99" s="195" t="s">
        <v>137</v>
      </c>
      <c r="L99" s="61"/>
      <c r="M99" s="200" t="s">
        <v>22</v>
      </c>
      <c r="N99" s="201" t="s">
        <v>49</v>
      </c>
      <c r="O99" s="42"/>
      <c r="P99" s="202">
        <f>O99*H99</f>
        <v>0</v>
      </c>
      <c r="Q99" s="202">
        <v>0.44529000000000002</v>
      </c>
      <c r="R99" s="202">
        <f>Q99*H99</f>
        <v>34.465446000000007</v>
      </c>
      <c r="S99" s="202">
        <v>0</v>
      </c>
      <c r="T99" s="203">
        <f>S99*H99</f>
        <v>0</v>
      </c>
      <c r="AR99" s="24" t="s">
        <v>138</v>
      </c>
      <c r="AT99" s="24" t="s">
        <v>133</v>
      </c>
      <c r="AU99" s="24" t="s">
        <v>87</v>
      </c>
      <c r="AY99" s="24" t="s">
        <v>131</v>
      </c>
      <c r="BE99" s="204">
        <f>IF(N99="základní",J99,0)</f>
        <v>0</v>
      </c>
      <c r="BF99" s="204">
        <f>IF(N99="snížená",J99,0)</f>
        <v>0</v>
      </c>
      <c r="BG99" s="204">
        <f>IF(N99="zákl. přenesená",J99,0)</f>
        <v>0</v>
      </c>
      <c r="BH99" s="204">
        <f>IF(N99="sníž. přenesená",J99,0)</f>
        <v>0</v>
      </c>
      <c r="BI99" s="204">
        <f>IF(N99="nulová",J99,0)</f>
        <v>0</v>
      </c>
      <c r="BJ99" s="24" t="s">
        <v>24</v>
      </c>
      <c r="BK99" s="204">
        <f>ROUND(I99*H99,2)</f>
        <v>0</v>
      </c>
      <c r="BL99" s="24" t="s">
        <v>138</v>
      </c>
      <c r="BM99" s="24" t="s">
        <v>296</v>
      </c>
    </row>
    <row r="100" spans="2:65" s="11" customFormat="1" ht="13.5">
      <c r="B100" s="205"/>
      <c r="C100" s="206"/>
      <c r="D100" s="207" t="s">
        <v>140</v>
      </c>
      <c r="E100" s="208" t="s">
        <v>22</v>
      </c>
      <c r="F100" s="209" t="s">
        <v>297</v>
      </c>
      <c r="G100" s="206"/>
      <c r="H100" s="210" t="s">
        <v>22</v>
      </c>
      <c r="I100" s="211"/>
      <c r="J100" s="206"/>
      <c r="K100" s="206"/>
      <c r="L100" s="212"/>
      <c r="M100" s="213"/>
      <c r="N100" s="214"/>
      <c r="O100" s="214"/>
      <c r="P100" s="214"/>
      <c r="Q100" s="214"/>
      <c r="R100" s="214"/>
      <c r="S100" s="214"/>
      <c r="T100" s="215"/>
      <c r="AT100" s="216" t="s">
        <v>140</v>
      </c>
      <c r="AU100" s="216" t="s">
        <v>87</v>
      </c>
      <c r="AV100" s="11" t="s">
        <v>24</v>
      </c>
      <c r="AW100" s="11" t="s">
        <v>41</v>
      </c>
      <c r="AX100" s="11" t="s">
        <v>78</v>
      </c>
      <c r="AY100" s="216" t="s">
        <v>131</v>
      </c>
    </row>
    <row r="101" spans="2:65" s="11" customFormat="1" ht="13.5">
      <c r="B101" s="205"/>
      <c r="C101" s="206"/>
      <c r="D101" s="207" t="s">
        <v>140</v>
      </c>
      <c r="E101" s="208" t="s">
        <v>22</v>
      </c>
      <c r="F101" s="209" t="s">
        <v>298</v>
      </c>
      <c r="G101" s="206"/>
      <c r="H101" s="210" t="s">
        <v>22</v>
      </c>
      <c r="I101" s="211"/>
      <c r="J101" s="206"/>
      <c r="K101" s="206"/>
      <c r="L101" s="212"/>
      <c r="M101" s="213"/>
      <c r="N101" s="214"/>
      <c r="O101" s="214"/>
      <c r="P101" s="214"/>
      <c r="Q101" s="214"/>
      <c r="R101" s="214"/>
      <c r="S101" s="214"/>
      <c r="T101" s="215"/>
      <c r="AT101" s="216" t="s">
        <v>140</v>
      </c>
      <c r="AU101" s="216" t="s">
        <v>87</v>
      </c>
      <c r="AV101" s="11" t="s">
        <v>24</v>
      </c>
      <c r="AW101" s="11" t="s">
        <v>41</v>
      </c>
      <c r="AX101" s="11" t="s">
        <v>78</v>
      </c>
      <c r="AY101" s="216" t="s">
        <v>131</v>
      </c>
    </row>
    <row r="102" spans="2:65" s="12" customFormat="1" ht="13.5">
      <c r="B102" s="217"/>
      <c r="C102" s="218"/>
      <c r="D102" s="219" t="s">
        <v>140</v>
      </c>
      <c r="E102" s="220" t="s">
        <v>22</v>
      </c>
      <c r="F102" s="221" t="s">
        <v>299</v>
      </c>
      <c r="G102" s="218"/>
      <c r="H102" s="222">
        <v>77.400000000000006</v>
      </c>
      <c r="I102" s="223"/>
      <c r="J102" s="218"/>
      <c r="K102" s="218"/>
      <c r="L102" s="224"/>
      <c r="M102" s="225"/>
      <c r="N102" s="226"/>
      <c r="O102" s="226"/>
      <c r="P102" s="226"/>
      <c r="Q102" s="226"/>
      <c r="R102" s="226"/>
      <c r="S102" s="226"/>
      <c r="T102" s="227"/>
      <c r="AT102" s="228" t="s">
        <v>140</v>
      </c>
      <c r="AU102" s="228" t="s">
        <v>87</v>
      </c>
      <c r="AV102" s="12" t="s">
        <v>87</v>
      </c>
      <c r="AW102" s="12" t="s">
        <v>41</v>
      </c>
      <c r="AX102" s="12" t="s">
        <v>24</v>
      </c>
      <c r="AY102" s="228" t="s">
        <v>131</v>
      </c>
    </row>
    <row r="103" spans="2:65" s="1" customFormat="1" ht="22.5" customHeight="1">
      <c r="B103" s="41"/>
      <c r="C103" s="193" t="s">
        <v>162</v>
      </c>
      <c r="D103" s="193" t="s">
        <v>133</v>
      </c>
      <c r="E103" s="194" t="s">
        <v>300</v>
      </c>
      <c r="F103" s="195" t="s">
        <v>301</v>
      </c>
      <c r="G103" s="196" t="s">
        <v>136</v>
      </c>
      <c r="H103" s="197">
        <v>188.5</v>
      </c>
      <c r="I103" s="198"/>
      <c r="J103" s="199">
        <f>ROUND(I103*H103,2)</f>
        <v>0</v>
      </c>
      <c r="K103" s="195" t="s">
        <v>137</v>
      </c>
      <c r="L103" s="61"/>
      <c r="M103" s="200" t="s">
        <v>22</v>
      </c>
      <c r="N103" s="201" t="s">
        <v>49</v>
      </c>
      <c r="O103" s="42"/>
      <c r="P103" s="202">
        <f>O103*H103</f>
        <v>0</v>
      </c>
      <c r="Q103" s="202">
        <v>0.27799000000000001</v>
      </c>
      <c r="R103" s="202">
        <f>Q103*H103</f>
        <v>52.401115000000004</v>
      </c>
      <c r="S103" s="202">
        <v>0</v>
      </c>
      <c r="T103" s="203">
        <f>S103*H103</f>
        <v>0</v>
      </c>
      <c r="AR103" s="24" t="s">
        <v>138</v>
      </c>
      <c r="AT103" s="24" t="s">
        <v>133</v>
      </c>
      <c r="AU103" s="24" t="s">
        <v>87</v>
      </c>
      <c r="AY103" s="24" t="s">
        <v>131</v>
      </c>
      <c r="BE103" s="204">
        <f>IF(N103="základní",J103,0)</f>
        <v>0</v>
      </c>
      <c r="BF103" s="204">
        <f>IF(N103="snížená",J103,0)</f>
        <v>0</v>
      </c>
      <c r="BG103" s="204">
        <f>IF(N103="zákl. přenesená",J103,0)</f>
        <v>0</v>
      </c>
      <c r="BH103" s="204">
        <f>IF(N103="sníž. přenesená",J103,0)</f>
        <v>0</v>
      </c>
      <c r="BI103" s="204">
        <f>IF(N103="nulová",J103,0)</f>
        <v>0</v>
      </c>
      <c r="BJ103" s="24" t="s">
        <v>24</v>
      </c>
      <c r="BK103" s="204">
        <f>ROUND(I103*H103,2)</f>
        <v>0</v>
      </c>
      <c r="BL103" s="24" t="s">
        <v>138</v>
      </c>
      <c r="BM103" s="24" t="s">
        <v>302</v>
      </c>
    </row>
    <row r="104" spans="2:65" s="11" customFormat="1" ht="13.5">
      <c r="B104" s="205"/>
      <c r="C104" s="206"/>
      <c r="D104" s="207" t="s">
        <v>140</v>
      </c>
      <c r="E104" s="208" t="s">
        <v>22</v>
      </c>
      <c r="F104" s="209" t="s">
        <v>287</v>
      </c>
      <c r="G104" s="206"/>
      <c r="H104" s="210" t="s">
        <v>22</v>
      </c>
      <c r="I104" s="211"/>
      <c r="J104" s="206"/>
      <c r="K104" s="206"/>
      <c r="L104" s="212"/>
      <c r="M104" s="213"/>
      <c r="N104" s="214"/>
      <c r="O104" s="214"/>
      <c r="P104" s="214"/>
      <c r="Q104" s="214"/>
      <c r="R104" s="214"/>
      <c r="S104" s="214"/>
      <c r="T104" s="215"/>
      <c r="AT104" s="216" t="s">
        <v>140</v>
      </c>
      <c r="AU104" s="216" t="s">
        <v>87</v>
      </c>
      <c r="AV104" s="11" t="s">
        <v>24</v>
      </c>
      <c r="AW104" s="11" t="s">
        <v>41</v>
      </c>
      <c r="AX104" s="11" t="s">
        <v>78</v>
      </c>
      <c r="AY104" s="216" t="s">
        <v>131</v>
      </c>
    </row>
    <row r="105" spans="2:65" s="12" customFormat="1" ht="13.5">
      <c r="B105" s="217"/>
      <c r="C105" s="218"/>
      <c r="D105" s="219" t="s">
        <v>140</v>
      </c>
      <c r="E105" s="220" t="s">
        <v>22</v>
      </c>
      <c r="F105" s="221" t="s">
        <v>288</v>
      </c>
      <c r="G105" s="218"/>
      <c r="H105" s="222">
        <v>188.5</v>
      </c>
      <c r="I105" s="223"/>
      <c r="J105" s="218"/>
      <c r="K105" s="218"/>
      <c r="L105" s="224"/>
      <c r="M105" s="225"/>
      <c r="N105" s="226"/>
      <c r="O105" s="226"/>
      <c r="P105" s="226"/>
      <c r="Q105" s="226"/>
      <c r="R105" s="226"/>
      <c r="S105" s="226"/>
      <c r="T105" s="227"/>
      <c r="AT105" s="228" t="s">
        <v>140</v>
      </c>
      <c r="AU105" s="228" t="s">
        <v>87</v>
      </c>
      <c r="AV105" s="12" t="s">
        <v>87</v>
      </c>
      <c r="AW105" s="12" t="s">
        <v>41</v>
      </c>
      <c r="AX105" s="12" t="s">
        <v>24</v>
      </c>
      <c r="AY105" s="228" t="s">
        <v>131</v>
      </c>
    </row>
    <row r="106" spans="2:65" s="1" customFormat="1" ht="22.5" customHeight="1">
      <c r="B106" s="41"/>
      <c r="C106" s="193" t="s">
        <v>175</v>
      </c>
      <c r="D106" s="193" t="s">
        <v>133</v>
      </c>
      <c r="E106" s="194" t="s">
        <v>303</v>
      </c>
      <c r="F106" s="195" t="s">
        <v>304</v>
      </c>
      <c r="G106" s="196" t="s">
        <v>136</v>
      </c>
      <c r="H106" s="197">
        <v>516</v>
      </c>
      <c r="I106" s="198"/>
      <c r="J106" s="199">
        <f>ROUND(I106*H106,2)</f>
        <v>0</v>
      </c>
      <c r="K106" s="195" t="s">
        <v>137</v>
      </c>
      <c r="L106" s="61"/>
      <c r="M106" s="200" t="s">
        <v>22</v>
      </c>
      <c r="N106" s="201" t="s">
        <v>49</v>
      </c>
      <c r="O106" s="42"/>
      <c r="P106" s="202">
        <f>O106*H106</f>
        <v>0</v>
      </c>
      <c r="Q106" s="202">
        <v>8.3500000000000005E-2</v>
      </c>
      <c r="R106" s="202">
        <f>Q106*H106</f>
        <v>43.086000000000006</v>
      </c>
      <c r="S106" s="202">
        <v>0</v>
      </c>
      <c r="T106" s="203">
        <f>S106*H106</f>
        <v>0</v>
      </c>
      <c r="AR106" s="24" t="s">
        <v>138</v>
      </c>
      <c r="AT106" s="24" t="s">
        <v>133</v>
      </c>
      <c r="AU106" s="24" t="s">
        <v>87</v>
      </c>
      <c r="AY106" s="24" t="s">
        <v>131</v>
      </c>
      <c r="BE106" s="204">
        <f>IF(N106="základní",J106,0)</f>
        <v>0</v>
      </c>
      <c r="BF106" s="204">
        <f>IF(N106="snížená",J106,0)</f>
        <v>0</v>
      </c>
      <c r="BG106" s="204">
        <f>IF(N106="zákl. přenesená",J106,0)</f>
        <v>0</v>
      </c>
      <c r="BH106" s="204">
        <f>IF(N106="sníž. přenesená",J106,0)</f>
        <v>0</v>
      </c>
      <c r="BI106" s="204">
        <f>IF(N106="nulová",J106,0)</f>
        <v>0</v>
      </c>
      <c r="BJ106" s="24" t="s">
        <v>24</v>
      </c>
      <c r="BK106" s="204">
        <f>ROUND(I106*H106,2)</f>
        <v>0</v>
      </c>
      <c r="BL106" s="24" t="s">
        <v>138</v>
      </c>
      <c r="BM106" s="24" t="s">
        <v>305</v>
      </c>
    </row>
    <row r="107" spans="2:65" s="11" customFormat="1" ht="13.5">
      <c r="B107" s="205"/>
      <c r="C107" s="206"/>
      <c r="D107" s="207" t="s">
        <v>140</v>
      </c>
      <c r="E107" s="208" t="s">
        <v>22</v>
      </c>
      <c r="F107" s="209" t="s">
        <v>306</v>
      </c>
      <c r="G107" s="206"/>
      <c r="H107" s="210" t="s">
        <v>22</v>
      </c>
      <c r="I107" s="211"/>
      <c r="J107" s="206"/>
      <c r="K107" s="206"/>
      <c r="L107" s="212"/>
      <c r="M107" s="213"/>
      <c r="N107" s="214"/>
      <c r="O107" s="214"/>
      <c r="P107" s="214"/>
      <c r="Q107" s="214"/>
      <c r="R107" s="214"/>
      <c r="S107" s="214"/>
      <c r="T107" s="215"/>
      <c r="AT107" s="216" t="s">
        <v>140</v>
      </c>
      <c r="AU107" s="216" t="s">
        <v>87</v>
      </c>
      <c r="AV107" s="11" t="s">
        <v>24</v>
      </c>
      <c r="AW107" s="11" t="s">
        <v>41</v>
      </c>
      <c r="AX107" s="11" t="s">
        <v>78</v>
      </c>
      <c r="AY107" s="216" t="s">
        <v>131</v>
      </c>
    </row>
    <row r="108" spans="2:65" s="12" customFormat="1" ht="13.5">
      <c r="B108" s="217"/>
      <c r="C108" s="218"/>
      <c r="D108" s="219" t="s">
        <v>140</v>
      </c>
      <c r="E108" s="220" t="s">
        <v>22</v>
      </c>
      <c r="F108" s="221" t="s">
        <v>286</v>
      </c>
      <c r="G108" s="218"/>
      <c r="H108" s="222">
        <v>516</v>
      </c>
      <c r="I108" s="223"/>
      <c r="J108" s="218"/>
      <c r="K108" s="218"/>
      <c r="L108" s="224"/>
      <c r="M108" s="225"/>
      <c r="N108" s="226"/>
      <c r="O108" s="226"/>
      <c r="P108" s="226"/>
      <c r="Q108" s="226"/>
      <c r="R108" s="226"/>
      <c r="S108" s="226"/>
      <c r="T108" s="227"/>
      <c r="AT108" s="228" t="s">
        <v>140</v>
      </c>
      <c r="AU108" s="228" t="s">
        <v>87</v>
      </c>
      <c r="AV108" s="12" t="s">
        <v>87</v>
      </c>
      <c r="AW108" s="12" t="s">
        <v>41</v>
      </c>
      <c r="AX108" s="12" t="s">
        <v>24</v>
      </c>
      <c r="AY108" s="228" t="s">
        <v>131</v>
      </c>
    </row>
    <row r="109" spans="2:65" s="1" customFormat="1" ht="22.5" customHeight="1">
      <c r="B109" s="41"/>
      <c r="C109" s="254" t="s">
        <v>179</v>
      </c>
      <c r="D109" s="254" t="s">
        <v>195</v>
      </c>
      <c r="E109" s="255" t="s">
        <v>307</v>
      </c>
      <c r="F109" s="256" t="s">
        <v>308</v>
      </c>
      <c r="G109" s="257" t="s">
        <v>154</v>
      </c>
      <c r="H109" s="258">
        <v>115</v>
      </c>
      <c r="I109" s="259"/>
      <c r="J109" s="260">
        <f>ROUND(I109*H109,2)</f>
        <v>0</v>
      </c>
      <c r="K109" s="256" t="s">
        <v>137</v>
      </c>
      <c r="L109" s="261"/>
      <c r="M109" s="262" t="s">
        <v>22</v>
      </c>
      <c r="N109" s="263" t="s">
        <v>49</v>
      </c>
      <c r="O109" s="42"/>
      <c r="P109" s="202">
        <f>O109*H109</f>
        <v>0</v>
      </c>
      <c r="Q109" s="202">
        <v>2.37</v>
      </c>
      <c r="R109" s="202">
        <f>Q109*H109</f>
        <v>272.55</v>
      </c>
      <c r="S109" s="202">
        <v>0</v>
      </c>
      <c r="T109" s="203">
        <f>S109*H109</f>
        <v>0</v>
      </c>
      <c r="AR109" s="24" t="s">
        <v>179</v>
      </c>
      <c r="AT109" s="24" t="s">
        <v>195</v>
      </c>
      <c r="AU109" s="24" t="s">
        <v>87</v>
      </c>
      <c r="AY109" s="24" t="s">
        <v>131</v>
      </c>
      <c r="BE109" s="204">
        <f>IF(N109="základní",J109,0)</f>
        <v>0</v>
      </c>
      <c r="BF109" s="204">
        <f>IF(N109="snížená",J109,0)</f>
        <v>0</v>
      </c>
      <c r="BG109" s="204">
        <f>IF(N109="zákl. přenesená",J109,0)</f>
        <v>0</v>
      </c>
      <c r="BH109" s="204">
        <f>IF(N109="sníž. přenesená",J109,0)</f>
        <v>0</v>
      </c>
      <c r="BI109" s="204">
        <f>IF(N109="nulová",J109,0)</f>
        <v>0</v>
      </c>
      <c r="BJ109" s="24" t="s">
        <v>24</v>
      </c>
      <c r="BK109" s="204">
        <f>ROUND(I109*H109,2)</f>
        <v>0</v>
      </c>
      <c r="BL109" s="24" t="s">
        <v>138</v>
      </c>
      <c r="BM109" s="24" t="s">
        <v>309</v>
      </c>
    </row>
    <row r="110" spans="2:65" s="1" customFormat="1" ht="22.5" customHeight="1">
      <c r="B110" s="41"/>
      <c r="C110" s="193" t="s">
        <v>245</v>
      </c>
      <c r="D110" s="193" t="s">
        <v>133</v>
      </c>
      <c r="E110" s="194" t="s">
        <v>310</v>
      </c>
      <c r="F110" s="195" t="s">
        <v>311</v>
      </c>
      <c r="G110" s="196" t="s">
        <v>312</v>
      </c>
      <c r="H110" s="197">
        <v>1</v>
      </c>
      <c r="I110" s="198"/>
      <c r="J110" s="199">
        <f>ROUND(I110*H110,2)</f>
        <v>0</v>
      </c>
      <c r="K110" s="195" t="s">
        <v>22</v>
      </c>
      <c r="L110" s="61"/>
      <c r="M110" s="200" t="s">
        <v>22</v>
      </c>
      <c r="N110" s="201" t="s">
        <v>49</v>
      </c>
      <c r="O110" s="42"/>
      <c r="P110" s="202">
        <f>O110*H110</f>
        <v>0</v>
      </c>
      <c r="Q110" s="202">
        <v>0</v>
      </c>
      <c r="R110" s="202">
        <f>Q110*H110</f>
        <v>0</v>
      </c>
      <c r="S110" s="202">
        <v>0</v>
      </c>
      <c r="T110" s="203">
        <f>S110*H110</f>
        <v>0</v>
      </c>
      <c r="AR110" s="24" t="s">
        <v>138</v>
      </c>
      <c r="AT110" s="24" t="s">
        <v>133</v>
      </c>
      <c r="AU110" s="24" t="s">
        <v>87</v>
      </c>
      <c r="AY110" s="24" t="s">
        <v>131</v>
      </c>
      <c r="BE110" s="204">
        <f>IF(N110="základní",J110,0)</f>
        <v>0</v>
      </c>
      <c r="BF110" s="204">
        <f>IF(N110="snížená",J110,0)</f>
        <v>0</v>
      </c>
      <c r="BG110" s="204">
        <f>IF(N110="zákl. přenesená",J110,0)</f>
        <v>0</v>
      </c>
      <c r="BH110" s="204">
        <f>IF(N110="sníž. přenesená",J110,0)</f>
        <v>0</v>
      </c>
      <c r="BI110" s="204">
        <f>IF(N110="nulová",J110,0)</f>
        <v>0</v>
      </c>
      <c r="BJ110" s="24" t="s">
        <v>24</v>
      </c>
      <c r="BK110" s="204">
        <f>ROUND(I110*H110,2)</f>
        <v>0</v>
      </c>
      <c r="BL110" s="24" t="s">
        <v>138</v>
      </c>
      <c r="BM110" s="24" t="s">
        <v>313</v>
      </c>
    </row>
    <row r="111" spans="2:65" s="10" customFormat="1" ht="29.85" customHeight="1">
      <c r="B111" s="176"/>
      <c r="C111" s="177"/>
      <c r="D111" s="190" t="s">
        <v>77</v>
      </c>
      <c r="E111" s="191" t="s">
        <v>314</v>
      </c>
      <c r="F111" s="191" t="s">
        <v>315</v>
      </c>
      <c r="G111" s="177"/>
      <c r="H111" s="177"/>
      <c r="I111" s="180"/>
      <c r="J111" s="192">
        <f>BK111</f>
        <v>0</v>
      </c>
      <c r="K111" s="177"/>
      <c r="L111" s="182"/>
      <c r="M111" s="183"/>
      <c r="N111" s="184"/>
      <c r="O111" s="184"/>
      <c r="P111" s="185">
        <f>SUM(P112:P117)</f>
        <v>0</v>
      </c>
      <c r="Q111" s="184"/>
      <c r="R111" s="185">
        <f>SUM(R112:R117)</f>
        <v>0</v>
      </c>
      <c r="S111" s="184"/>
      <c r="T111" s="186">
        <f>SUM(T112:T117)</f>
        <v>0</v>
      </c>
      <c r="AR111" s="187" t="s">
        <v>24</v>
      </c>
      <c r="AT111" s="188" t="s">
        <v>77</v>
      </c>
      <c r="AU111" s="188" t="s">
        <v>24</v>
      </c>
      <c r="AY111" s="187" t="s">
        <v>131</v>
      </c>
      <c r="BK111" s="189">
        <f>SUM(BK112:BK117)</f>
        <v>0</v>
      </c>
    </row>
    <row r="112" spans="2:65" s="1" customFormat="1" ht="31.5" customHeight="1">
      <c r="B112" s="41"/>
      <c r="C112" s="193" t="s">
        <v>29</v>
      </c>
      <c r="D112" s="193" t="s">
        <v>133</v>
      </c>
      <c r="E112" s="194" t="s">
        <v>316</v>
      </c>
      <c r="F112" s="195" t="s">
        <v>317</v>
      </c>
      <c r="G112" s="196" t="s">
        <v>318</v>
      </c>
      <c r="H112" s="197">
        <v>86.866</v>
      </c>
      <c r="I112" s="198"/>
      <c r="J112" s="199">
        <f>ROUND(I112*H112,2)</f>
        <v>0</v>
      </c>
      <c r="K112" s="195" t="s">
        <v>137</v>
      </c>
      <c r="L112" s="61"/>
      <c r="M112" s="200" t="s">
        <v>22</v>
      </c>
      <c r="N112" s="201" t="s">
        <v>49</v>
      </c>
      <c r="O112" s="42"/>
      <c r="P112" s="202">
        <f>O112*H112</f>
        <v>0</v>
      </c>
      <c r="Q112" s="202">
        <v>0</v>
      </c>
      <c r="R112" s="202">
        <f>Q112*H112</f>
        <v>0</v>
      </c>
      <c r="S112" s="202">
        <v>0</v>
      </c>
      <c r="T112" s="203">
        <f>S112*H112</f>
        <v>0</v>
      </c>
      <c r="AR112" s="24" t="s">
        <v>138</v>
      </c>
      <c r="AT112" s="24" t="s">
        <v>133</v>
      </c>
      <c r="AU112" s="24" t="s">
        <v>87</v>
      </c>
      <c r="AY112" s="24" t="s">
        <v>131</v>
      </c>
      <c r="BE112" s="204">
        <f>IF(N112="základní",J112,0)</f>
        <v>0</v>
      </c>
      <c r="BF112" s="204">
        <f>IF(N112="snížená",J112,0)</f>
        <v>0</v>
      </c>
      <c r="BG112" s="204">
        <f>IF(N112="zákl. přenesená",J112,0)</f>
        <v>0</v>
      </c>
      <c r="BH112" s="204">
        <f>IF(N112="sníž. přenesená",J112,0)</f>
        <v>0</v>
      </c>
      <c r="BI112" s="204">
        <f>IF(N112="nulová",J112,0)</f>
        <v>0</v>
      </c>
      <c r="BJ112" s="24" t="s">
        <v>24</v>
      </c>
      <c r="BK112" s="204">
        <f>ROUND(I112*H112,2)</f>
        <v>0</v>
      </c>
      <c r="BL112" s="24" t="s">
        <v>138</v>
      </c>
      <c r="BM112" s="24" t="s">
        <v>319</v>
      </c>
    </row>
    <row r="113" spans="2:65" s="11" customFormat="1" ht="13.5">
      <c r="B113" s="205"/>
      <c r="C113" s="206"/>
      <c r="D113" s="207" t="s">
        <v>140</v>
      </c>
      <c r="E113" s="208" t="s">
        <v>22</v>
      </c>
      <c r="F113" s="209" t="s">
        <v>320</v>
      </c>
      <c r="G113" s="206"/>
      <c r="H113" s="210" t="s">
        <v>22</v>
      </c>
      <c r="I113" s="211"/>
      <c r="J113" s="206"/>
      <c r="K113" s="206"/>
      <c r="L113" s="212"/>
      <c r="M113" s="213"/>
      <c r="N113" s="214"/>
      <c r="O113" s="214"/>
      <c r="P113" s="214"/>
      <c r="Q113" s="214"/>
      <c r="R113" s="214"/>
      <c r="S113" s="214"/>
      <c r="T113" s="215"/>
      <c r="AT113" s="216" t="s">
        <v>140</v>
      </c>
      <c r="AU113" s="216" t="s">
        <v>87</v>
      </c>
      <c r="AV113" s="11" t="s">
        <v>24</v>
      </c>
      <c r="AW113" s="11" t="s">
        <v>41</v>
      </c>
      <c r="AX113" s="11" t="s">
        <v>78</v>
      </c>
      <c r="AY113" s="216" t="s">
        <v>131</v>
      </c>
    </row>
    <row r="114" spans="2:65" s="12" customFormat="1" ht="13.5">
      <c r="B114" s="217"/>
      <c r="C114" s="218"/>
      <c r="D114" s="219" t="s">
        <v>140</v>
      </c>
      <c r="E114" s="220" t="s">
        <v>22</v>
      </c>
      <c r="F114" s="221" t="s">
        <v>321</v>
      </c>
      <c r="G114" s="218"/>
      <c r="H114" s="222">
        <v>86.866</v>
      </c>
      <c r="I114" s="223"/>
      <c r="J114" s="218"/>
      <c r="K114" s="218"/>
      <c r="L114" s="224"/>
      <c r="M114" s="225"/>
      <c r="N114" s="226"/>
      <c r="O114" s="226"/>
      <c r="P114" s="226"/>
      <c r="Q114" s="226"/>
      <c r="R114" s="226"/>
      <c r="S114" s="226"/>
      <c r="T114" s="227"/>
      <c r="AT114" s="228" t="s">
        <v>140</v>
      </c>
      <c r="AU114" s="228" t="s">
        <v>87</v>
      </c>
      <c r="AV114" s="12" t="s">
        <v>87</v>
      </c>
      <c r="AW114" s="12" t="s">
        <v>41</v>
      </c>
      <c r="AX114" s="12" t="s">
        <v>24</v>
      </c>
      <c r="AY114" s="228" t="s">
        <v>131</v>
      </c>
    </row>
    <row r="115" spans="2:65" s="1" customFormat="1" ht="22.5" customHeight="1">
      <c r="B115" s="41"/>
      <c r="C115" s="193" t="s">
        <v>194</v>
      </c>
      <c r="D115" s="193" t="s">
        <v>133</v>
      </c>
      <c r="E115" s="194" t="s">
        <v>322</v>
      </c>
      <c r="F115" s="195" t="s">
        <v>323</v>
      </c>
      <c r="G115" s="196" t="s">
        <v>318</v>
      </c>
      <c r="H115" s="197">
        <v>315.63600000000002</v>
      </c>
      <c r="I115" s="198"/>
      <c r="J115" s="199">
        <f>ROUND(I115*H115,2)</f>
        <v>0</v>
      </c>
      <c r="K115" s="195" t="s">
        <v>137</v>
      </c>
      <c r="L115" s="61"/>
      <c r="M115" s="200" t="s">
        <v>22</v>
      </c>
      <c r="N115" s="201" t="s">
        <v>49</v>
      </c>
      <c r="O115" s="42"/>
      <c r="P115" s="202">
        <f>O115*H115</f>
        <v>0</v>
      </c>
      <c r="Q115" s="202">
        <v>0</v>
      </c>
      <c r="R115" s="202">
        <f>Q115*H115</f>
        <v>0</v>
      </c>
      <c r="S115" s="202">
        <v>0</v>
      </c>
      <c r="T115" s="203">
        <f>S115*H115</f>
        <v>0</v>
      </c>
      <c r="AR115" s="24" t="s">
        <v>138</v>
      </c>
      <c r="AT115" s="24" t="s">
        <v>133</v>
      </c>
      <c r="AU115" s="24" t="s">
        <v>87</v>
      </c>
      <c r="AY115" s="24" t="s">
        <v>131</v>
      </c>
      <c r="BE115" s="204">
        <f>IF(N115="základní",J115,0)</f>
        <v>0</v>
      </c>
      <c r="BF115" s="204">
        <f>IF(N115="snížená",J115,0)</f>
        <v>0</v>
      </c>
      <c r="BG115" s="204">
        <f>IF(N115="zákl. přenesená",J115,0)</f>
        <v>0</v>
      </c>
      <c r="BH115" s="204">
        <f>IF(N115="sníž. přenesená",J115,0)</f>
        <v>0</v>
      </c>
      <c r="BI115" s="204">
        <f>IF(N115="nulová",J115,0)</f>
        <v>0</v>
      </c>
      <c r="BJ115" s="24" t="s">
        <v>24</v>
      </c>
      <c r="BK115" s="204">
        <f>ROUND(I115*H115,2)</f>
        <v>0</v>
      </c>
      <c r="BL115" s="24" t="s">
        <v>138</v>
      </c>
      <c r="BM115" s="24" t="s">
        <v>324</v>
      </c>
    </row>
    <row r="116" spans="2:65" s="11" customFormat="1" ht="13.5">
      <c r="B116" s="205"/>
      <c r="C116" s="206"/>
      <c r="D116" s="207" t="s">
        <v>140</v>
      </c>
      <c r="E116" s="208" t="s">
        <v>22</v>
      </c>
      <c r="F116" s="209" t="s">
        <v>325</v>
      </c>
      <c r="G116" s="206"/>
      <c r="H116" s="210" t="s">
        <v>22</v>
      </c>
      <c r="I116" s="211"/>
      <c r="J116" s="206"/>
      <c r="K116" s="206"/>
      <c r="L116" s="212"/>
      <c r="M116" s="213"/>
      <c r="N116" s="214"/>
      <c r="O116" s="214"/>
      <c r="P116" s="214"/>
      <c r="Q116" s="214"/>
      <c r="R116" s="214"/>
      <c r="S116" s="214"/>
      <c r="T116" s="215"/>
      <c r="AT116" s="216" t="s">
        <v>140</v>
      </c>
      <c r="AU116" s="216" t="s">
        <v>87</v>
      </c>
      <c r="AV116" s="11" t="s">
        <v>24</v>
      </c>
      <c r="AW116" s="11" t="s">
        <v>41</v>
      </c>
      <c r="AX116" s="11" t="s">
        <v>78</v>
      </c>
      <c r="AY116" s="216" t="s">
        <v>131</v>
      </c>
    </row>
    <row r="117" spans="2:65" s="12" customFormat="1" ht="13.5">
      <c r="B117" s="217"/>
      <c r="C117" s="218"/>
      <c r="D117" s="207" t="s">
        <v>140</v>
      </c>
      <c r="E117" s="229" t="s">
        <v>22</v>
      </c>
      <c r="F117" s="230" t="s">
        <v>326</v>
      </c>
      <c r="G117" s="218"/>
      <c r="H117" s="231">
        <v>315.63600000000002</v>
      </c>
      <c r="I117" s="223"/>
      <c r="J117" s="218"/>
      <c r="K117" s="218"/>
      <c r="L117" s="224"/>
      <c r="M117" s="270"/>
      <c r="N117" s="271"/>
      <c r="O117" s="271"/>
      <c r="P117" s="271"/>
      <c r="Q117" s="271"/>
      <c r="R117" s="271"/>
      <c r="S117" s="271"/>
      <c r="T117" s="272"/>
      <c r="AT117" s="228" t="s">
        <v>140</v>
      </c>
      <c r="AU117" s="228" t="s">
        <v>87</v>
      </c>
      <c r="AV117" s="12" t="s">
        <v>87</v>
      </c>
      <c r="AW117" s="12" t="s">
        <v>41</v>
      </c>
      <c r="AX117" s="12" t="s">
        <v>24</v>
      </c>
      <c r="AY117" s="228" t="s">
        <v>131</v>
      </c>
    </row>
    <row r="118" spans="2:65" s="1" customFormat="1" ht="6.95" customHeight="1">
      <c r="B118" s="56"/>
      <c r="C118" s="57"/>
      <c r="D118" s="57"/>
      <c r="E118" s="57"/>
      <c r="F118" s="57"/>
      <c r="G118" s="57"/>
      <c r="H118" s="57"/>
      <c r="I118" s="139"/>
      <c r="J118" s="57"/>
      <c r="K118" s="57"/>
      <c r="L118" s="61"/>
    </row>
  </sheetData>
  <sheetProtection algorithmName="SHA-512" hashValue="hJ8Rkhl7qHyToCGr+XB9KMePkDNZXoJ5fknfblHHhUD3yzwJ82LFscZg+PjDQgLpfTwhnJj1nTK1ucHYGeUT9g==" saltValue="nB525Kfxq3BSsO0NVY1clQ==" spinCount="100000" sheet="1" objects="1" scenarios="1" formatCells="0" formatColumns="0" formatRows="0" sort="0" autoFilter="0"/>
  <autoFilter ref="C79:K117"/>
  <mergeCells count="9">
    <mergeCell ref="E70:H70"/>
    <mergeCell ref="E72:H72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79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52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11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1"/>
      <c r="B1" s="112"/>
      <c r="C1" s="112"/>
      <c r="D1" s="113" t="s">
        <v>1</v>
      </c>
      <c r="E1" s="112"/>
      <c r="F1" s="114" t="s">
        <v>100</v>
      </c>
      <c r="G1" s="400" t="s">
        <v>101</v>
      </c>
      <c r="H1" s="400"/>
      <c r="I1" s="115"/>
      <c r="J1" s="114" t="s">
        <v>102</v>
      </c>
      <c r="K1" s="113" t="s">
        <v>103</v>
      </c>
      <c r="L1" s="114" t="s">
        <v>104</v>
      </c>
      <c r="M1" s="114"/>
      <c r="N1" s="114"/>
      <c r="O1" s="114"/>
      <c r="P1" s="114"/>
      <c r="Q1" s="114"/>
      <c r="R1" s="114"/>
      <c r="S1" s="114"/>
      <c r="T1" s="114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spans="1:70" ht="36.950000000000003" customHeight="1">
      <c r="L2" s="392"/>
      <c r="M2" s="392"/>
      <c r="N2" s="392"/>
      <c r="O2" s="392"/>
      <c r="P2" s="392"/>
      <c r="Q2" s="392"/>
      <c r="R2" s="392"/>
      <c r="S2" s="392"/>
      <c r="T2" s="392"/>
      <c r="U2" s="392"/>
      <c r="V2" s="392"/>
      <c r="AT2" s="24" t="s">
        <v>96</v>
      </c>
    </row>
    <row r="3" spans="1:70" ht="6.95" customHeight="1">
      <c r="B3" s="25"/>
      <c r="C3" s="26"/>
      <c r="D3" s="26"/>
      <c r="E3" s="26"/>
      <c r="F3" s="26"/>
      <c r="G3" s="26"/>
      <c r="H3" s="26"/>
      <c r="I3" s="116"/>
      <c r="J3" s="26"/>
      <c r="K3" s="27"/>
      <c r="AT3" s="24" t="s">
        <v>87</v>
      </c>
    </row>
    <row r="4" spans="1:70" ht="36.950000000000003" customHeight="1">
      <c r="B4" s="28"/>
      <c r="C4" s="29"/>
      <c r="D4" s="30" t="s">
        <v>105</v>
      </c>
      <c r="E4" s="29"/>
      <c r="F4" s="29"/>
      <c r="G4" s="29"/>
      <c r="H4" s="29"/>
      <c r="I4" s="117"/>
      <c r="J4" s="29"/>
      <c r="K4" s="31"/>
      <c r="M4" s="32" t="s">
        <v>12</v>
      </c>
      <c r="AT4" s="24" t="s">
        <v>6</v>
      </c>
    </row>
    <row r="5" spans="1:70" ht="6.95" customHeight="1">
      <c r="B5" s="28"/>
      <c r="C5" s="29"/>
      <c r="D5" s="29"/>
      <c r="E5" s="29"/>
      <c r="F5" s="29"/>
      <c r="G5" s="29"/>
      <c r="H5" s="29"/>
      <c r="I5" s="117"/>
      <c r="J5" s="29"/>
      <c r="K5" s="31"/>
    </row>
    <row r="6" spans="1:70">
      <c r="B6" s="28"/>
      <c r="C6" s="29"/>
      <c r="D6" s="37" t="s">
        <v>18</v>
      </c>
      <c r="E6" s="29"/>
      <c r="F6" s="29"/>
      <c r="G6" s="29"/>
      <c r="H6" s="29"/>
      <c r="I6" s="117"/>
      <c r="J6" s="29"/>
      <c r="K6" s="31"/>
    </row>
    <row r="7" spans="1:70" ht="22.5" customHeight="1">
      <c r="B7" s="28"/>
      <c r="C7" s="29"/>
      <c r="D7" s="29"/>
      <c r="E7" s="393" t="str">
        <f>'Rekapitulace stavby'!K6</f>
        <v>Zvýšení kapacity a změna rekultivace řízené skládky odpadů Lanškroun - I.ETAPA - technické úpravy skládky</v>
      </c>
      <c r="F7" s="394"/>
      <c r="G7" s="394"/>
      <c r="H7" s="394"/>
      <c r="I7" s="117"/>
      <c r="J7" s="29"/>
      <c r="K7" s="31"/>
    </row>
    <row r="8" spans="1:70" s="1" customFormat="1">
      <c r="B8" s="41"/>
      <c r="C8" s="42"/>
      <c r="D8" s="37" t="s">
        <v>106</v>
      </c>
      <c r="E8" s="42"/>
      <c r="F8" s="42"/>
      <c r="G8" s="42"/>
      <c r="H8" s="42"/>
      <c r="I8" s="118"/>
      <c r="J8" s="42"/>
      <c r="K8" s="45"/>
    </row>
    <row r="9" spans="1:70" s="1" customFormat="1" ht="36.950000000000003" customHeight="1">
      <c r="B9" s="41"/>
      <c r="C9" s="42"/>
      <c r="D9" s="42"/>
      <c r="E9" s="395" t="s">
        <v>327</v>
      </c>
      <c r="F9" s="396"/>
      <c r="G9" s="396"/>
      <c r="H9" s="396"/>
      <c r="I9" s="118"/>
      <c r="J9" s="42"/>
      <c r="K9" s="45"/>
    </row>
    <row r="10" spans="1:70" s="1" customFormat="1" ht="13.5">
      <c r="B10" s="41"/>
      <c r="C10" s="42"/>
      <c r="D10" s="42"/>
      <c r="E10" s="42"/>
      <c r="F10" s="42"/>
      <c r="G10" s="42"/>
      <c r="H10" s="42"/>
      <c r="I10" s="118"/>
      <c r="J10" s="42"/>
      <c r="K10" s="45"/>
    </row>
    <row r="11" spans="1:70" s="1" customFormat="1" ht="14.45" customHeight="1">
      <c r="B11" s="41"/>
      <c r="C11" s="42"/>
      <c r="D11" s="37" t="s">
        <v>21</v>
      </c>
      <c r="E11" s="42"/>
      <c r="F11" s="35" t="s">
        <v>22</v>
      </c>
      <c r="G11" s="42"/>
      <c r="H11" s="42"/>
      <c r="I11" s="119" t="s">
        <v>23</v>
      </c>
      <c r="J11" s="35" t="s">
        <v>22</v>
      </c>
      <c r="K11" s="45"/>
    </row>
    <row r="12" spans="1:70" s="1" customFormat="1" ht="14.45" customHeight="1">
      <c r="B12" s="41"/>
      <c r="C12" s="42"/>
      <c r="D12" s="37" t="s">
        <v>25</v>
      </c>
      <c r="E12" s="42"/>
      <c r="F12" s="35" t="s">
        <v>26</v>
      </c>
      <c r="G12" s="42"/>
      <c r="H12" s="42"/>
      <c r="I12" s="119" t="s">
        <v>27</v>
      </c>
      <c r="J12" s="120" t="str">
        <f>'Rekapitulace stavby'!AN8</f>
        <v>5.12.2016</v>
      </c>
      <c r="K12" s="45"/>
    </row>
    <row r="13" spans="1:70" s="1" customFormat="1" ht="10.9" customHeight="1">
      <c r="B13" s="41"/>
      <c r="C13" s="42"/>
      <c r="D13" s="42"/>
      <c r="E13" s="42"/>
      <c r="F13" s="42"/>
      <c r="G13" s="42"/>
      <c r="H13" s="42"/>
      <c r="I13" s="118"/>
      <c r="J13" s="42"/>
      <c r="K13" s="45"/>
    </row>
    <row r="14" spans="1:70" s="1" customFormat="1" ht="14.45" customHeight="1">
      <c r="B14" s="41"/>
      <c r="C14" s="42"/>
      <c r="D14" s="37" t="s">
        <v>31</v>
      </c>
      <c r="E14" s="42"/>
      <c r="F14" s="42"/>
      <c r="G14" s="42"/>
      <c r="H14" s="42"/>
      <c r="I14" s="119" t="s">
        <v>32</v>
      </c>
      <c r="J14" s="35" t="s">
        <v>22</v>
      </c>
      <c r="K14" s="45"/>
    </row>
    <row r="15" spans="1:70" s="1" customFormat="1" ht="18" customHeight="1">
      <c r="B15" s="41"/>
      <c r="C15" s="42"/>
      <c r="D15" s="42"/>
      <c r="E15" s="35" t="s">
        <v>33</v>
      </c>
      <c r="F15" s="42"/>
      <c r="G15" s="42"/>
      <c r="H15" s="42"/>
      <c r="I15" s="119" t="s">
        <v>34</v>
      </c>
      <c r="J15" s="35" t="s">
        <v>22</v>
      </c>
      <c r="K15" s="45"/>
    </row>
    <row r="16" spans="1:70" s="1" customFormat="1" ht="6.95" customHeight="1">
      <c r="B16" s="41"/>
      <c r="C16" s="42"/>
      <c r="D16" s="42"/>
      <c r="E16" s="42"/>
      <c r="F16" s="42"/>
      <c r="G16" s="42"/>
      <c r="H16" s="42"/>
      <c r="I16" s="118"/>
      <c r="J16" s="42"/>
      <c r="K16" s="45"/>
    </row>
    <row r="17" spans="2:11" s="1" customFormat="1" ht="14.45" customHeight="1">
      <c r="B17" s="41"/>
      <c r="C17" s="42"/>
      <c r="D17" s="37" t="s">
        <v>35</v>
      </c>
      <c r="E17" s="42"/>
      <c r="F17" s="42"/>
      <c r="G17" s="42"/>
      <c r="H17" s="42"/>
      <c r="I17" s="119" t="s">
        <v>32</v>
      </c>
      <c r="J17" s="35" t="str">
        <f>IF('Rekapitulace stavby'!AN13="Vyplň údaj","",IF('Rekapitulace stavby'!AN13="","",'Rekapitulace stavby'!AN13))</f>
        <v/>
      </c>
      <c r="K17" s="45"/>
    </row>
    <row r="18" spans="2:11" s="1" customFormat="1" ht="18" customHeight="1">
      <c r="B18" s="41"/>
      <c r="C18" s="42"/>
      <c r="D18" s="42"/>
      <c r="E18" s="35" t="str">
        <f>IF('Rekapitulace stavby'!E14="Vyplň údaj","",IF('Rekapitulace stavby'!E14="","",'Rekapitulace stavby'!E14))</f>
        <v/>
      </c>
      <c r="F18" s="42"/>
      <c r="G18" s="42"/>
      <c r="H18" s="42"/>
      <c r="I18" s="119" t="s">
        <v>34</v>
      </c>
      <c r="J18" s="35" t="str">
        <f>IF('Rekapitulace stavby'!AN14="Vyplň údaj","",IF('Rekapitulace stavby'!AN14="","",'Rekapitulace stavby'!AN14))</f>
        <v/>
      </c>
      <c r="K18" s="45"/>
    </row>
    <row r="19" spans="2:11" s="1" customFormat="1" ht="6.95" customHeight="1">
      <c r="B19" s="41"/>
      <c r="C19" s="42"/>
      <c r="D19" s="42"/>
      <c r="E19" s="42"/>
      <c r="F19" s="42"/>
      <c r="G19" s="42"/>
      <c r="H19" s="42"/>
      <c r="I19" s="118"/>
      <c r="J19" s="42"/>
      <c r="K19" s="45"/>
    </row>
    <row r="20" spans="2:11" s="1" customFormat="1" ht="14.45" customHeight="1">
      <c r="B20" s="41"/>
      <c r="C20" s="42"/>
      <c r="D20" s="37" t="s">
        <v>37</v>
      </c>
      <c r="E20" s="42"/>
      <c r="F20" s="42"/>
      <c r="G20" s="42"/>
      <c r="H20" s="42"/>
      <c r="I20" s="119" t="s">
        <v>32</v>
      </c>
      <c r="J20" s="35" t="s">
        <v>38</v>
      </c>
      <c r="K20" s="45"/>
    </row>
    <row r="21" spans="2:11" s="1" customFormat="1" ht="18" customHeight="1">
      <c r="B21" s="41"/>
      <c r="C21" s="42"/>
      <c r="D21" s="42"/>
      <c r="E21" s="35" t="s">
        <v>39</v>
      </c>
      <c r="F21" s="42"/>
      <c r="G21" s="42"/>
      <c r="H21" s="42"/>
      <c r="I21" s="119" t="s">
        <v>34</v>
      </c>
      <c r="J21" s="35" t="s">
        <v>40</v>
      </c>
      <c r="K21" s="45"/>
    </row>
    <row r="22" spans="2:11" s="1" customFormat="1" ht="6.95" customHeight="1">
      <c r="B22" s="41"/>
      <c r="C22" s="42"/>
      <c r="D22" s="42"/>
      <c r="E22" s="42"/>
      <c r="F22" s="42"/>
      <c r="G22" s="42"/>
      <c r="H22" s="42"/>
      <c r="I22" s="118"/>
      <c r="J22" s="42"/>
      <c r="K22" s="45"/>
    </row>
    <row r="23" spans="2:11" s="1" customFormat="1" ht="14.45" customHeight="1">
      <c r="B23" s="41"/>
      <c r="C23" s="42"/>
      <c r="D23" s="37" t="s">
        <v>42</v>
      </c>
      <c r="E23" s="42"/>
      <c r="F23" s="42"/>
      <c r="G23" s="42"/>
      <c r="H23" s="42"/>
      <c r="I23" s="118"/>
      <c r="J23" s="42"/>
      <c r="K23" s="45"/>
    </row>
    <row r="24" spans="2:11" s="6" customFormat="1" ht="22.5" customHeight="1">
      <c r="B24" s="121"/>
      <c r="C24" s="122"/>
      <c r="D24" s="122"/>
      <c r="E24" s="362" t="s">
        <v>22</v>
      </c>
      <c r="F24" s="362"/>
      <c r="G24" s="362"/>
      <c r="H24" s="362"/>
      <c r="I24" s="123"/>
      <c r="J24" s="122"/>
      <c r="K24" s="124"/>
    </row>
    <row r="25" spans="2:11" s="1" customFormat="1" ht="6.95" customHeight="1">
      <c r="B25" s="41"/>
      <c r="C25" s="42"/>
      <c r="D25" s="42"/>
      <c r="E25" s="42"/>
      <c r="F25" s="42"/>
      <c r="G25" s="42"/>
      <c r="H25" s="42"/>
      <c r="I25" s="118"/>
      <c r="J25" s="42"/>
      <c r="K25" s="45"/>
    </row>
    <row r="26" spans="2:11" s="1" customFormat="1" ht="6.95" customHeight="1">
      <c r="B26" s="41"/>
      <c r="C26" s="42"/>
      <c r="D26" s="85"/>
      <c r="E26" s="85"/>
      <c r="F26" s="85"/>
      <c r="G26" s="85"/>
      <c r="H26" s="85"/>
      <c r="I26" s="125"/>
      <c r="J26" s="85"/>
      <c r="K26" s="126"/>
    </row>
    <row r="27" spans="2:11" s="1" customFormat="1" ht="25.35" customHeight="1">
      <c r="B27" s="41"/>
      <c r="C27" s="42"/>
      <c r="D27" s="127" t="s">
        <v>44</v>
      </c>
      <c r="E27" s="42"/>
      <c r="F27" s="42"/>
      <c r="G27" s="42"/>
      <c r="H27" s="42"/>
      <c r="I27" s="118"/>
      <c r="J27" s="128">
        <f>ROUND(J82,1)</f>
        <v>0</v>
      </c>
      <c r="K27" s="45"/>
    </row>
    <row r="28" spans="2:11" s="1" customFormat="1" ht="6.95" customHeight="1">
      <c r="B28" s="41"/>
      <c r="C28" s="42"/>
      <c r="D28" s="85"/>
      <c r="E28" s="85"/>
      <c r="F28" s="85"/>
      <c r="G28" s="85"/>
      <c r="H28" s="85"/>
      <c r="I28" s="125"/>
      <c r="J28" s="85"/>
      <c r="K28" s="126"/>
    </row>
    <row r="29" spans="2:11" s="1" customFormat="1" ht="14.45" customHeight="1">
      <c r="B29" s="41"/>
      <c r="C29" s="42"/>
      <c r="D29" s="42"/>
      <c r="E29" s="42"/>
      <c r="F29" s="46" t="s">
        <v>46</v>
      </c>
      <c r="G29" s="42"/>
      <c r="H29" s="42"/>
      <c r="I29" s="129" t="s">
        <v>45</v>
      </c>
      <c r="J29" s="46" t="s">
        <v>47</v>
      </c>
      <c r="K29" s="45"/>
    </row>
    <row r="30" spans="2:11" s="1" customFormat="1" ht="14.45" customHeight="1">
      <c r="B30" s="41"/>
      <c r="C30" s="42"/>
      <c r="D30" s="49" t="s">
        <v>48</v>
      </c>
      <c r="E30" s="49" t="s">
        <v>49</v>
      </c>
      <c r="F30" s="130">
        <f>ROUND(SUM(BE82:BE151), 1)</f>
        <v>0</v>
      </c>
      <c r="G30" s="42"/>
      <c r="H30" s="42"/>
      <c r="I30" s="131">
        <v>0.21</v>
      </c>
      <c r="J30" s="130">
        <f>ROUND(ROUND((SUM(BE82:BE151)), 1)*I30, 1)</f>
        <v>0</v>
      </c>
      <c r="K30" s="45"/>
    </row>
    <row r="31" spans="2:11" s="1" customFormat="1" ht="14.45" customHeight="1">
      <c r="B31" s="41"/>
      <c r="C31" s="42"/>
      <c r="D31" s="42"/>
      <c r="E31" s="49" t="s">
        <v>50</v>
      </c>
      <c r="F31" s="130">
        <f>ROUND(SUM(BF82:BF151), 1)</f>
        <v>0</v>
      </c>
      <c r="G31" s="42"/>
      <c r="H31" s="42"/>
      <c r="I31" s="131">
        <v>0.15</v>
      </c>
      <c r="J31" s="130">
        <f>ROUND(ROUND((SUM(BF82:BF151)), 1)*I31, 1)</f>
        <v>0</v>
      </c>
      <c r="K31" s="45"/>
    </row>
    <row r="32" spans="2:11" s="1" customFormat="1" ht="14.45" hidden="1" customHeight="1">
      <c r="B32" s="41"/>
      <c r="C32" s="42"/>
      <c r="D32" s="42"/>
      <c r="E32" s="49" t="s">
        <v>51</v>
      </c>
      <c r="F32" s="130">
        <f>ROUND(SUM(BG82:BG151), 1)</f>
        <v>0</v>
      </c>
      <c r="G32" s="42"/>
      <c r="H32" s="42"/>
      <c r="I32" s="131">
        <v>0.21</v>
      </c>
      <c r="J32" s="130">
        <v>0</v>
      </c>
      <c r="K32" s="45"/>
    </row>
    <row r="33" spans="2:11" s="1" customFormat="1" ht="14.45" hidden="1" customHeight="1">
      <c r="B33" s="41"/>
      <c r="C33" s="42"/>
      <c r="D33" s="42"/>
      <c r="E33" s="49" t="s">
        <v>52</v>
      </c>
      <c r="F33" s="130">
        <f>ROUND(SUM(BH82:BH151), 1)</f>
        <v>0</v>
      </c>
      <c r="G33" s="42"/>
      <c r="H33" s="42"/>
      <c r="I33" s="131">
        <v>0.15</v>
      </c>
      <c r="J33" s="130">
        <v>0</v>
      </c>
      <c r="K33" s="45"/>
    </row>
    <row r="34" spans="2:11" s="1" customFormat="1" ht="14.45" hidden="1" customHeight="1">
      <c r="B34" s="41"/>
      <c r="C34" s="42"/>
      <c r="D34" s="42"/>
      <c r="E34" s="49" t="s">
        <v>53</v>
      </c>
      <c r="F34" s="130">
        <f>ROUND(SUM(BI82:BI151), 1)</f>
        <v>0</v>
      </c>
      <c r="G34" s="42"/>
      <c r="H34" s="42"/>
      <c r="I34" s="131">
        <v>0</v>
      </c>
      <c r="J34" s="130">
        <v>0</v>
      </c>
      <c r="K34" s="45"/>
    </row>
    <row r="35" spans="2:11" s="1" customFormat="1" ht="6.95" customHeight="1">
      <c r="B35" s="41"/>
      <c r="C35" s="42"/>
      <c r="D35" s="42"/>
      <c r="E35" s="42"/>
      <c r="F35" s="42"/>
      <c r="G35" s="42"/>
      <c r="H35" s="42"/>
      <c r="I35" s="118"/>
      <c r="J35" s="42"/>
      <c r="K35" s="45"/>
    </row>
    <row r="36" spans="2:11" s="1" customFormat="1" ht="25.35" customHeight="1">
      <c r="B36" s="41"/>
      <c r="C36" s="132"/>
      <c r="D36" s="133" t="s">
        <v>54</v>
      </c>
      <c r="E36" s="79"/>
      <c r="F36" s="79"/>
      <c r="G36" s="134" t="s">
        <v>55</v>
      </c>
      <c r="H36" s="135" t="s">
        <v>56</v>
      </c>
      <c r="I36" s="136"/>
      <c r="J36" s="137">
        <f>SUM(J27:J34)</f>
        <v>0</v>
      </c>
      <c r="K36" s="138"/>
    </row>
    <row r="37" spans="2:11" s="1" customFormat="1" ht="14.45" customHeight="1">
      <c r="B37" s="56"/>
      <c r="C37" s="57"/>
      <c r="D37" s="57"/>
      <c r="E37" s="57"/>
      <c r="F37" s="57"/>
      <c r="G37" s="57"/>
      <c r="H37" s="57"/>
      <c r="I37" s="139"/>
      <c r="J37" s="57"/>
      <c r="K37" s="58"/>
    </row>
    <row r="41" spans="2:11" s="1" customFormat="1" ht="6.95" customHeight="1">
      <c r="B41" s="140"/>
      <c r="C41" s="141"/>
      <c r="D41" s="141"/>
      <c r="E41" s="141"/>
      <c r="F41" s="141"/>
      <c r="G41" s="141"/>
      <c r="H41" s="141"/>
      <c r="I41" s="142"/>
      <c r="J41" s="141"/>
      <c r="K41" s="143"/>
    </row>
    <row r="42" spans="2:11" s="1" customFormat="1" ht="36.950000000000003" customHeight="1">
      <c r="B42" s="41"/>
      <c r="C42" s="30" t="s">
        <v>108</v>
      </c>
      <c r="D42" s="42"/>
      <c r="E42" s="42"/>
      <c r="F42" s="42"/>
      <c r="G42" s="42"/>
      <c r="H42" s="42"/>
      <c r="I42" s="118"/>
      <c r="J42" s="42"/>
      <c r="K42" s="45"/>
    </row>
    <row r="43" spans="2:11" s="1" customFormat="1" ht="6.95" customHeight="1">
      <c r="B43" s="41"/>
      <c r="C43" s="42"/>
      <c r="D43" s="42"/>
      <c r="E43" s="42"/>
      <c r="F43" s="42"/>
      <c r="G43" s="42"/>
      <c r="H43" s="42"/>
      <c r="I43" s="118"/>
      <c r="J43" s="42"/>
      <c r="K43" s="45"/>
    </row>
    <row r="44" spans="2:11" s="1" customFormat="1" ht="14.45" customHeight="1">
      <c r="B44" s="41"/>
      <c r="C44" s="37" t="s">
        <v>18</v>
      </c>
      <c r="D44" s="42"/>
      <c r="E44" s="42"/>
      <c r="F44" s="42"/>
      <c r="G44" s="42"/>
      <c r="H44" s="42"/>
      <c r="I44" s="118"/>
      <c r="J44" s="42"/>
      <c r="K44" s="45"/>
    </row>
    <row r="45" spans="2:11" s="1" customFormat="1" ht="22.5" customHeight="1">
      <c r="B45" s="41"/>
      <c r="C45" s="42"/>
      <c r="D45" s="42"/>
      <c r="E45" s="393" t="str">
        <f>E7</f>
        <v>Zvýšení kapacity a změna rekultivace řízené skládky odpadů Lanškroun - I.ETAPA - technické úpravy skládky</v>
      </c>
      <c r="F45" s="394"/>
      <c r="G45" s="394"/>
      <c r="H45" s="394"/>
      <c r="I45" s="118"/>
      <c r="J45" s="42"/>
      <c r="K45" s="45"/>
    </row>
    <row r="46" spans="2:11" s="1" customFormat="1" ht="14.45" customHeight="1">
      <c r="B46" s="41"/>
      <c r="C46" s="37" t="s">
        <v>106</v>
      </c>
      <c r="D46" s="42"/>
      <c r="E46" s="42"/>
      <c r="F46" s="42"/>
      <c r="G46" s="42"/>
      <c r="H46" s="42"/>
      <c r="I46" s="118"/>
      <c r="J46" s="42"/>
      <c r="K46" s="45"/>
    </row>
    <row r="47" spans="2:11" s="1" customFormat="1" ht="23.25" customHeight="1">
      <c r="B47" s="41"/>
      <c r="C47" s="42"/>
      <c r="D47" s="42"/>
      <c r="E47" s="395" t="str">
        <f>E9</f>
        <v>SO-34 - SO-34   Odvodnění</v>
      </c>
      <c r="F47" s="396"/>
      <c r="G47" s="396"/>
      <c r="H47" s="396"/>
      <c r="I47" s="118"/>
      <c r="J47" s="42"/>
      <c r="K47" s="45"/>
    </row>
    <row r="48" spans="2:11" s="1" customFormat="1" ht="6.95" customHeight="1">
      <c r="B48" s="41"/>
      <c r="C48" s="42"/>
      <c r="D48" s="42"/>
      <c r="E48" s="42"/>
      <c r="F48" s="42"/>
      <c r="G48" s="42"/>
      <c r="H48" s="42"/>
      <c r="I48" s="118"/>
      <c r="J48" s="42"/>
      <c r="K48" s="45"/>
    </row>
    <row r="49" spans="2:47" s="1" customFormat="1" ht="18" customHeight="1">
      <c r="B49" s="41"/>
      <c r="C49" s="37" t="s">
        <v>25</v>
      </c>
      <c r="D49" s="42"/>
      <c r="E49" s="42"/>
      <c r="F49" s="35" t="str">
        <f>F12</f>
        <v>Lanškroun - Dolní Třešňovec</v>
      </c>
      <c r="G49" s="42"/>
      <c r="H49" s="42"/>
      <c r="I49" s="119" t="s">
        <v>27</v>
      </c>
      <c r="J49" s="120" t="str">
        <f>IF(J12="","",J12)</f>
        <v>5.12.2016</v>
      </c>
      <c r="K49" s="45"/>
    </row>
    <row r="50" spans="2:47" s="1" customFormat="1" ht="6.95" customHeight="1">
      <c r="B50" s="41"/>
      <c r="C50" s="42"/>
      <c r="D50" s="42"/>
      <c r="E50" s="42"/>
      <c r="F50" s="42"/>
      <c r="G50" s="42"/>
      <c r="H50" s="42"/>
      <c r="I50" s="118"/>
      <c r="J50" s="42"/>
      <c r="K50" s="45"/>
    </row>
    <row r="51" spans="2:47" s="1" customFormat="1">
      <c r="B51" s="41"/>
      <c r="C51" s="37" t="s">
        <v>31</v>
      </c>
      <c r="D51" s="42"/>
      <c r="E51" s="42"/>
      <c r="F51" s="35" t="str">
        <f>E15</f>
        <v>Město Lanškroun,nám.J.M.Marků 12,Lanškroun</v>
      </c>
      <c r="G51" s="42"/>
      <c r="H51" s="42"/>
      <c r="I51" s="119" t="s">
        <v>37</v>
      </c>
      <c r="J51" s="35" t="str">
        <f>E21</f>
        <v>TUČEK Miloš - práce konstrukční</v>
      </c>
      <c r="K51" s="45"/>
    </row>
    <row r="52" spans="2:47" s="1" customFormat="1" ht="14.45" customHeight="1">
      <c r="B52" s="41"/>
      <c r="C52" s="37" t="s">
        <v>35</v>
      </c>
      <c r="D52" s="42"/>
      <c r="E52" s="42"/>
      <c r="F52" s="35" t="str">
        <f>IF(E18="","",E18)</f>
        <v/>
      </c>
      <c r="G52" s="42"/>
      <c r="H52" s="42"/>
      <c r="I52" s="118"/>
      <c r="J52" s="42"/>
      <c r="K52" s="45"/>
    </row>
    <row r="53" spans="2:47" s="1" customFormat="1" ht="10.35" customHeight="1">
      <c r="B53" s="41"/>
      <c r="C53" s="42"/>
      <c r="D53" s="42"/>
      <c r="E53" s="42"/>
      <c r="F53" s="42"/>
      <c r="G53" s="42"/>
      <c r="H53" s="42"/>
      <c r="I53" s="118"/>
      <c r="J53" s="42"/>
      <c r="K53" s="45"/>
    </row>
    <row r="54" spans="2:47" s="1" customFormat="1" ht="29.25" customHeight="1">
      <c r="B54" s="41"/>
      <c r="C54" s="144" t="s">
        <v>109</v>
      </c>
      <c r="D54" s="132"/>
      <c r="E54" s="132"/>
      <c r="F54" s="132"/>
      <c r="G54" s="132"/>
      <c r="H54" s="132"/>
      <c r="I54" s="145"/>
      <c r="J54" s="146" t="s">
        <v>110</v>
      </c>
      <c r="K54" s="147"/>
    </row>
    <row r="55" spans="2:47" s="1" customFormat="1" ht="10.35" customHeight="1">
      <c r="B55" s="41"/>
      <c r="C55" s="42"/>
      <c r="D55" s="42"/>
      <c r="E55" s="42"/>
      <c r="F55" s="42"/>
      <c r="G55" s="42"/>
      <c r="H55" s="42"/>
      <c r="I55" s="118"/>
      <c r="J55" s="42"/>
      <c r="K55" s="45"/>
    </row>
    <row r="56" spans="2:47" s="1" customFormat="1" ht="29.25" customHeight="1">
      <c r="B56" s="41"/>
      <c r="C56" s="148" t="s">
        <v>111</v>
      </c>
      <c r="D56" s="42"/>
      <c r="E56" s="42"/>
      <c r="F56" s="42"/>
      <c r="G56" s="42"/>
      <c r="H56" s="42"/>
      <c r="I56" s="118"/>
      <c r="J56" s="128">
        <f>J82</f>
        <v>0</v>
      </c>
      <c r="K56" s="45"/>
      <c r="AU56" s="24" t="s">
        <v>112</v>
      </c>
    </row>
    <row r="57" spans="2:47" s="7" customFormat="1" ht="24.95" customHeight="1">
      <c r="B57" s="149"/>
      <c r="C57" s="150"/>
      <c r="D57" s="151" t="s">
        <v>113</v>
      </c>
      <c r="E57" s="152"/>
      <c r="F57" s="152"/>
      <c r="G57" s="152"/>
      <c r="H57" s="152"/>
      <c r="I57" s="153"/>
      <c r="J57" s="154">
        <f>J83</f>
        <v>0</v>
      </c>
      <c r="K57" s="155"/>
    </row>
    <row r="58" spans="2:47" s="8" customFormat="1" ht="19.899999999999999" customHeight="1">
      <c r="B58" s="156"/>
      <c r="C58" s="157"/>
      <c r="D58" s="158" t="s">
        <v>114</v>
      </c>
      <c r="E58" s="159"/>
      <c r="F58" s="159"/>
      <c r="G58" s="159"/>
      <c r="H58" s="159"/>
      <c r="I58" s="160"/>
      <c r="J58" s="161">
        <f>J84</f>
        <v>0</v>
      </c>
      <c r="K58" s="162"/>
    </row>
    <row r="59" spans="2:47" s="8" customFormat="1" ht="19.899999999999999" customHeight="1">
      <c r="B59" s="156"/>
      <c r="C59" s="157"/>
      <c r="D59" s="158" t="s">
        <v>328</v>
      </c>
      <c r="E59" s="159"/>
      <c r="F59" s="159"/>
      <c r="G59" s="159"/>
      <c r="H59" s="159"/>
      <c r="I59" s="160"/>
      <c r="J59" s="161">
        <f>J103</f>
        <v>0</v>
      </c>
      <c r="K59" s="162"/>
    </row>
    <row r="60" spans="2:47" s="8" customFormat="1" ht="19.899999999999999" customHeight="1">
      <c r="B60" s="156"/>
      <c r="C60" s="157"/>
      <c r="D60" s="158" t="s">
        <v>329</v>
      </c>
      <c r="E60" s="159"/>
      <c r="F60" s="159"/>
      <c r="G60" s="159"/>
      <c r="H60" s="159"/>
      <c r="I60" s="160"/>
      <c r="J60" s="161">
        <f>J112</f>
        <v>0</v>
      </c>
      <c r="K60" s="162"/>
    </row>
    <row r="61" spans="2:47" s="8" customFormat="1" ht="19.899999999999999" customHeight="1">
      <c r="B61" s="156"/>
      <c r="C61" s="157"/>
      <c r="D61" s="158" t="s">
        <v>330</v>
      </c>
      <c r="E61" s="159"/>
      <c r="F61" s="159"/>
      <c r="G61" s="159"/>
      <c r="H61" s="159"/>
      <c r="I61" s="160"/>
      <c r="J61" s="161">
        <f>J116</f>
        <v>0</v>
      </c>
      <c r="K61" s="162"/>
    </row>
    <row r="62" spans="2:47" s="8" customFormat="1" ht="19.899999999999999" customHeight="1">
      <c r="B62" s="156"/>
      <c r="C62" s="157"/>
      <c r="D62" s="158" t="s">
        <v>275</v>
      </c>
      <c r="E62" s="159"/>
      <c r="F62" s="159"/>
      <c r="G62" s="159"/>
      <c r="H62" s="159"/>
      <c r="I62" s="160"/>
      <c r="J62" s="161">
        <f>J150</f>
        <v>0</v>
      </c>
      <c r="K62" s="162"/>
    </row>
    <row r="63" spans="2:47" s="1" customFormat="1" ht="21.75" customHeight="1">
      <c r="B63" s="41"/>
      <c r="C63" s="42"/>
      <c r="D63" s="42"/>
      <c r="E63" s="42"/>
      <c r="F63" s="42"/>
      <c r="G63" s="42"/>
      <c r="H63" s="42"/>
      <c r="I63" s="118"/>
      <c r="J63" s="42"/>
      <c r="K63" s="45"/>
    </row>
    <row r="64" spans="2:47" s="1" customFormat="1" ht="6.95" customHeight="1">
      <c r="B64" s="56"/>
      <c r="C64" s="57"/>
      <c r="D64" s="57"/>
      <c r="E64" s="57"/>
      <c r="F64" s="57"/>
      <c r="G64" s="57"/>
      <c r="H64" s="57"/>
      <c r="I64" s="139"/>
      <c r="J64" s="57"/>
      <c r="K64" s="58"/>
    </row>
    <row r="68" spans="2:12" s="1" customFormat="1" ht="6.95" customHeight="1">
      <c r="B68" s="59"/>
      <c r="C68" s="60"/>
      <c r="D68" s="60"/>
      <c r="E68" s="60"/>
      <c r="F68" s="60"/>
      <c r="G68" s="60"/>
      <c r="H68" s="60"/>
      <c r="I68" s="142"/>
      <c r="J68" s="60"/>
      <c r="K68" s="60"/>
      <c r="L68" s="61"/>
    </row>
    <row r="69" spans="2:12" s="1" customFormat="1" ht="36.950000000000003" customHeight="1">
      <c r="B69" s="41"/>
      <c r="C69" s="62" t="s">
        <v>115</v>
      </c>
      <c r="D69" s="63"/>
      <c r="E69" s="63"/>
      <c r="F69" s="63"/>
      <c r="G69" s="63"/>
      <c r="H69" s="63"/>
      <c r="I69" s="163"/>
      <c r="J69" s="63"/>
      <c r="K69" s="63"/>
      <c r="L69" s="61"/>
    </row>
    <row r="70" spans="2:12" s="1" customFormat="1" ht="6.95" customHeight="1">
      <c r="B70" s="41"/>
      <c r="C70" s="63"/>
      <c r="D70" s="63"/>
      <c r="E70" s="63"/>
      <c r="F70" s="63"/>
      <c r="G70" s="63"/>
      <c r="H70" s="63"/>
      <c r="I70" s="163"/>
      <c r="J70" s="63"/>
      <c r="K70" s="63"/>
      <c r="L70" s="61"/>
    </row>
    <row r="71" spans="2:12" s="1" customFormat="1" ht="14.45" customHeight="1">
      <c r="B71" s="41"/>
      <c r="C71" s="65" t="s">
        <v>18</v>
      </c>
      <c r="D71" s="63"/>
      <c r="E71" s="63"/>
      <c r="F71" s="63"/>
      <c r="G71" s="63"/>
      <c r="H71" s="63"/>
      <c r="I71" s="163"/>
      <c r="J71" s="63"/>
      <c r="K71" s="63"/>
      <c r="L71" s="61"/>
    </row>
    <row r="72" spans="2:12" s="1" customFormat="1" ht="22.5" customHeight="1">
      <c r="B72" s="41"/>
      <c r="C72" s="63"/>
      <c r="D72" s="63"/>
      <c r="E72" s="397" t="str">
        <f>E7</f>
        <v>Zvýšení kapacity a změna rekultivace řízené skládky odpadů Lanškroun - I.ETAPA - technické úpravy skládky</v>
      </c>
      <c r="F72" s="398"/>
      <c r="G72" s="398"/>
      <c r="H72" s="398"/>
      <c r="I72" s="163"/>
      <c r="J72" s="63"/>
      <c r="K72" s="63"/>
      <c r="L72" s="61"/>
    </row>
    <row r="73" spans="2:12" s="1" customFormat="1" ht="14.45" customHeight="1">
      <c r="B73" s="41"/>
      <c r="C73" s="65" t="s">
        <v>106</v>
      </c>
      <c r="D73" s="63"/>
      <c r="E73" s="63"/>
      <c r="F73" s="63"/>
      <c r="G73" s="63"/>
      <c r="H73" s="63"/>
      <c r="I73" s="163"/>
      <c r="J73" s="63"/>
      <c r="K73" s="63"/>
      <c r="L73" s="61"/>
    </row>
    <row r="74" spans="2:12" s="1" customFormat="1" ht="23.25" customHeight="1">
      <c r="B74" s="41"/>
      <c r="C74" s="63"/>
      <c r="D74" s="63"/>
      <c r="E74" s="373" t="str">
        <f>E9</f>
        <v>SO-34 - SO-34   Odvodnění</v>
      </c>
      <c r="F74" s="399"/>
      <c r="G74" s="399"/>
      <c r="H74" s="399"/>
      <c r="I74" s="163"/>
      <c r="J74" s="63"/>
      <c r="K74" s="63"/>
      <c r="L74" s="61"/>
    </row>
    <row r="75" spans="2:12" s="1" customFormat="1" ht="6.95" customHeight="1">
      <c r="B75" s="41"/>
      <c r="C75" s="63"/>
      <c r="D75" s="63"/>
      <c r="E75" s="63"/>
      <c r="F75" s="63"/>
      <c r="G75" s="63"/>
      <c r="H75" s="63"/>
      <c r="I75" s="163"/>
      <c r="J75" s="63"/>
      <c r="K75" s="63"/>
      <c r="L75" s="61"/>
    </row>
    <row r="76" spans="2:12" s="1" customFormat="1" ht="18" customHeight="1">
      <c r="B76" s="41"/>
      <c r="C76" s="65" t="s">
        <v>25</v>
      </c>
      <c r="D76" s="63"/>
      <c r="E76" s="63"/>
      <c r="F76" s="164" t="str">
        <f>F12</f>
        <v>Lanškroun - Dolní Třešňovec</v>
      </c>
      <c r="G76" s="63"/>
      <c r="H76" s="63"/>
      <c r="I76" s="165" t="s">
        <v>27</v>
      </c>
      <c r="J76" s="73" t="str">
        <f>IF(J12="","",J12)</f>
        <v>5.12.2016</v>
      </c>
      <c r="K76" s="63"/>
      <c r="L76" s="61"/>
    </row>
    <row r="77" spans="2:12" s="1" customFormat="1" ht="6.95" customHeight="1">
      <c r="B77" s="41"/>
      <c r="C77" s="63"/>
      <c r="D77" s="63"/>
      <c r="E77" s="63"/>
      <c r="F77" s="63"/>
      <c r="G77" s="63"/>
      <c r="H77" s="63"/>
      <c r="I77" s="163"/>
      <c r="J77" s="63"/>
      <c r="K77" s="63"/>
      <c r="L77" s="61"/>
    </row>
    <row r="78" spans="2:12" s="1" customFormat="1">
      <c r="B78" s="41"/>
      <c r="C78" s="65" t="s">
        <v>31</v>
      </c>
      <c r="D78" s="63"/>
      <c r="E78" s="63"/>
      <c r="F78" s="164" t="str">
        <f>E15</f>
        <v>Město Lanškroun,nám.J.M.Marků 12,Lanškroun</v>
      </c>
      <c r="G78" s="63"/>
      <c r="H78" s="63"/>
      <c r="I78" s="165" t="s">
        <v>37</v>
      </c>
      <c r="J78" s="164" t="str">
        <f>E21</f>
        <v>TUČEK Miloš - práce konstrukční</v>
      </c>
      <c r="K78" s="63"/>
      <c r="L78" s="61"/>
    </row>
    <row r="79" spans="2:12" s="1" customFormat="1" ht="14.45" customHeight="1">
      <c r="B79" s="41"/>
      <c r="C79" s="65" t="s">
        <v>35</v>
      </c>
      <c r="D79" s="63"/>
      <c r="E79" s="63"/>
      <c r="F79" s="164" t="str">
        <f>IF(E18="","",E18)</f>
        <v/>
      </c>
      <c r="G79" s="63"/>
      <c r="H79" s="63"/>
      <c r="I79" s="163"/>
      <c r="J79" s="63"/>
      <c r="K79" s="63"/>
      <c r="L79" s="61"/>
    </row>
    <row r="80" spans="2:12" s="1" customFormat="1" ht="10.35" customHeight="1">
      <c r="B80" s="41"/>
      <c r="C80" s="63"/>
      <c r="D80" s="63"/>
      <c r="E80" s="63"/>
      <c r="F80" s="63"/>
      <c r="G80" s="63"/>
      <c r="H80" s="63"/>
      <c r="I80" s="163"/>
      <c r="J80" s="63"/>
      <c r="K80" s="63"/>
      <c r="L80" s="61"/>
    </row>
    <row r="81" spans="2:65" s="9" customFormat="1" ht="29.25" customHeight="1">
      <c r="B81" s="166"/>
      <c r="C81" s="167" t="s">
        <v>116</v>
      </c>
      <c r="D81" s="168" t="s">
        <v>63</v>
      </c>
      <c r="E81" s="168" t="s">
        <v>59</v>
      </c>
      <c r="F81" s="168" t="s">
        <v>117</v>
      </c>
      <c r="G81" s="168" t="s">
        <v>118</v>
      </c>
      <c r="H81" s="168" t="s">
        <v>119</v>
      </c>
      <c r="I81" s="169" t="s">
        <v>120</v>
      </c>
      <c r="J81" s="168" t="s">
        <v>110</v>
      </c>
      <c r="K81" s="170" t="s">
        <v>121</v>
      </c>
      <c r="L81" s="171"/>
      <c r="M81" s="81" t="s">
        <v>122</v>
      </c>
      <c r="N81" s="82" t="s">
        <v>48</v>
      </c>
      <c r="O81" s="82" t="s">
        <v>123</v>
      </c>
      <c r="P81" s="82" t="s">
        <v>124</v>
      </c>
      <c r="Q81" s="82" t="s">
        <v>125</v>
      </c>
      <c r="R81" s="82" t="s">
        <v>126</v>
      </c>
      <c r="S81" s="82" t="s">
        <v>127</v>
      </c>
      <c r="T81" s="83" t="s">
        <v>128</v>
      </c>
    </row>
    <row r="82" spans="2:65" s="1" customFormat="1" ht="29.25" customHeight="1">
      <c r="B82" s="41"/>
      <c r="C82" s="87" t="s">
        <v>111</v>
      </c>
      <c r="D82" s="63"/>
      <c r="E82" s="63"/>
      <c r="F82" s="63"/>
      <c r="G82" s="63"/>
      <c r="H82" s="63"/>
      <c r="I82" s="163"/>
      <c r="J82" s="172">
        <f>BK82</f>
        <v>0</v>
      </c>
      <c r="K82" s="63"/>
      <c r="L82" s="61"/>
      <c r="M82" s="84"/>
      <c r="N82" s="85"/>
      <c r="O82" s="85"/>
      <c r="P82" s="173">
        <f>P83</f>
        <v>0</v>
      </c>
      <c r="Q82" s="85"/>
      <c r="R82" s="173">
        <f>R83</f>
        <v>15.763663359999999</v>
      </c>
      <c r="S82" s="85"/>
      <c r="T82" s="174">
        <f>T83</f>
        <v>0</v>
      </c>
      <c r="AT82" s="24" t="s">
        <v>77</v>
      </c>
      <c r="AU82" s="24" t="s">
        <v>112</v>
      </c>
      <c r="BK82" s="175">
        <f>BK83</f>
        <v>0</v>
      </c>
    </row>
    <row r="83" spans="2:65" s="10" customFormat="1" ht="37.35" customHeight="1">
      <c r="B83" s="176"/>
      <c r="C83" s="177"/>
      <c r="D83" s="178" t="s">
        <v>77</v>
      </c>
      <c r="E83" s="179" t="s">
        <v>129</v>
      </c>
      <c r="F83" s="179" t="s">
        <v>130</v>
      </c>
      <c r="G83" s="177"/>
      <c r="H83" s="177"/>
      <c r="I83" s="180"/>
      <c r="J83" s="181">
        <f>BK83</f>
        <v>0</v>
      </c>
      <c r="K83" s="177"/>
      <c r="L83" s="182"/>
      <c r="M83" s="183"/>
      <c r="N83" s="184"/>
      <c r="O83" s="184"/>
      <c r="P83" s="185">
        <f>P84+P103+P112+P116+P150</f>
        <v>0</v>
      </c>
      <c r="Q83" s="184"/>
      <c r="R83" s="185">
        <f>R84+R103+R112+R116+R150</f>
        <v>15.763663359999999</v>
      </c>
      <c r="S83" s="184"/>
      <c r="T83" s="186">
        <f>T84+T103+T112+T116+T150</f>
        <v>0</v>
      </c>
      <c r="AR83" s="187" t="s">
        <v>24</v>
      </c>
      <c r="AT83" s="188" t="s">
        <v>77</v>
      </c>
      <c r="AU83" s="188" t="s">
        <v>78</v>
      </c>
      <c r="AY83" s="187" t="s">
        <v>131</v>
      </c>
      <c r="BK83" s="189">
        <f>BK84+BK103+BK112+BK116+BK150</f>
        <v>0</v>
      </c>
    </row>
    <row r="84" spans="2:65" s="10" customFormat="1" ht="19.899999999999999" customHeight="1">
      <c r="B84" s="176"/>
      <c r="C84" s="177"/>
      <c r="D84" s="190" t="s">
        <v>77</v>
      </c>
      <c r="E84" s="191" t="s">
        <v>24</v>
      </c>
      <c r="F84" s="191" t="s">
        <v>132</v>
      </c>
      <c r="G84" s="177"/>
      <c r="H84" s="177"/>
      <c r="I84" s="180"/>
      <c r="J84" s="192">
        <f>BK84</f>
        <v>0</v>
      </c>
      <c r="K84" s="177"/>
      <c r="L84" s="182"/>
      <c r="M84" s="183"/>
      <c r="N84" s="184"/>
      <c r="O84" s="184"/>
      <c r="P84" s="185">
        <f>SUM(P85:P102)</f>
        <v>0</v>
      </c>
      <c r="Q84" s="184"/>
      <c r="R84" s="185">
        <f>SUM(R85:R102)</f>
        <v>0</v>
      </c>
      <c r="S84" s="184"/>
      <c r="T84" s="186">
        <f>SUM(T85:T102)</f>
        <v>0</v>
      </c>
      <c r="AR84" s="187" t="s">
        <v>24</v>
      </c>
      <c r="AT84" s="188" t="s">
        <v>77</v>
      </c>
      <c r="AU84" s="188" t="s">
        <v>24</v>
      </c>
      <c r="AY84" s="187" t="s">
        <v>131</v>
      </c>
      <c r="BK84" s="189">
        <f>SUM(BK85:BK102)</f>
        <v>0</v>
      </c>
    </row>
    <row r="85" spans="2:65" s="1" customFormat="1" ht="22.5" customHeight="1">
      <c r="B85" s="41"/>
      <c r="C85" s="193" t="s">
        <v>24</v>
      </c>
      <c r="D85" s="193" t="s">
        <v>133</v>
      </c>
      <c r="E85" s="194" t="s">
        <v>331</v>
      </c>
      <c r="F85" s="195" t="s">
        <v>332</v>
      </c>
      <c r="G85" s="196" t="s">
        <v>165</v>
      </c>
      <c r="H85" s="197">
        <v>44.16</v>
      </c>
      <c r="I85" s="198"/>
      <c r="J85" s="199">
        <f>ROUND(I85*H85,2)</f>
        <v>0</v>
      </c>
      <c r="K85" s="195" t="s">
        <v>137</v>
      </c>
      <c r="L85" s="61"/>
      <c r="M85" s="200" t="s">
        <v>22</v>
      </c>
      <c r="N85" s="201" t="s">
        <v>49</v>
      </c>
      <c r="O85" s="42"/>
      <c r="P85" s="202">
        <f>O85*H85</f>
        <v>0</v>
      </c>
      <c r="Q85" s="202">
        <v>0</v>
      </c>
      <c r="R85" s="202">
        <f>Q85*H85</f>
        <v>0</v>
      </c>
      <c r="S85" s="202">
        <v>0</v>
      </c>
      <c r="T85" s="203">
        <f>S85*H85</f>
        <v>0</v>
      </c>
      <c r="AR85" s="24" t="s">
        <v>138</v>
      </c>
      <c r="AT85" s="24" t="s">
        <v>133</v>
      </c>
      <c r="AU85" s="24" t="s">
        <v>87</v>
      </c>
      <c r="AY85" s="24" t="s">
        <v>131</v>
      </c>
      <c r="BE85" s="204">
        <f>IF(N85="základní",J85,0)</f>
        <v>0</v>
      </c>
      <c r="BF85" s="204">
        <f>IF(N85="snížená",J85,0)</f>
        <v>0</v>
      </c>
      <c r="BG85" s="204">
        <f>IF(N85="zákl. přenesená",J85,0)</f>
        <v>0</v>
      </c>
      <c r="BH85" s="204">
        <f>IF(N85="sníž. přenesená",J85,0)</f>
        <v>0</v>
      </c>
      <c r="BI85" s="204">
        <f>IF(N85="nulová",J85,0)</f>
        <v>0</v>
      </c>
      <c r="BJ85" s="24" t="s">
        <v>24</v>
      </c>
      <c r="BK85" s="204">
        <f>ROUND(I85*H85,2)</f>
        <v>0</v>
      </c>
      <c r="BL85" s="24" t="s">
        <v>138</v>
      </c>
      <c r="BM85" s="24" t="s">
        <v>333</v>
      </c>
    </row>
    <row r="86" spans="2:65" s="11" customFormat="1" ht="13.5">
      <c r="B86" s="205"/>
      <c r="C86" s="206"/>
      <c r="D86" s="207" t="s">
        <v>140</v>
      </c>
      <c r="E86" s="208" t="s">
        <v>22</v>
      </c>
      <c r="F86" s="209" t="s">
        <v>334</v>
      </c>
      <c r="G86" s="206"/>
      <c r="H86" s="210" t="s">
        <v>22</v>
      </c>
      <c r="I86" s="211"/>
      <c r="J86" s="206"/>
      <c r="K86" s="206"/>
      <c r="L86" s="212"/>
      <c r="M86" s="213"/>
      <c r="N86" s="214"/>
      <c r="O86" s="214"/>
      <c r="P86" s="214"/>
      <c r="Q86" s="214"/>
      <c r="R86" s="214"/>
      <c r="S86" s="214"/>
      <c r="T86" s="215"/>
      <c r="AT86" s="216" t="s">
        <v>140</v>
      </c>
      <c r="AU86" s="216" t="s">
        <v>87</v>
      </c>
      <c r="AV86" s="11" t="s">
        <v>24</v>
      </c>
      <c r="AW86" s="11" t="s">
        <v>41</v>
      </c>
      <c r="AX86" s="11" t="s">
        <v>78</v>
      </c>
      <c r="AY86" s="216" t="s">
        <v>131</v>
      </c>
    </row>
    <row r="87" spans="2:65" s="12" customFormat="1" ht="13.5">
      <c r="B87" s="217"/>
      <c r="C87" s="218"/>
      <c r="D87" s="219" t="s">
        <v>140</v>
      </c>
      <c r="E87" s="220" t="s">
        <v>22</v>
      </c>
      <c r="F87" s="221" t="s">
        <v>335</v>
      </c>
      <c r="G87" s="218"/>
      <c r="H87" s="222">
        <v>44.16</v>
      </c>
      <c r="I87" s="223"/>
      <c r="J87" s="218"/>
      <c r="K87" s="218"/>
      <c r="L87" s="224"/>
      <c r="M87" s="225"/>
      <c r="N87" s="226"/>
      <c r="O87" s="226"/>
      <c r="P87" s="226"/>
      <c r="Q87" s="226"/>
      <c r="R87" s="226"/>
      <c r="S87" s="226"/>
      <c r="T87" s="227"/>
      <c r="AT87" s="228" t="s">
        <v>140</v>
      </c>
      <c r="AU87" s="228" t="s">
        <v>87</v>
      </c>
      <c r="AV87" s="12" t="s">
        <v>87</v>
      </c>
      <c r="AW87" s="12" t="s">
        <v>41</v>
      </c>
      <c r="AX87" s="12" t="s">
        <v>24</v>
      </c>
      <c r="AY87" s="228" t="s">
        <v>131</v>
      </c>
    </row>
    <row r="88" spans="2:65" s="1" customFormat="1" ht="22.5" customHeight="1">
      <c r="B88" s="41"/>
      <c r="C88" s="193" t="s">
        <v>87</v>
      </c>
      <c r="D88" s="193" t="s">
        <v>133</v>
      </c>
      <c r="E88" s="194" t="s">
        <v>336</v>
      </c>
      <c r="F88" s="195" t="s">
        <v>337</v>
      </c>
      <c r="G88" s="196" t="s">
        <v>165</v>
      </c>
      <c r="H88" s="197">
        <v>44.16</v>
      </c>
      <c r="I88" s="198"/>
      <c r="J88" s="199">
        <f>ROUND(I88*H88,2)</f>
        <v>0</v>
      </c>
      <c r="K88" s="195" t="s">
        <v>137</v>
      </c>
      <c r="L88" s="61"/>
      <c r="M88" s="200" t="s">
        <v>22</v>
      </c>
      <c r="N88" s="201" t="s">
        <v>49</v>
      </c>
      <c r="O88" s="42"/>
      <c r="P88" s="202">
        <f>O88*H88</f>
        <v>0</v>
      </c>
      <c r="Q88" s="202">
        <v>0</v>
      </c>
      <c r="R88" s="202">
        <f>Q88*H88</f>
        <v>0</v>
      </c>
      <c r="S88" s="202">
        <v>0</v>
      </c>
      <c r="T88" s="203">
        <f>S88*H88</f>
        <v>0</v>
      </c>
      <c r="AR88" s="24" t="s">
        <v>138</v>
      </c>
      <c r="AT88" s="24" t="s">
        <v>133</v>
      </c>
      <c r="AU88" s="24" t="s">
        <v>87</v>
      </c>
      <c r="AY88" s="24" t="s">
        <v>131</v>
      </c>
      <c r="BE88" s="204">
        <f>IF(N88="základní",J88,0)</f>
        <v>0</v>
      </c>
      <c r="BF88" s="204">
        <f>IF(N88="snížená",J88,0)</f>
        <v>0</v>
      </c>
      <c r="BG88" s="204">
        <f>IF(N88="zákl. přenesená",J88,0)</f>
        <v>0</v>
      </c>
      <c r="BH88" s="204">
        <f>IF(N88="sníž. přenesená",J88,0)</f>
        <v>0</v>
      </c>
      <c r="BI88" s="204">
        <f>IF(N88="nulová",J88,0)</f>
        <v>0</v>
      </c>
      <c r="BJ88" s="24" t="s">
        <v>24</v>
      </c>
      <c r="BK88" s="204">
        <f>ROUND(I88*H88,2)</f>
        <v>0</v>
      </c>
      <c r="BL88" s="24" t="s">
        <v>138</v>
      </c>
      <c r="BM88" s="24" t="s">
        <v>338</v>
      </c>
    </row>
    <row r="89" spans="2:65" s="1" customFormat="1" ht="22.5" customHeight="1">
      <c r="B89" s="41"/>
      <c r="C89" s="193" t="s">
        <v>148</v>
      </c>
      <c r="D89" s="193" t="s">
        <v>133</v>
      </c>
      <c r="E89" s="194" t="s">
        <v>339</v>
      </c>
      <c r="F89" s="195" t="s">
        <v>340</v>
      </c>
      <c r="G89" s="196" t="s">
        <v>165</v>
      </c>
      <c r="H89" s="197">
        <v>44.16</v>
      </c>
      <c r="I89" s="198"/>
      <c r="J89" s="199">
        <f>ROUND(I89*H89,2)</f>
        <v>0</v>
      </c>
      <c r="K89" s="195" t="s">
        <v>137</v>
      </c>
      <c r="L89" s="61"/>
      <c r="M89" s="200" t="s">
        <v>22</v>
      </c>
      <c r="N89" s="201" t="s">
        <v>49</v>
      </c>
      <c r="O89" s="42"/>
      <c r="P89" s="202">
        <f>O89*H89</f>
        <v>0</v>
      </c>
      <c r="Q89" s="202">
        <v>0</v>
      </c>
      <c r="R89" s="202">
        <f>Q89*H89</f>
        <v>0</v>
      </c>
      <c r="S89" s="202">
        <v>0</v>
      </c>
      <c r="T89" s="203">
        <f>S89*H89</f>
        <v>0</v>
      </c>
      <c r="AR89" s="24" t="s">
        <v>138</v>
      </c>
      <c r="AT89" s="24" t="s">
        <v>133</v>
      </c>
      <c r="AU89" s="24" t="s">
        <v>87</v>
      </c>
      <c r="AY89" s="24" t="s">
        <v>131</v>
      </c>
      <c r="BE89" s="204">
        <f>IF(N89="základní",J89,0)</f>
        <v>0</v>
      </c>
      <c r="BF89" s="204">
        <f>IF(N89="snížená",J89,0)</f>
        <v>0</v>
      </c>
      <c r="BG89" s="204">
        <f>IF(N89="zákl. přenesená",J89,0)</f>
        <v>0</v>
      </c>
      <c r="BH89" s="204">
        <f>IF(N89="sníž. přenesená",J89,0)</f>
        <v>0</v>
      </c>
      <c r="BI89" s="204">
        <f>IF(N89="nulová",J89,0)</f>
        <v>0</v>
      </c>
      <c r="BJ89" s="24" t="s">
        <v>24</v>
      </c>
      <c r="BK89" s="204">
        <f>ROUND(I89*H89,2)</f>
        <v>0</v>
      </c>
      <c r="BL89" s="24" t="s">
        <v>138</v>
      </c>
      <c r="BM89" s="24" t="s">
        <v>341</v>
      </c>
    </row>
    <row r="90" spans="2:65" s="11" customFormat="1" ht="13.5">
      <c r="B90" s="205"/>
      <c r="C90" s="206"/>
      <c r="D90" s="207" t="s">
        <v>140</v>
      </c>
      <c r="E90" s="208" t="s">
        <v>22</v>
      </c>
      <c r="F90" s="209" t="s">
        <v>334</v>
      </c>
      <c r="G90" s="206"/>
      <c r="H90" s="210" t="s">
        <v>22</v>
      </c>
      <c r="I90" s="211"/>
      <c r="J90" s="206"/>
      <c r="K90" s="206"/>
      <c r="L90" s="212"/>
      <c r="M90" s="213"/>
      <c r="N90" s="214"/>
      <c r="O90" s="214"/>
      <c r="P90" s="214"/>
      <c r="Q90" s="214"/>
      <c r="R90" s="214"/>
      <c r="S90" s="214"/>
      <c r="T90" s="215"/>
      <c r="AT90" s="216" t="s">
        <v>140</v>
      </c>
      <c r="AU90" s="216" t="s">
        <v>87</v>
      </c>
      <c r="AV90" s="11" t="s">
        <v>24</v>
      </c>
      <c r="AW90" s="11" t="s">
        <v>41</v>
      </c>
      <c r="AX90" s="11" t="s">
        <v>78</v>
      </c>
      <c r="AY90" s="216" t="s">
        <v>131</v>
      </c>
    </row>
    <row r="91" spans="2:65" s="12" customFormat="1" ht="13.5">
      <c r="B91" s="217"/>
      <c r="C91" s="218"/>
      <c r="D91" s="219" t="s">
        <v>140</v>
      </c>
      <c r="E91" s="220" t="s">
        <v>22</v>
      </c>
      <c r="F91" s="221" t="s">
        <v>335</v>
      </c>
      <c r="G91" s="218"/>
      <c r="H91" s="222">
        <v>44.16</v>
      </c>
      <c r="I91" s="223"/>
      <c r="J91" s="218"/>
      <c r="K91" s="218"/>
      <c r="L91" s="224"/>
      <c r="M91" s="225"/>
      <c r="N91" s="226"/>
      <c r="O91" s="226"/>
      <c r="P91" s="226"/>
      <c r="Q91" s="226"/>
      <c r="R91" s="226"/>
      <c r="S91" s="226"/>
      <c r="T91" s="227"/>
      <c r="AT91" s="228" t="s">
        <v>140</v>
      </c>
      <c r="AU91" s="228" t="s">
        <v>87</v>
      </c>
      <c r="AV91" s="12" t="s">
        <v>87</v>
      </c>
      <c r="AW91" s="12" t="s">
        <v>41</v>
      </c>
      <c r="AX91" s="12" t="s">
        <v>24</v>
      </c>
      <c r="AY91" s="228" t="s">
        <v>131</v>
      </c>
    </row>
    <row r="92" spans="2:65" s="1" customFormat="1" ht="22.5" customHeight="1">
      <c r="B92" s="41"/>
      <c r="C92" s="193" t="s">
        <v>138</v>
      </c>
      <c r="D92" s="193" t="s">
        <v>133</v>
      </c>
      <c r="E92" s="194" t="s">
        <v>281</v>
      </c>
      <c r="F92" s="195" t="s">
        <v>282</v>
      </c>
      <c r="G92" s="196" t="s">
        <v>165</v>
      </c>
      <c r="H92" s="197">
        <v>20.8</v>
      </c>
      <c r="I92" s="198"/>
      <c r="J92" s="199">
        <f>ROUND(I92*H92,2)</f>
        <v>0</v>
      </c>
      <c r="K92" s="195" t="s">
        <v>137</v>
      </c>
      <c r="L92" s="61"/>
      <c r="M92" s="200" t="s">
        <v>22</v>
      </c>
      <c r="N92" s="201" t="s">
        <v>49</v>
      </c>
      <c r="O92" s="42"/>
      <c r="P92" s="202">
        <f>O92*H92</f>
        <v>0</v>
      </c>
      <c r="Q92" s="202">
        <v>0</v>
      </c>
      <c r="R92" s="202">
        <f>Q92*H92</f>
        <v>0</v>
      </c>
      <c r="S92" s="202">
        <v>0</v>
      </c>
      <c r="T92" s="203">
        <f>S92*H92</f>
        <v>0</v>
      </c>
      <c r="AR92" s="24" t="s">
        <v>138</v>
      </c>
      <c r="AT92" s="24" t="s">
        <v>133</v>
      </c>
      <c r="AU92" s="24" t="s">
        <v>87</v>
      </c>
      <c r="AY92" s="24" t="s">
        <v>131</v>
      </c>
      <c r="BE92" s="204">
        <f>IF(N92="základní",J92,0)</f>
        <v>0</v>
      </c>
      <c r="BF92" s="204">
        <f>IF(N92="snížená",J92,0)</f>
        <v>0</v>
      </c>
      <c r="BG92" s="204">
        <f>IF(N92="zákl. přenesená",J92,0)</f>
        <v>0</v>
      </c>
      <c r="BH92" s="204">
        <f>IF(N92="sníž. přenesená",J92,0)</f>
        <v>0</v>
      </c>
      <c r="BI92" s="204">
        <f>IF(N92="nulová",J92,0)</f>
        <v>0</v>
      </c>
      <c r="BJ92" s="24" t="s">
        <v>24</v>
      </c>
      <c r="BK92" s="204">
        <f>ROUND(I92*H92,2)</f>
        <v>0</v>
      </c>
      <c r="BL92" s="24" t="s">
        <v>138</v>
      </c>
      <c r="BM92" s="24" t="s">
        <v>342</v>
      </c>
    </row>
    <row r="93" spans="2:65" s="11" customFormat="1" ht="13.5">
      <c r="B93" s="205"/>
      <c r="C93" s="206"/>
      <c r="D93" s="207" t="s">
        <v>140</v>
      </c>
      <c r="E93" s="208" t="s">
        <v>22</v>
      </c>
      <c r="F93" s="209" t="s">
        <v>343</v>
      </c>
      <c r="G93" s="206"/>
      <c r="H93" s="210" t="s">
        <v>22</v>
      </c>
      <c r="I93" s="211"/>
      <c r="J93" s="206"/>
      <c r="K93" s="206"/>
      <c r="L93" s="212"/>
      <c r="M93" s="213"/>
      <c r="N93" s="214"/>
      <c r="O93" s="214"/>
      <c r="P93" s="214"/>
      <c r="Q93" s="214"/>
      <c r="R93" s="214"/>
      <c r="S93" s="214"/>
      <c r="T93" s="215"/>
      <c r="AT93" s="216" t="s">
        <v>140</v>
      </c>
      <c r="AU93" s="216" t="s">
        <v>87</v>
      </c>
      <c r="AV93" s="11" t="s">
        <v>24</v>
      </c>
      <c r="AW93" s="11" t="s">
        <v>41</v>
      </c>
      <c r="AX93" s="11" t="s">
        <v>78</v>
      </c>
      <c r="AY93" s="216" t="s">
        <v>131</v>
      </c>
    </row>
    <row r="94" spans="2:65" s="12" customFormat="1" ht="13.5">
      <c r="B94" s="217"/>
      <c r="C94" s="218"/>
      <c r="D94" s="219" t="s">
        <v>140</v>
      </c>
      <c r="E94" s="220" t="s">
        <v>22</v>
      </c>
      <c r="F94" s="221" t="s">
        <v>344</v>
      </c>
      <c r="G94" s="218"/>
      <c r="H94" s="222">
        <v>20.8</v>
      </c>
      <c r="I94" s="223"/>
      <c r="J94" s="218"/>
      <c r="K94" s="218"/>
      <c r="L94" s="224"/>
      <c r="M94" s="225"/>
      <c r="N94" s="226"/>
      <c r="O94" s="226"/>
      <c r="P94" s="226"/>
      <c r="Q94" s="226"/>
      <c r="R94" s="226"/>
      <c r="S94" s="226"/>
      <c r="T94" s="227"/>
      <c r="AT94" s="228" t="s">
        <v>140</v>
      </c>
      <c r="AU94" s="228" t="s">
        <v>87</v>
      </c>
      <c r="AV94" s="12" t="s">
        <v>87</v>
      </c>
      <c r="AW94" s="12" t="s">
        <v>41</v>
      </c>
      <c r="AX94" s="12" t="s">
        <v>24</v>
      </c>
      <c r="AY94" s="228" t="s">
        <v>131</v>
      </c>
    </row>
    <row r="95" spans="2:65" s="1" customFormat="1" ht="22.5" customHeight="1">
      <c r="B95" s="41"/>
      <c r="C95" s="193" t="s">
        <v>157</v>
      </c>
      <c r="D95" s="193" t="s">
        <v>133</v>
      </c>
      <c r="E95" s="194" t="s">
        <v>345</v>
      </c>
      <c r="F95" s="195" t="s">
        <v>346</v>
      </c>
      <c r="G95" s="196" t="s">
        <v>165</v>
      </c>
      <c r="H95" s="197">
        <v>23.36</v>
      </c>
      <c r="I95" s="198"/>
      <c r="J95" s="199">
        <f>ROUND(I95*H95,2)</f>
        <v>0</v>
      </c>
      <c r="K95" s="195" t="s">
        <v>137</v>
      </c>
      <c r="L95" s="61"/>
      <c r="M95" s="200" t="s">
        <v>22</v>
      </c>
      <c r="N95" s="201" t="s">
        <v>49</v>
      </c>
      <c r="O95" s="42"/>
      <c r="P95" s="202">
        <f>O95*H95</f>
        <v>0</v>
      </c>
      <c r="Q95" s="202">
        <v>0</v>
      </c>
      <c r="R95" s="202">
        <f>Q95*H95</f>
        <v>0</v>
      </c>
      <c r="S95" s="202">
        <v>0</v>
      </c>
      <c r="T95" s="203">
        <f>S95*H95</f>
        <v>0</v>
      </c>
      <c r="AR95" s="24" t="s">
        <v>138</v>
      </c>
      <c r="AT95" s="24" t="s">
        <v>133</v>
      </c>
      <c r="AU95" s="24" t="s">
        <v>87</v>
      </c>
      <c r="AY95" s="24" t="s">
        <v>131</v>
      </c>
      <c r="BE95" s="204">
        <f>IF(N95="základní",J95,0)</f>
        <v>0</v>
      </c>
      <c r="BF95" s="204">
        <f>IF(N95="snížená",J95,0)</f>
        <v>0</v>
      </c>
      <c r="BG95" s="204">
        <f>IF(N95="zákl. přenesená",J95,0)</f>
        <v>0</v>
      </c>
      <c r="BH95" s="204">
        <f>IF(N95="sníž. přenesená",J95,0)</f>
        <v>0</v>
      </c>
      <c r="BI95" s="204">
        <f>IF(N95="nulová",J95,0)</f>
        <v>0</v>
      </c>
      <c r="BJ95" s="24" t="s">
        <v>24</v>
      </c>
      <c r="BK95" s="204">
        <f>ROUND(I95*H95,2)</f>
        <v>0</v>
      </c>
      <c r="BL95" s="24" t="s">
        <v>138</v>
      </c>
      <c r="BM95" s="24" t="s">
        <v>347</v>
      </c>
    </row>
    <row r="96" spans="2:65" s="11" customFormat="1" ht="13.5">
      <c r="B96" s="205"/>
      <c r="C96" s="206"/>
      <c r="D96" s="207" t="s">
        <v>140</v>
      </c>
      <c r="E96" s="208" t="s">
        <v>22</v>
      </c>
      <c r="F96" s="209" t="s">
        <v>348</v>
      </c>
      <c r="G96" s="206"/>
      <c r="H96" s="210" t="s">
        <v>22</v>
      </c>
      <c r="I96" s="211"/>
      <c r="J96" s="206"/>
      <c r="K96" s="206"/>
      <c r="L96" s="212"/>
      <c r="M96" s="213"/>
      <c r="N96" s="214"/>
      <c r="O96" s="214"/>
      <c r="P96" s="214"/>
      <c r="Q96" s="214"/>
      <c r="R96" s="214"/>
      <c r="S96" s="214"/>
      <c r="T96" s="215"/>
      <c r="AT96" s="216" t="s">
        <v>140</v>
      </c>
      <c r="AU96" s="216" t="s">
        <v>87</v>
      </c>
      <c r="AV96" s="11" t="s">
        <v>24</v>
      </c>
      <c r="AW96" s="11" t="s">
        <v>41</v>
      </c>
      <c r="AX96" s="11" t="s">
        <v>78</v>
      </c>
      <c r="AY96" s="216" t="s">
        <v>131</v>
      </c>
    </row>
    <row r="97" spans="2:65" s="12" customFormat="1" ht="13.5">
      <c r="B97" s="217"/>
      <c r="C97" s="218"/>
      <c r="D97" s="219" t="s">
        <v>140</v>
      </c>
      <c r="E97" s="220" t="s">
        <v>22</v>
      </c>
      <c r="F97" s="221" t="s">
        <v>349</v>
      </c>
      <c r="G97" s="218"/>
      <c r="H97" s="222">
        <v>23.36</v>
      </c>
      <c r="I97" s="223"/>
      <c r="J97" s="218"/>
      <c r="K97" s="218"/>
      <c r="L97" s="224"/>
      <c r="M97" s="225"/>
      <c r="N97" s="226"/>
      <c r="O97" s="226"/>
      <c r="P97" s="226"/>
      <c r="Q97" s="226"/>
      <c r="R97" s="226"/>
      <c r="S97" s="226"/>
      <c r="T97" s="227"/>
      <c r="AT97" s="228" t="s">
        <v>140</v>
      </c>
      <c r="AU97" s="228" t="s">
        <v>87</v>
      </c>
      <c r="AV97" s="12" t="s">
        <v>87</v>
      </c>
      <c r="AW97" s="12" t="s">
        <v>41</v>
      </c>
      <c r="AX97" s="12" t="s">
        <v>24</v>
      </c>
      <c r="AY97" s="228" t="s">
        <v>131</v>
      </c>
    </row>
    <row r="98" spans="2:65" s="1" customFormat="1" ht="22.5" customHeight="1">
      <c r="B98" s="41"/>
      <c r="C98" s="193" t="s">
        <v>162</v>
      </c>
      <c r="D98" s="193" t="s">
        <v>133</v>
      </c>
      <c r="E98" s="194" t="s">
        <v>350</v>
      </c>
      <c r="F98" s="195" t="s">
        <v>351</v>
      </c>
      <c r="G98" s="196" t="s">
        <v>165</v>
      </c>
      <c r="H98" s="197">
        <v>16</v>
      </c>
      <c r="I98" s="198"/>
      <c r="J98" s="199">
        <f>ROUND(I98*H98,2)</f>
        <v>0</v>
      </c>
      <c r="K98" s="195" t="s">
        <v>137</v>
      </c>
      <c r="L98" s="61"/>
      <c r="M98" s="200" t="s">
        <v>22</v>
      </c>
      <c r="N98" s="201" t="s">
        <v>49</v>
      </c>
      <c r="O98" s="42"/>
      <c r="P98" s="202">
        <f>O98*H98</f>
        <v>0</v>
      </c>
      <c r="Q98" s="202">
        <v>0</v>
      </c>
      <c r="R98" s="202">
        <f>Q98*H98</f>
        <v>0</v>
      </c>
      <c r="S98" s="202">
        <v>0</v>
      </c>
      <c r="T98" s="203">
        <f>S98*H98</f>
        <v>0</v>
      </c>
      <c r="AR98" s="24" t="s">
        <v>138</v>
      </c>
      <c r="AT98" s="24" t="s">
        <v>133</v>
      </c>
      <c r="AU98" s="24" t="s">
        <v>87</v>
      </c>
      <c r="AY98" s="24" t="s">
        <v>131</v>
      </c>
      <c r="BE98" s="204">
        <f>IF(N98="základní",J98,0)</f>
        <v>0</v>
      </c>
      <c r="BF98" s="204">
        <f>IF(N98="snížená",J98,0)</f>
        <v>0</v>
      </c>
      <c r="BG98" s="204">
        <f>IF(N98="zákl. přenesená",J98,0)</f>
        <v>0</v>
      </c>
      <c r="BH98" s="204">
        <f>IF(N98="sníž. přenesená",J98,0)</f>
        <v>0</v>
      </c>
      <c r="BI98" s="204">
        <f>IF(N98="nulová",J98,0)</f>
        <v>0</v>
      </c>
      <c r="BJ98" s="24" t="s">
        <v>24</v>
      </c>
      <c r="BK98" s="204">
        <f>ROUND(I98*H98,2)</f>
        <v>0</v>
      </c>
      <c r="BL98" s="24" t="s">
        <v>138</v>
      </c>
      <c r="BM98" s="24" t="s">
        <v>352</v>
      </c>
    </row>
    <row r="99" spans="2:65" s="11" customFormat="1" ht="13.5">
      <c r="B99" s="205"/>
      <c r="C99" s="206"/>
      <c r="D99" s="207" t="s">
        <v>140</v>
      </c>
      <c r="E99" s="208" t="s">
        <v>22</v>
      </c>
      <c r="F99" s="209" t="s">
        <v>334</v>
      </c>
      <c r="G99" s="206"/>
      <c r="H99" s="210" t="s">
        <v>22</v>
      </c>
      <c r="I99" s="211"/>
      <c r="J99" s="206"/>
      <c r="K99" s="206"/>
      <c r="L99" s="212"/>
      <c r="M99" s="213"/>
      <c r="N99" s="214"/>
      <c r="O99" s="214"/>
      <c r="P99" s="214"/>
      <c r="Q99" s="214"/>
      <c r="R99" s="214"/>
      <c r="S99" s="214"/>
      <c r="T99" s="215"/>
      <c r="AT99" s="216" t="s">
        <v>140</v>
      </c>
      <c r="AU99" s="216" t="s">
        <v>87</v>
      </c>
      <c r="AV99" s="11" t="s">
        <v>24</v>
      </c>
      <c r="AW99" s="11" t="s">
        <v>41</v>
      </c>
      <c r="AX99" s="11" t="s">
        <v>78</v>
      </c>
      <c r="AY99" s="216" t="s">
        <v>131</v>
      </c>
    </row>
    <row r="100" spans="2:65" s="12" customFormat="1" ht="13.5">
      <c r="B100" s="217"/>
      <c r="C100" s="218"/>
      <c r="D100" s="219" t="s">
        <v>140</v>
      </c>
      <c r="E100" s="220" t="s">
        <v>22</v>
      </c>
      <c r="F100" s="221" t="s">
        <v>353</v>
      </c>
      <c r="G100" s="218"/>
      <c r="H100" s="222">
        <v>16</v>
      </c>
      <c r="I100" s="223"/>
      <c r="J100" s="218"/>
      <c r="K100" s="218"/>
      <c r="L100" s="224"/>
      <c r="M100" s="225"/>
      <c r="N100" s="226"/>
      <c r="O100" s="226"/>
      <c r="P100" s="226"/>
      <c r="Q100" s="226"/>
      <c r="R100" s="226"/>
      <c r="S100" s="226"/>
      <c r="T100" s="227"/>
      <c r="AT100" s="228" t="s">
        <v>140</v>
      </c>
      <c r="AU100" s="228" t="s">
        <v>87</v>
      </c>
      <c r="AV100" s="12" t="s">
        <v>87</v>
      </c>
      <c r="AW100" s="12" t="s">
        <v>41</v>
      </c>
      <c r="AX100" s="12" t="s">
        <v>24</v>
      </c>
      <c r="AY100" s="228" t="s">
        <v>131</v>
      </c>
    </row>
    <row r="101" spans="2:65" s="1" customFormat="1" ht="22.5" customHeight="1">
      <c r="B101" s="41"/>
      <c r="C101" s="254" t="s">
        <v>175</v>
      </c>
      <c r="D101" s="254" t="s">
        <v>195</v>
      </c>
      <c r="E101" s="255" t="s">
        <v>354</v>
      </c>
      <c r="F101" s="256" t="s">
        <v>355</v>
      </c>
      <c r="G101" s="257" t="s">
        <v>318</v>
      </c>
      <c r="H101" s="258">
        <v>28.8</v>
      </c>
      <c r="I101" s="259"/>
      <c r="J101" s="260">
        <f>ROUND(I101*H101,2)</f>
        <v>0</v>
      </c>
      <c r="K101" s="256" t="s">
        <v>137</v>
      </c>
      <c r="L101" s="261"/>
      <c r="M101" s="262" t="s">
        <v>22</v>
      </c>
      <c r="N101" s="263" t="s">
        <v>49</v>
      </c>
      <c r="O101" s="42"/>
      <c r="P101" s="202">
        <f>O101*H101</f>
        <v>0</v>
      </c>
      <c r="Q101" s="202">
        <v>0</v>
      </c>
      <c r="R101" s="202">
        <f>Q101*H101</f>
        <v>0</v>
      </c>
      <c r="S101" s="202">
        <v>0</v>
      </c>
      <c r="T101" s="203">
        <f>S101*H101</f>
        <v>0</v>
      </c>
      <c r="AR101" s="24" t="s">
        <v>179</v>
      </c>
      <c r="AT101" s="24" t="s">
        <v>195</v>
      </c>
      <c r="AU101" s="24" t="s">
        <v>87</v>
      </c>
      <c r="AY101" s="24" t="s">
        <v>131</v>
      </c>
      <c r="BE101" s="204">
        <f>IF(N101="základní",J101,0)</f>
        <v>0</v>
      </c>
      <c r="BF101" s="204">
        <f>IF(N101="snížená",J101,0)</f>
        <v>0</v>
      </c>
      <c r="BG101" s="204">
        <f>IF(N101="zákl. přenesená",J101,0)</f>
        <v>0</v>
      </c>
      <c r="BH101" s="204">
        <f>IF(N101="sníž. přenesená",J101,0)</f>
        <v>0</v>
      </c>
      <c r="BI101" s="204">
        <f>IF(N101="nulová",J101,0)</f>
        <v>0</v>
      </c>
      <c r="BJ101" s="24" t="s">
        <v>24</v>
      </c>
      <c r="BK101" s="204">
        <f>ROUND(I101*H101,2)</f>
        <v>0</v>
      </c>
      <c r="BL101" s="24" t="s">
        <v>138</v>
      </c>
      <c r="BM101" s="24" t="s">
        <v>356</v>
      </c>
    </row>
    <row r="102" spans="2:65" s="12" customFormat="1" ht="13.5">
      <c r="B102" s="217"/>
      <c r="C102" s="218"/>
      <c r="D102" s="207" t="s">
        <v>140</v>
      </c>
      <c r="E102" s="218"/>
      <c r="F102" s="230" t="s">
        <v>357</v>
      </c>
      <c r="G102" s="218"/>
      <c r="H102" s="231">
        <v>28.8</v>
      </c>
      <c r="I102" s="223"/>
      <c r="J102" s="218"/>
      <c r="K102" s="218"/>
      <c r="L102" s="224"/>
      <c r="M102" s="225"/>
      <c r="N102" s="226"/>
      <c r="O102" s="226"/>
      <c r="P102" s="226"/>
      <c r="Q102" s="226"/>
      <c r="R102" s="226"/>
      <c r="S102" s="226"/>
      <c r="T102" s="227"/>
      <c r="AT102" s="228" t="s">
        <v>140</v>
      </c>
      <c r="AU102" s="228" t="s">
        <v>87</v>
      </c>
      <c r="AV102" s="12" t="s">
        <v>87</v>
      </c>
      <c r="AW102" s="12" t="s">
        <v>6</v>
      </c>
      <c r="AX102" s="12" t="s">
        <v>24</v>
      </c>
      <c r="AY102" s="228" t="s">
        <v>131</v>
      </c>
    </row>
    <row r="103" spans="2:65" s="10" customFormat="1" ht="29.85" customHeight="1">
      <c r="B103" s="176"/>
      <c r="C103" s="177"/>
      <c r="D103" s="190" t="s">
        <v>77</v>
      </c>
      <c r="E103" s="191" t="s">
        <v>87</v>
      </c>
      <c r="F103" s="191" t="s">
        <v>358</v>
      </c>
      <c r="G103" s="177"/>
      <c r="H103" s="177"/>
      <c r="I103" s="180"/>
      <c r="J103" s="192">
        <f>BK103</f>
        <v>0</v>
      </c>
      <c r="K103" s="177"/>
      <c r="L103" s="182"/>
      <c r="M103" s="183"/>
      <c r="N103" s="184"/>
      <c r="O103" s="184"/>
      <c r="P103" s="185">
        <f>SUM(P104:P111)</f>
        <v>0</v>
      </c>
      <c r="Q103" s="184"/>
      <c r="R103" s="185">
        <f>SUM(R104:R111)</f>
        <v>5.54</v>
      </c>
      <c r="S103" s="184"/>
      <c r="T103" s="186">
        <f>SUM(T104:T111)</f>
        <v>0</v>
      </c>
      <c r="AR103" s="187" t="s">
        <v>24</v>
      </c>
      <c r="AT103" s="188" t="s">
        <v>77</v>
      </c>
      <c r="AU103" s="188" t="s">
        <v>24</v>
      </c>
      <c r="AY103" s="187" t="s">
        <v>131</v>
      </c>
      <c r="BK103" s="189">
        <f>SUM(BK104:BK111)</f>
        <v>0</v>
      </c>
    </row>
    <row r="104" spans="2:65" s="1" customFormat="1" ht="31.5" customHeight="1">
      <c r="B104" s="41"/>
      <c r="C104" s="193" t="s">
        <v>179</v>
      </c>
      <c r="D104" s="193" t="s">
        <v>133</v>
      </c>
      <c r="E104" s="194" t="s">
        <v>359</v>
      </c>
      <c r="F104" s="195" t="s">
        <v>360</v>
      </c>
      <c r="G104" s="196" t="s">
        <v>361</v>
      </c>
      <c r="H104" s="197">
        <v>277</v>
      </c>
      <c r="I104" s="198"/>
      <c r="J104" s="199">
        <f>ROUND(I104*H104,2)</f>
        <v>0</v>
      </c>
      <c r="K104" s="195" t="s">
        <v>22</v>
      </c>
      <c r="L104" s="61"/>
      <c r="M104" s="200" t="s">
        <v>22</v>
      </c>
      <c r="N104" s="201" t="s">
        <v>49</v>
      </c>
      <c r="O104" s="42"/>
      <c r="P104" s="202">
        <f>O104*H104</f>
        <v>0</v>
      </c>
      <c r="Q104" s="202">
        <v>0.02</v>
      </c>
      <c r="R104" s="202">
        <f>Q104*H104</f>
        <v>5.54</v>
      </c>
      <c r="S104" s="202">
        <v>0</v>
      </c>
      <c r="T104" s="203">
        <f>S104*H104</f>
        <v>0</v>
      </c>
      <c r="AR104" s="24" t="s">
        <v>138</v>
      </c>
      <c r="AT104" s="24" t="s">
        <v>133</v>
      </c>
      <c r="AU104" s="24" t="s">
        <v>87</v>
      </c>
      <c r="AY104" s="24" t="s">
        <v>131</v>
      </c>
      <c r="BE104" s="204">
        <f>IF(N104="základní",J104,0)</f>
        <v>0</v>
      </c>
      <c r="BF104" s="204">
        <f>IF(N104="snížená",J104,0)</f>
        <v>0</v>
      </c>
      <c r="BG104" s="204">
        <f>IF(N104="zákl. přenesená",J104,0)</f>
        <v>0</v>
      </c>
      <c r="BH104" s="204">
        <f>IF(N104="sníž. přenesená",J104,0)</f>
        <v>0</v>
      </c>
      <c r="BI104" s="204">
        <f>IF(N104="nulová",J104,0)</f>
        <v>0</v>
      </c>
      <c r="BJ104" s="24" t="s">
        <v>24</v>
      </c>
      <c r="BK104" s="204">
        <f>ROUND(I104*H104,2)</f>
        <v>0</v>
      </c>
      <c r="BL104" s="24" t="s">
        <v>138</v>
      </c>
      <c r="BM104" s="24" t="s">
        <v>362</v>
      </c>
    </row>
    <row r="105" spans="2:65" s="11" customFormat="1" ht="13.5">
      <c r="B105" s="205"/>
      <c r="C105" s="206"/>
      <c r="D105" s="207" t="s">
        <v>140</v>
      </c>
      <c r="E105" s="208" t="s">
        <v>22</v>
      </c>
      <c r="F105" s="209" t="s">
        <v>363</v>
      </c>
      <c r="G105" s="206"/>
      <c r="H105" s="210" t="s">
        <v>22</v>
      </c>
      <c r="I105" s="211"/>
      <c r="J105" s="206"/>
      <c r="K105" s="206"/>
      <c r="L105" s="212"/>
      <c r="M105" s="213"/>
      <c r="N105" s="214"/>
      <c r="O105" s="214"/>
      <c r="P105" s="214"/>
      <c r="Q105" s="214"/>
      <c r="R105" s="214"/>
      <c r="S105" s="214"/>
      <c r="T105" s="215"/>
      <c r="AT105" s="216" t="s">
        <v>140</v>
      </c>
      <c r="AU105" s="216" t="s">
        <v>87</v>
      </c>
      <c r="AV105" s="11" t="s">
        <v>24</v>
      </c>
      <c r="AW105" s="11" t="s">
        <v>41</v>
      </c>
      <c r="AX105" s="11" t="s">
        <v>78</v>
      </c>
      <c r="AY105" s="216" t="s">
        <v>131</v>
      </c>
    </row>
    <row r="106" spans="2:65" s="11" customFormat="1" ht="13.5">
      <c r="B106" s="205"/>
      <c r="C106" s="206"/>
      <c r="D106" s="207" t="s">
        <v>140</v>
      </c>
      <c r="E106" s="208" t="s">
        <v>22</v>
      </c>
      <c r="F106" s="209" t="s">
        <v>364</v>
      </c>
      <c r="G106" s="206"/>
      <c r="H106" s="210" t="s">
        <v>22</v>
      </c>
      <c r="I106" s="211"/>
      <c r="J106" s="206"/>
      <c r="K106" s="206"/>
      <c r="L106" s="212"/>
      <c r="M106" s="213"/>
      <c r="N106" s="214"/>
      <c r="O106" s="214"/>
      <c r="P106" s="214"/>
      <c r="Q106" s="214"/>
      <c r="R106" s="214"/>
      <c r="S106" s="214"/>
      <c r="T106" s="215"/>
      <c r="AT106" s="216" t="s">
        <v>140</v>
      </c>
      <c r="AU106" s="216" t="s">
        <v>87</v>
      </c>
      <c r="AV106" s="11" t="s">
        <v>24</v>
      </c>
      <c r="AW106" s="11" t="s">
        <v>41</v>
      </c>
      <c r="AX106" s="11" t="s">
        <v>78</v>
      </c>
      <c r="AY106" s="216" t="s">
        <v>131</v>
      </c>
    </row>
    <row r="107" spans="2:65" s="12" customFormat="1" ht="13.5">
      <c r="B107" s="217"/>
      <c r="C107" s="218"/>
      <c r="D107" s="219" t="s">
        <v>140</v>
      </c>
      <c r="E107" s="220" t="s">
        <v>22</v>
      </c>
      <c r="F107" s="221" t="s">
        <v>365</v>
      </c>
      <c r="G107" s="218"/>
      <c r="H107" s="222">
        <v>277</v>
      </c>
      <c r="I107" s="223"/>
      <c r="J107" s="218"/>
      <c r="K107" s="218"/>
      <c r="L107" s="224"/>
      <c r="M107" s="225"/>
      <c r="N107" s="226"/>
      <c r="O107" s="226"/>
      <c r="P107" s="226"/>
      <c r="Q107" s="226"/>
      <c r="R107" s="226"/>
      <c r="S107" s="226"/>
      <c r="T107" s="227"/>
      <c r="AT107" s="228" t="s">
        <v>140</v>
      </c>
      <c r="AU107" s="228" t="s">
        <v>87</v>
      </c>
      <c r="AV107" s="12" t="s">
        <v>87</v>
      </c>
      <c r="AW107" s="12" t="s">
        <v>41</v>
      </c>
      <c r="AX107" s="12" t="s">
        <v>24</v>
      </c>
      <c r="AY107" s="228" t="s">
        <v>131</v>
      </c>
    </row>
    <row r="108" spans="2:65" s="1" customFormat="1" ht="22.5" customHeight="1">
      <c r="B108" s="41"/>
      <c r="C108" s="193" t="s">
        <v>245</v>
      </c>
      <c r="D108" s="193" t="s">
        <v>133</v>
      </c>
      <c r="E108" s="194" t="s">
        <v>366</v>
      </c>
      <c r="F108" s="195" t="s">
        <v>367</v>
      </c>
      <c r="G108" s="196" t="s">
        <v>165</v>
      </c>
      <c r="H108" s="197">
        <v>2</v>
      </c>
      <c r="I108" s="198"/>
      <c r="J108" s="199">
        <f>ROUND(I108*H108,2)</f>
        <v>0</v>
      </c>
      <c r="K108" s="195" t="s">
        <v>137</v>
      </c>
      <c r="L108" s="61"/>
      <c r="M108" s="200" t="s">
        <v>22</v>
      </c>
      <c r="N108" s="201" t="s">
        <v>49</v>
      </c>
      <c r="O108" s="42"/>
      <c r="P108" s="202">
        <f>O108*H108</f>
        <v>0</v>
      </c>
      <c r="Q108" s="202">
        <v>0</v>
      </c>
      <c r="R108" s="202">
        <f>Q108*H108</f>
        <v>0</v>
      </c>
      <c r="S108" s="202">
        <v>0</v>
      </c>
      <c r="T108" s="203">
        <f>S108*H108</f>
        <v>0</v>
      </c>
      <c r="AR108" s="24" t="s">
        <v>138</v>
      </c>
      <c r="AT108" s="24" t="s">
        <v>133</v>
      </c>
      <c r="AU108" s="24" t="s">
        <v>87</v>
      </c>
      <c r="AY108" s="24" t="s">
        <v>131</v>
      </c>
      <c r="BE108" s="204">
        <f>IF(N108="základní",J108,0)</f>
        <v>0</v>
      </c>
      <c r="BF108" s="204">
        <f>IF(N108="snížená",J108,0)</f>
        <v>0</v>
      </c>
      <c r="BG108" s="204">
        <f>IF(N108="zákl. přenesená",J108,0)</f>
        <v>0</v>
      </c>
      <c r="BH108" s="204">
        <f>IF(N108="sníž. přenesená",J108,0)</f>
        <v>0</v>
      </c>
      <c r="BI108" s="204">
        <f>IF(N108="nulová",J108,0)</f>
        <v>0</v>
      </c>
      <c r="BJ108" s="24" t="s">
        <v>24</v>
      </c>
      <c r="BK108" s="204">
        <f>ROUND(I108*H108,2)</f>
        <v>0</v>
      </c>
      <c r="BL108" s="24" t="s">
        <v>138</v>
      </c>
      <c r="BM108" s="24" t="s">
        <v>368</v>
      </c>
    </row>
    <row r="109" spans="2:65" s="11" customFormat="1" ht="13.5">
      <c r="B109" s="205"/>
      <c r="C109" s="206"/>
      <c r="D109" s="207" t="s">
        <v>140</v>
      </c>
      <c r="E109" s="208" t="s">
        <v>22</v>
      </c>
      <c r="F109" s="209" t="s">
        <v>363</v>
      </c>
      <c r="G109" s="206"/>
      <c r="H109" s="210" t="s">
        <v>22</v>
      </c>
      <c r="I109" s="211"/>
      <c r="J109" s="206"/>
      <c r="K109" s="206"/>
      <c r="L109" s="212"/>
      <c r="M109" s="213"/>
      <c r="N109" s="214"/>
      <c r="O109" s="214"/>
      <c r="P109" s="214"/>
      <c r="Q109" s="214"/>
      <c r="R109" s="214"/>
      <c r="S109" s="214"/>
      <c r="T109" s="215"/>
      <c r="AT109" s="216" t="s">
        <v>140</v>
      </c>
      <c r="AU109" s="216" t="s">
        <v>87</v>
      </c>
      <c r="AV109" s="11" t="s">
        <v>24</v>
      </c>
      <c r="AW109" s="11" t="s">
        <v>41</v>
      </c>
      <c r="AX109" s="11" t="s">
        <v>78</v>
      </c>
      <c r="AY109" s="216" t="s">
        <v>131</v>
      </c>
    </row>
    <row r="110" spans="2:65" s="11" customFormat="1" ht="13.5">
      <c r="B110" s="205"/>
      <c r="C110" s="206"/>
      <c r="D110" s="207" t="s">
        <v>140</v>
      </c>
      <c r="E110" s="208" t="s">
        <v>22</v>
      </c>
      <c r="F110" s="209" t="s">
        <v>369</v>
      </c>
      <c r="G110" s="206"/>
      <c r="H110" s="210" t="s">
        <v>22</v>
      </c>
      <c r="I110" s="211"/>
      <c r="J110" s="206"/>
      <c r="K110" s="206"/>
      <c r="L110" s="212"/>
      <c r="M110" s="213"/>
      <c r="N110" s="214"/>
      <c r="O110" s="214"/>
      <c r="P110" s="214"/>
      <c r="Q110" s="214"/>
      <c r="R110" s="214"/>
      <c r="S110" s="214"/>
      <c r="T110" s="215"/>
      <c r="AT110" s="216" t="s">
        <v>140</v>
      </c>
      <c r="AU110" s="216" t="s">
        <v>87</v>
      </c>
      <c r="AV110" s="11" t="s">
        <v>24</v>
      </c>
      <c r="AW110" s="11" t="s">
        <v>41</v>
      </c>
      <c r="AX110" s="11" t="s">
        <v>78</v>
      </c>
      <c r="AY110" s="216" t="s">
        <v>131</v>
      </c>
    </row>
    <row r="111" spans="2:65" s="12" customFormat="1" ht="13.5">
      <c r="B111" s="217"/>
      <c r="C111" s="218"/>
      <c r="D111" s="207" t="s">
        <v>140</v>
      </c>
      <c r="E111" s="229" t="s">
        <v>22</v>
      </c>
      <c r="F111" s="230" t="s">
        <v>370</v>
      </c>
      <c r="G111" s="218"/>
      <c r="H111" s="231">
        <v>2</v>
      </c>
      <c r="I111" s="223"/>
      <c r="J111" s="218"/>
      <c r="K111" s="218"/>
      <c r="L111" s="224"/>
      <c r="M111" s="225"/>
      <c r="N111" s="226"/>
      <c r="O111" s="226"/>
      <c r="P111" s="226"/>
      <c r="Q111" s="226"/>
      <c r="R111" s="226"/>
      <c r="S111" s="226"/>
      <c r="T111" s="227"/>
      <c r="AT111" s="228" t="s">
        <v>140</v>
      </c>
      <c r="AU111" s="228" t="s">
        <v>87</v>
      </c>
      <c r="AV111" s="12" t="s">
        <v>87</v>
      </c>
      <c r="AW111" s="12" t="s">
        <v>41</v>
      </c>
      <c r="AX111" s="12" t="s">
        <v>24</v>
      </c>
      <c r="AY111" s="228" t="s">
        <v>131</v>
      </c>
    </row>
    <row r="112" spans="2:65" s="10" customFormat="1" ht="29.85" customHeight="1">
      <c r="B112" s="176"/>
      <c r="C112" s="177"/>
      <c r="D112" s="190" t="s">
        <v>77</v>
      </c>
      <c r="E112" s="191" t="s">
        <v>138</v>
      </c>
      <c r="F112" s="191" t="s">
        <v>371</v>
      </c>
      <c r="G112" s="177"/>
      <c r="H112" s="177"/>
      <c r="I112" s="180"/>
      <c r="J112" s="192">
        <f>BK112</f>
        <v>0</v>
      </c>
      <c r="K112" s="177"/>
      <c r="L112" s="182"/>
      <c r="M112" s="183"/>
      <c r="N112" s="184"/>
      <c r="O112" s="184"/>
      <c r="P112" s="185">
        <f>SUM(P113:P115)</f>
        <v>0</v>
      </c>
      <c r="Q112" s="184"/>
      <c r="R112" s="185">
        <f>SUM(R113:R115)</f>
        <v>0</v>
      </c>
      <c r="S112" s="184"/>
      <c r="T112" s="186">
        <f>SUM(T113:T115)</f>
        <v>0</v>
      </c>
      <c r="AR112" s="187" t="s">
        <v>24</v>
      </c>
      <c r="AT112" s="188" t="s">
        <v>77</v>
      </c>
      <c r="AU112" s="188" t="s">
        <v>24</v>
      </c>
      <c r="AY112" s="187" t="s">
        <v>131</v>
      </c>
      <c r="BK112" s="189">
        <f>SUM(BK113:BK115)</f>
        <v>0</v>
      </c>
    </row>
    <row r="113" spans="2:65" s="1" customFormat="1" ht="22.5" customHeight="1">
      <c r="B113" s="41"/>
      <c r="C113" s="193" t="s">
        <v>29</v>
      </c>
      <c r="D113" s="193" t="s">
        <v>133</v>
      </c>
      <c r="E113" s="194" t="s">
        <v>372</v>
      </c>
      <c r="F113" s="195" t="s">
        <v>373</v>
      </c>
      <c r="G113" s="196" t="s">
        <v>165</v>
      </c>
      <c r="H113" s="197">
        <v>4.8</v>
      </c>
      <c r="I113" s="198"/>
      <c r="J113" s="199">
        <f>ROUND(I113*H113,2)</f>
        <v>0</v>
      </c>
      <c r="K113" s="195" t="s">
        <v>137</v>
      </c>
      <c r="L113" s="61"/>
      <c r="M113" s="200" t="s">
        <v>22</v>
      </c>
      <c r="N113" s="201" t="s">
        <v>49</v>
      </c>
      <c r="O113" s="42"/>
      <c r="P113" s="202">
        <f>O113*H113</f>
        <v>0</v>
      </c>
      <c r="Q113" s="202">
        <v>0</v>
      </c>
      <c r="R113" s="202">
        <f>Q113*H113</f>
        <v>0</v>
      </c>
      <c r="S113" s="202">
        <v>0</v>
      </c>
      <c r="T113" s="203">
        <f>S113*H113</f>
        <v>0</v>
      </c>
      <c r="AR113" s="24" t="s">
        <v>138</v>
      </c>
      <c r="AT113" s="24" t="s">
        <v>133</v>
      </c>
      <c r="AU113" s="24" t="s">
        <v>87</v>
      </c>
      <c r="AY113" s="24" t="s">
        <v>131</v>
      </c>
      <c r="BE113" s="204">
        <f>IF(N113="základní",J113,0)</f>
        <v>0</v>
      </c>
      <c r="BF113" s="204">
        <f>IF(N113="snížená",J113,0)</f>
        <v>0</v>
      </c>
      <c r="BG113" s="204">
        <f>IF(N113="zákl. přenesená",J113,0)</f>
        <v>0</v>
      </c>
      <c r="BH113" s="204">
        <f>IF(N113="sníž. přenesená",J113,0)</f>
        <v>0</v>
      </c>
      <c r="BI113" s="204">
        <f>IF(N113="nulová",J113,0)</f>
        <v>0</v>
      </c>
      <c r="BJ113" s="24" t="s">
        <v>24</v>
      </c>
      <c r="BK113" s="204">
        <f>ROUND(I113*H113,2)</f>
        <v>0</v>
      </c>
      <c r="BL113" s="24" t="s">
        <v>138</v>
      </c>
      <c r="BM113" s="24" t="s">
        <v>374</v>
      </c>
    </row>
    <row r="114" spans="2:65" s="11" customFormat="1" ht="13.5">
      <c r="B114" s="205"/>
      <c r="C114" s="206"/>
      <c r="D114" s="207" t="s">
        <v>140</v>
      </c>
      <c r="E114" s="208" t="s">
        <v>22</v>
      </c>
      <c r="F114" s="209" t="s">
        <v>334</v>
      </c>
      <c r="G114" s="206"/>
      <c r="H114" s="210" t="s">
        <v>22</v>
      </c>
      <c r="I114" s="211"/>
      <c r="J114" s="206"/>
      <c r="K114" s="206"/>
      <c r="L114" s="212"/>
      <c r="M114" s="213"/>
      <c r="N114" s="214"/>
      <c r="O114" s="214"/>
      <c r="P114" s="214"/>
      <c r="Q114" s="214"/>
      <c r="R114" s="214"/>
      <c r="S114" s="214"/>
      <c r="T114" s="215"/>
      <c r="AT114" s="216" t="s">
        <v>140</v>
      </c>
      <c r="AU114" s="216" t="s">
        <v>87</v>
      </c>
      <c r="AV114" s="11" t="s">
        <v>24</v>
      </c>
      <c r="AW114" s="11" t="s">
        <v>41</v>
      </c>
      <c r="AX114" s="11" t="s">
        <v>78</v>
      </c>
      <c r="AY114" s="216" t="s">
        <v>131</v>
      </c>
    </row>
    <row r="115" spans="2:65" s="12" customFormat="1" ht="13.5">
      <c r="B115" s="217"/>
      <c r="C115" s="218"/>
      <c r="D115" s="207" t="s">
        <v>140</v>
      </c>
      <c r="E115" s="229" t="s">
        <v>22</v>
      </c>
      <c r="F115" s="230" t="s">
        <v>375</v>
      </c>
      <c r="G115" s="218"/>
      <c r="H115" s="231">
        <v>4.8</v>
      </c>
      <c r="I115" s="223"/>
      <c r="J115" s="218"/>
      <c r="K115" s="218"/>
      <c r="L115" s="224"/>
      <c r="M115" s="225"/>
      <c r="N115" s="226"/>
      <c r="O115" s="226"/>
      <c r="P115" s="226"/>
      <c r="Q115" s="226"/>
      <c r="R115" s="226"/>
      <c r="S115" s="226"/>
      <c r="T115" s="227"/>
      <c r="AT115" s="228" t="s">
        <v>140</v>
      </c>
      <c r="AU115" s="228" t="s">
        <v>87</v>
      </c>
      <c r="AV115" s="12" t="s">
        <v>87</v>
      </c>
      <c r="AW115" s="12" t="s">
        <v>41</v>
      </c>
      <c r="AX115" s="12" t="s">
        <v>24</v>
      </c>
      <c r="AY115" s="228" t="s">
        <v>131</v>
      </c>
    </row>
    <row r="116" spans="2:65" s="10" customFormat="1" ht="29.85" customHeight="1">
      <c r="B116" s="176"/>
      <c r="C116" s="177"/>
      <c r="D116" s="190" t="s">
        <v>77</v>
      </c>
      <c r="E116" s="191" t="s">
        <v>179</v>
      </c>
      <c r="F116" s="191" t="s">
        <v>376</v>
      </c>
      <c r="G116" s="177"/>
      <c r="H116" s="177"/>
      <c r="I116" s="180"/>
      <c r="J116" s="192">
        <f>BK116</f>
        <v>0</v>
      </c>
      <c r="K116" s="177"/>
      <c r="L116" s="182"/>
      <c r="M116" s="183"/>
      <c r="N116" s="184"/>
      <c r="O116" s="184"/>
      <c r="P116" s="185">
        <f>SUM(P117:P149)</f>
        <v>0</v>
      </c>
      <c r="Q116" s="184"/>
      <c r="R116" s="185">
        <f>SUM(R117:R149)</f>
        <v>10.22366336</v>
      </c>
      <c r="S116" s="184"/>
      <c r="T116" s="186">
        <f>SUM(T117:T149)</f>
        <v>0</v>
      </c>
      <c r="AR116" s="187" t="s">
        <v>24</v>
      </c>
      <c r="AT116" s="188" t="s">
        <v>77</v>
      </c>
      <c r="AU116" s="188" t="s">
        <v>24</v>
      </c>
      <c r="AY116" s="187" t="s">
        <v>131</v>
      </c>
      <c r="BK116" s="189">
        <f>SUM(BK117:BK149)</f>
        <v>0</v>
      </c>
    </row>
    <row r="117" spans="2:65" s="1" customFormat="1" ht="31.5" customHeight="1">
      <c r="B117" s="41"/>
      <c r="C117" s="193" t="s">
        <v>194</v>
      </c>
      <c r="D117" s="193" t="s">
        <v>133</v>
      </c>
      <c r="E117" s="194" t="s">
        <v>377</v>
      </c>
      <c r="F117" s="195" t="s">
        <v>378</v>
      </c>
      <c r="G117" s="196" t="s">
        <v>361</v>
      </c>
      <c r="H117" s="197">
        <v>42</v>
      </c>
      <c r="I117" s="198"/>
      <c r="J117" s="199">
        <f>ROUND(I117*H117,2)</f>
        <v>0</v>
      </c>
      <c r="K117" s="195" t="s">
        <v>137</v>
      </c>
      <c r="L117" s="61"/>
      <c r="M117" s="200" t="s">
        <v>22</v>
      </c>
      <c r="N117" s="201" t="s">
        <v>49</v>
      </c>
      <c r="O117" s="42"/>
      <c r="P117" s="202">
        <f>O117*H117</f>
        <v>0</v>
      </c>
      <c r="Q117" s="202">
        <v>0</v>
      </c>
      <c r="R117" s="202">
        <f>Q117*H117</f>
        <v>0</v>
      </c>
      <c r="S117" s="202">
        <v>0</v>
      </c>
      <c r="T117" s="203">
        <f>S117*H117</f>
        <v>0</v>
      </c>
      <c r="AR117" s="24" t="s">
        <v>138</v>
      </c>
      <c r="AT117" s="24" t="s">
        <v>133</v>
      </c>
      <c r="AU117" s="24" t="s">
        <v>87</v>
      </c>
      <c r="AY117" s="24" t="s">
        <v>131</v>
      </c>
      <c r="BE117" s="204">
        <f>IF(N117="základní",J117,0)</f>
        <v>0</v>
      </c>
      <c r="BF117" s="204">
        <f>IF(N117="snížená",J117,0)</f>
        <v>0</v>
      </c>
      <c r="BG117" s="204">
        <f>IF(N117="zákl. přenesená",J117,0)</f>
        <v>0</v>
      </c>
      <c r="BH117" s="204">
        <f>IF(N117="sníž. přenesená",J117,0)</f>
        <v>0</v>
      </c>
      <c r="BI117" s="204">
        <f>IF(N117="nulová",J117,0)</f>
        <v>0</v>
      </c>
      <c r="BJ117" s="24" t="s">
        <v>24</v>
      </c>
      <c r="BK117" s="204">
        <f>ROUND(I117*H117,2)</f>
        <v>0</v>
      </c>
      <c r="BL117" s="24" t="s">
        <v>138</v>
      </c>
      <c r="BM117" s="24" t="s">
        <v>379</v>
      </c>
    </row>
    <row r="118" spans="2:65" s="11" customFormat="1" ht="13.5">
      <c r="B118" s="205"/>
      <c r="C118" s="206"/>
      <c r="D118" s="207" t="s">
        <v>140</v>
      </c>
      <c r="E118" s="208" t="s">
        <v>22</v>
      </c>
      <c r="F118" s="209" t="s">
        <v>334</v>
      </c>
      <c r="G118" s="206"/>
      <c r="H118" s="210" t="s">
        <v>22</v>
      </c>
      <c r="I118" s="211"/>
      <c r="J118" s="206"/>
      <c r="K118" s="206"/>
      <c r="L118" s="212"/>
      <c r="M118" s="213"/>
      <c r="N118" s="214"/>
      <c r="O118" s="214"/>
      <c r="P118" s="214"/>
      <c r="Q118" s="214"/>
      <c r="R118" s="214"/>
      <c r="S118" s="214"/>
      <c r="T118" s="215"/>
      <c r="AT118" s="216" t="s">
        <v>140</v>
      </c>
      <c r="AU118" s="216" t="s">
        <v>87</v>
      </c>
      <c r="AV118" s="11" t="s">
        <v>24</v>
      </c>
      <c r="AW118" s="11" t="s">
        <v>41</v>
      </c>
      <c r="AX118" s="11" t="s">
        <v>78</v>
      </c>
      <c r="AY118" s="216" t="s">
        <v>131</v>
      </c>
    </row>
    <row r="119" spans="2:65" s="12" customFormat="1" ht="13.5">
      <c r="B119" s="217"/>
      <c r="C119" s="218"/>
      <c r="D119" s="207" t="s">
        <v>140</v>
      </c>
      <c r="E119" s="229" t="s">
        <v>22</v>
      </c>
      <c r="F119" s="230" t="s">
        <v>380</v>
      </c>
      <c r="G119" s="218"/>
      <c r="H119" s="231">
        <v>32</v>
      </c>
      <c r="I119" s="223"/>
      <c r="J119" s="218"/>
      <c r="K119" s="218"/>
      <c r="L119" s="224"/>
      <c r="M119" s="225"/>
      <c r="N119" s="226"/>
      <c r="O119" s="226"/>
      <c r="P119" s="226"/>
      <c r="Q119" s="226"/>
      <c r="R119" s="226"/>
      <c r="S119" s="226"/>
      <c r="T119" s="227"/>
      <c r="AT119" s="228" t="s">
        <v>140</v>
      </c>
      <c r="AU119" s="228" t="s">
        <v>87</v>
      </c>
      <c r="AV119" s="12" t="s">
        <v>87</v>
      </c>
      <c r="AW119" s="12" t="s">
        <v>41</v>
      </c>
      <c r="AX119" s="12" t="s">
        <v>78</v>
      </c>
      <c r="AY119" s="228" t="s">
        <v>131</v>
      </c>
    </row>
    <row r="120" spans="2:65" s="13" customFormat="1" ht="13.5">
      <c r="B120" s="232"/>
      <c r="C120" s="233"/>
      <c r="D120" s="207" t="s">
        <v>140</v>
      </c>
      <c r="E120" s="234" t="s">
        <v>22</v>
      </c>
      <c r="F120" s="235" t="s">
        <v>170</v>
      </c>
      <c r="G120" s="233"/>
      <c r="H120" s="236">
        <v>32</v>
      </c>
      <c r="I120" s="237"/>
      <c r="J120" s="233"/>
      <c r="K120" s="233"/>
      <c r="L120" s="238"/>
      <c r="M120" s="239"/>
      <c r="N120" s="240"/>
      <c r="O120" s="240"/>
      <c r="P120" s="240"/>
      <c r="Q120" s="240"/>
      <c r="R120" s="240"/>
      <c r="S120" s="240"/>
      <c r="T120" s="241"/>
      <c r="AT120" s="242" t="s">
        <v>140</v>
      </c>
      <c r="AU120" s="242" t="s">
        <v>87</v>
      </c>
      <c r="AV120" s="13" t="s">
        <v>148</v>
      </c>
      <c r="AW120" s="13" t="s">
        <v>41</v>
      </c>
      <c r="AX120" s="13" t="s">
        <v>78</v>
      </c>
      <c r="AY120" s="242" t="s">
        <v>131</v>
      </c>
    </row>
    <row r="121" spans="2:65" s="11" customFormat="1" ht="13.5">
      <c r="B121" s="205"/>
      <c r="C121" s="206"/>
      <c r="D121" s="207" t="s">
        <v>140</v>
      </c>
      <c r="E121" s="208" t="s">
        <v>22</v>
      </c>
      <c r="F121" s="209" t="s">
        <v>381</v>
      </c>
      <c r="G121" s="206"/>
      <c r="H121" s="210" t="s">
        <v>22</v>
      </c>
      <c r="I121" s="211"/>
      <c r="J121" s="206"/>
      <c r="K121" s="206"/>
      <c r="L121" s="212"/>
      <c r="M121" s="213"/>
      <c r="N121" s="214"/>
      <c r="O121" s="214"/>
      <c r="P121" s="214"/>
      <c r="Q121" s="214"/>
      <c r="R121" s="214"/>
      <c r="S121" s="214"/>
      <c r="T121" s="215"/>
      <c r="AT121" s="216" t="s">
        <v>140</v>
      </c>
      <c r="AU121" s="216" t="s">
        <v>87</v>
      </c>
      <c r="AV121" s="11" t="s">
        <v>24</v>
      </c>
      <c r="AW121" s="11" t="s">
        <v>41</v>
      </c>
      <c r="AX121" s="11" t="s">
        <v>78</v>
      </c>
      <c r="AY121" s="216" t="s">
        <v>131</v>
      </c>
    </row>
    <row r="122" spans="2:65" s="12" customFormat="1" ht="13.5">
      <c r="B122" s="217"/>
      <c r="C122" s="218"/>
      <c r="D122" s="207" t="s">
        <v>140</v>
      </c>
      <c r="E122" s="229" t="s">
        <v>22</v>
      </c>
      <c r="F122" s="230" t="s">
        <v>382</v>
      </c>
      <c r="G122" s="218"/>
      <c r="H122" s="231">
        <v>10</v>
      </c>
      <c r="I122" s="223"/>
      <c r="J122" s="218"/>
      <c r="K122" s="218"/>
      <c r="L122" s="224"/>
      <c r="M122" s="225"/>
      <c r="N122" s="226"/>
      <c r="O122" s="226"/>
      <c r="P122" s="226"/>
      <c r="Q122" s="226"/>
      <c r="R122" s="226"/>
      <c r="S122" s="226"/>
      <c r="T122" s="227"/>
      <c r="AT122" s="228" t="s">
        <v>140</v>
      </c>
      <c r="AU122" s="228" t="s">
        <v>87</v>
      </c>
      <c r="AV122" s="12" t="s">
        <v>87</v>
      </c>
      <c r="AW122" s="12" t="s">
        <v>41</v>
      </c>
      <c r="AX122" s="12" t="s">
        <v>78</v>
      </c>
      <c r="AY122" s="228" t="s">
        <v>131</v>
      </c>
    </row>
    <row r="123" spans="2:65" s="13" customFormat="1" ht="13.5">
      <c r="B123" s="232"/>
      <c r="C123" s="233"/>
      <c r="D123" s="207" t="s">
        <v>140</v>
      </c>
      <c r="E123" s="234" t="s">
        <v>22</v>
      </c>
      <c r="F123" s="235" t="s">
        <v>170</v>
      </c>
      <c r="G123" s="233"/>
      <c r="H123" s="236">
        <v>10</v>
      </c>
      <c r="I123" s="237"/>
      <c r="J123" s="233"/>
      <c r="K123" s="233"/>
      <c r="L123" s="238"/>
      <c r="M123" s="239"/>
      <c r="N123" s="240"/>
      <c r="O123" s="240"/>
      <c r="P123" s="240"/>
      <c r="Q123" s="240"/>
      <c r="R123" s="240"/>
      <c r="S123" s="240"/>
      <c r="T123" s="241"/>
      <c r="AT123" s="242" t="s">
        <v>140</v>
      </c>
      <c r="AU123" s="242" t="s">
        <v>87</v>
      </c>
      <c r="AV123" s="13" t="s">
        <v>148</v>
      </c>
      <c r="AW123" s="13" t="s">
        <v>41</v>
      </c>
      <c r="AX123" s="13" t="s">
        <v>78</v>
      </c>
      <c r="AY123" s="242" t="s">
        <v>131</v>
      </c>
    </row>
    <row r="124" spans="2:65" s="14" customFormat="1" ht="13.5">
      <c r="B124" s="243"/>
      <c r="C124" s="244"/>
      <c r="D124" s="219" t="s">
        <v>140</v>
      </c>
      <c r="E124" s="245" t="s">
        <v>22</v>
      </c>
      <c r="F124" s="246" t="s">
        <v>174</v>
      </c>
      <c r="G124" s="244"/>
      <c r="H124" s="247">
        <v>42</v>
      </c>
      <c r="I124" s="248"/>
      <c r="J124" s="244"/>
      <c r="K124" s="244"/>
      <c r="L124" s="249"/>
      <c r="M124" s="250"/>
      <c r="N124" s="251"/>
      <c r="O124" s="251"/>
      <c r="P124" s="251"/>
      <c r="Q124" s="251"/>
      <c r="R124" s="251"/>
      <c r="S124" s="251"/>
      <c r="T124" s="252"/>
      <c r="AT124" s="253" t="s">
        <v>140</v>
      </c>
      <c r="AU124" s="253" t="s">
        <v>87</v>
      </c>
      <c r="AV124" s="14" t="s">
        <v>138</v>
      </c>
      <c r="AW124" s="14" t="s">
        <v>41</v>
      </c>
      <c r="AX124" s="14" t="s">
        <v>24</v>
      </c>
      <c r="AY124" s="253" t="s">
        <v>131</v>
      </c>
    </row>
    <row r="125" spans="2:65" s="1" customFormat="1" ht="31.5" customHeight="1">
      <c r="B125" s="41"/>
      <c r="C125" s="254" t="s">
        <v>199</v>
      </c>
      <c r="D125" s="254" t="s">
        <v>195</v>
      </c>
      <c r="E125" s="255" t="s">
        <v>383</v>
      </c>
      <c r="F125" s="256" t="s">
        <v>384</v>
      </c>
      <c r="G125" s="257" t="s">
        <v>361</v>
      </c>
      <c r="H125" s="258">
        <v>42</v>
      </c>
      <c r="I125" s="259"/>
      <c r="J125" s="260">
        <f>ROUND(I125*H125,2)</f>
        <v>0</v>
      </c>
      <c r="K125" s="256" t="s">
        <v>137</v>
      </c>
      <c r="L125" s="261"/>
      <c r="M125" s="262" t="s">
        <v>22</v>
      </c>
      <c r="N125" s="263" t="s">
        <v>49</v>
      </c>
      <c r="O125" s="42"/>
      <c r="P125" s="202">
        <f>O125*H125</f>
        <v>0</v>
      </c>
      <c r="Q125" s="202">
        <v>1.6330000000000001E-2</v>
      </c>
      <c r="R125" s="202">
        <f>Q125*H125</f>
        <v>0.68586000000000003</v>
      </c>
      <c r="S125" s="202">
        <v>0</v>
      </c>
      <c r="T125" s="203">
        <f>S125*H125</f>
        <v>0</v>
      </c>
      <c r="AR125" s="24" t="s">
        <v>179</v>
      </c>
      <c r="AT125" s="24" t="s">
        <v>195</v>
      </c>
      <c r="AU125" s="24" t="s">
        <v>87</v>
      </c>
      <c r="AY125" s="24" t="s">
        <v>131</v>
      </c>
      <c r="BE125" s="204">
        <f>IF(N125="základní",J125,0)</f>
        <v>0</v>
      </c>
      <c r="BF125" s="204">
        <f>IF(N125="snížená",J125,0)</f>
        <v>0</v>
      </c>
      <c r="BG125" s="204">
        <f>IF(N125="zákl. přenesená",J125,0)</f>
        <v>0</v>
      </c>
      <c r="BH125" s="204">
        <f>IF(N125="sníž. přenesená",J125,0)</f>
        <v>0</v>
      </c>
      <c r="BI125" s="204">
        <f>IF(N125="nulová",J125,0)</f>
        <v>0</v>
      </c>
      <c r="BJ125" s="24" t="s">
        <v>24</v>
      </c>
      <c r="BK125" s="204">
        <f>ROUND(I125*H125,2)</f>
        <v>0</v>
      </c>
      <c r="BL125" s="24" t="s">
        <v>138</v>
      </c>
      <c r="BM125" s="24" t="s">
        <v>385</v>
      </c>
    </row>
    <row r="126" spans="2:65" s="1" customFormat="1" ht="22.5" customHeight="1">
      <c r="B126" s="41"/>
      <c r="C126" s="193" t="s">
        <v>203</v>
      </c>
      <c r="D126" s="193" t="s">
        <v>133</v>
      </c>
      <c r="E126" s="194" t="s">
        <v>386</v>
      </c>
      <c r="F126" s="195" t="s">
        <v>387</v>
      </c>
      <c r="G126" s="196" t="s">
        <v>154</v>
      </c>
      <c r="H126" s="197">
        <v>1</v>
      </c>
      <c r="I126" s="198"/>
      <c r="J126" s="199">
        <f>ROUND(I126*H126,2)</f>
        <v>0</v>
      </c>
      <c r="K126" s="195" t="s">
        <v>137</v>
      </c>
      <c r="L126" s="61"/>
      <c r="M126" s="200" t="s">
        <v>22</v>
      </c>
      <c r="N126" s="201" t="s">
        <v>49</v>
      </c>
      <c r="O126" s="42"/>
      <c r="P126" s="202">
        <f>O126*H126</f>
        <v>0</v>
      </c>
      <c r="Q126" s="202">
        <v>0</v>
      </c>
      <c r="R126" s="202">
        <f>Q126*H126</f>
        <v>0</v>
      </c>
      <c r="S126" s="202">
        <v>0</v>
      </c>
      <c r="T126" s="203">
        <f>S126*H126</f>
        <v>0</v>
      </c>
      <c r="AR126" s="24" t="s">
        <v>138</v>
      </c>
      <c r="AT126" s="24" t="s">
        <v>133</v>
      </c>
      <c r="AU126" s="24" t="s">
        <v>87</v>
      </c>
      <c r="AY126" s="24" t="s">
        <v>131</v>
      </c>
      <c r="BE126" s="204">
        <f>IF(N126="základní",J126,0)</f>
        <v>0</v>
      </c>
      <c r="BF126" s="204">
        <f>IF(N126="snížená",J126,0)</f>
        <v>0</v>
      </c>
      <c r="BG126" s="204">
        <f>IF(N126="zákl. přenesená",J126,0)</f>
        <v>0</v>
      </c>
      <c r="BH126" s="204">
        <f>IF(N126="sníž. přenesená",J126,0)</f>
        <v>0</v>
      </c>
      <c r="BI126" s="204">
        <f>IF(N126="nulová",J126,0)</f>
        <v>0</v>
      </c>
      <c r="BJ126" s="24" t="s">
        <v>24</v>
      </c>
      <c r="BK126" s="204">
        <f>ROUND(I126*H126,2)</f>
        <v>0</v>
      </c>
      <c r="BL126" s="24" t="s">
        <v>138</v>
      </c>
      <c r="BM126" s="24" t="s">
        <v>388</v>
      </c>
    </row>
    <row r="127" spans="2:65" s="11" customFormat="1" ht="13.5">
      <c r="B127" s="205"/>
      <c r="C127" s="206"/>
      <c r="D127" s="207" t="s">
        <v>140</v>
      </c>
      <c r="E127" s="208" t="s">
        <v>22</v>
      </c>
      <c r="F127" s="209" t="s">
        <v>389</v>
      </c>
      <c r="G127" s="206"/>
      <c r="H127" s="210" t="s">
        <v>22</v>
      </c>
      <c r="I127" s="211"/>
      <c r="J127" s="206"/>
      <c r="K127" s="206"/>
      <c r="L127" s="212"/>
      <c r="M127" s="213"/>
      <c r="N127" s="214"/>
      <c r="O127" s="214"/>
      <c r="P127" s="214"/>
      <c r="Q127" s="214"/>
      <c r="R127" s="214"/>
      <c r="S127" s="214"/>
      <c r="T127" s="215"/>
      <c r="AT127" s="216" t="s">
        <v>140</v>
      </c>
      <c r="AU127" s="216" t="s">
        <v>87</v>
      </c>
      <c r="AV127" s="11" t="s">
        <v>24</v>
      </c>
      <c r="AW127" s="11" t="s">
        <v>41</v>
      </c>
      <c r="AX127" s="11" t="s">
        <v>78</v>
      </c>
      <c r="AY127" s="216" t="s">
        <v>131</v>
      </c>
    </row>
    <row r="128" spans="2:65" s="12" customFormat="1" ht="13.5">
      <c r="B128" s="217"/>
      <c r="C128" s="218"/>
      <c r="D128" s="219" t="s">
        <v>140</v>
      </c>
      <c r="E128" s="220" t="s">
        <v>22</v>
      </c>
      <c r="F128" s="221" t="s">
        <v>390</v>
      </c>
      <c r="G128" s="218"/>
      <c r="H128" s="222">
        <v>1</v>
      </c>
      <c r="I128" s="223"/>
      <c r="J128" s="218"/>
      <c r="K128" s="218"/>
      <c r="L128" s="224"/>
      <c r="M128" s="225"/>
      <c r="N128" s="226"/>
      <c r="O128" s="226"/>
      <c r="P128" s="226"/>
      <c r="Q128" s="226"/>
      <c r="R128" s="226"/>
      <c r="S128" s="226"/>
      <c r="T128" s="227"/>
      <c r="AT128" s="228" t="s">
        <v>140</v>
      </c>
      <c r="AU128" s="228" t="s">
        <v>87</v>
      </c>
      <c r="AV128" s="12" t="s">
        <v>87</v>
      </c>
      <c r="AW128" s="12" t="s">
        <v>41</v>
      </c>
      <c r="AX128" s="12" t="s">
        <v>24</v>
      </c>
      <c r="AY128" s="228" t="s">
        <v>131</v>
      </c>
    </row>
    <row r="129" spans="2:65" s="1" customFormat="1" ht="31.5" customHeight="1">
      <c r="B129" s="41"/>
      <c r="C129" s="193" t="s">
        <v>207</v>
      </c>
      <c r="D129" s="193" t="s">
        <v>133</v>
      </c>
      <c r="E129" s="194" t="s">
        <v>391</v>
      </c>
      <c r="F129" s="195" t="s">
        <v>392</v>
      </c>
      <c r="G129" s="196" t="s">
        <v>154</v>
      </c>
      <c r="H129" s="197">
        <v>2</v>
      </c>
      <c r="I129" s="198"/>
      <c r="J129" s="199">
        <f>ROUND(I129*H129,2)</f>
        <v>0</v>
      </c>
      <c r="K129" s="195" t="s">
        <v>22</v>
      </c>
      <c r="L129" s="61"/>
      <c r="M129" s="200" t="s">
        <v>22</v>
      </c>
      <c r="N129" s="201" t="s">
        <v>49</v>
      </c>
      <c r="O129" s="42"/>
      <c r="P129" s="202">
        <f>O129*H129</f>
        <v>0</v>
      </c>
      <c r="Q129" s="202">
        <v>0</v>
      </c>
      <c r="R129" s="202">
        <f>Q129*H129</f>
        <v>0</v>
      </c>
      <c r="S129" s="202">
        <v>0</v>
      </c>
      <c r="T129" s="203">
        <f>S129*H129</f>
        <v>0</v>
      </c>
      <c r="AR129" s="24" t="s">
        <v>138</v>
      </c>
      <c r="AT129" s="24" t="s">
        <v>133</v>
      </c>
      <c r="AU129" s="24" t="s">
        <v>87</v>
      </c>
      <c r="AY129" s="24" t="s">
        <v>131</v>
      </c>
      <c r="BE129" s="204">
        <f>IF(N129="základní",J129,0)</f>
        <v>0</v>
      </c>
      <c r="BF129" s="204">
        <f>IF(N129="snížená",J129,0)</f>
        <v>0</v>
      </c>
      <c r="BG129" s="204">
        <f>IF(N129="zákl. přenesená",J129,0)</f>
        <v>0</v>
      </c>
      <c r="BH129" s="204">
        <f>IF(N129="sníž. přenesená",J129,0)</f>
        <v>0</v>
      </c>
      <c r="BI129" s="204">
        <f>IF(N129="nulová",J129,0)</f>
        <v>0</v>
      </c>
      <c r="BJ129" s="24" t="s">
        <v>24</v>
      </c>
      <c r="BK129" s="204">
        <f>ROUND(I129*H129,2)</f>
        <v>0</v>
      </c>
      <c r="BL129" s="24" t="s">
        <v>138</v>
      </c>
      <c r="BM129" s="24" t="s">
        <v>393</v>
      </c>
    </row>
    <row r="130" spans="2:65" s="11" customFormat="1" ht="13.5">
      <c r="B130" s="205"/>
      <c r="C130" s="206"/>
      <c r="D130" s="207" t="s">
        <v>140</v>
      </c>
      <c r="E130" s="208" t="s">
        <v>22</v>
      </c>
      <c r="F130" s="209" t="s">
        <v>394</v>
      </c>
      <c r="G130" s="206"/>
      <c r="H130" s="210" t="s">
        <v>22</v>
      </c>
      <c r="I130" s="211"/>
      <c r="J130" s="206"/>
      <c r="K130" s="206"/>
      <c r="L130" s="212"/>
      <c r="M130" s="213"/>
      <c r="N130" s="214"/>
      <c r="O130" s="214"/>
      <c r="P130" s="214"/>
      <c r="Q130" s="214"/>
      <c r="R130" s="214"/>
      <c r="S130" s="214"/>
      <c r="T130" s="215"/>
      <c r="AT130" s="216" t="s">
        <v>140</v>
      </c>
      <c r="AU130" s="216" t="s">
        <v>87</v>
      </c>
      <c r="AV130" s="11" t="s">
        <v>24</v>
      </c>
      <c r="AW130" s="11" t="s">
        <v>41</v>
      </c>
      <c r="AX130" s="11" t="s">
        <v>78</v>
      </c>
      <c r="AY130" s="216" t="s">
        <v>131</v>
      </c>
    </row>
    <row r="131" spans="2:65" s="12" customFormat="1" ht="13.5">
      <c r="B131" s="217"/>
      <c r="C131" s="218"/>
      <c r="D131" s="219" t="s">
        <v>140</v>
      </c>
      <c r="E131" s="220" t="s">
        <v>22</v>
      </c>
      <c r="F131" s="221" t="s">
        <v>395</v>
      </c>
      <c r="G131" s="218"/>
      <c r="H131" s="222">
        <v>2</v>
      </c>
      <c r="I131" s="223"/>
      <c r="J131" s="218"/>
      <c r="K131" s="218"/>
      <c r="L131" s="224"/>
      <c r="M131" s="225"/>
      <c r="N131" s="226"/>
      <c r="O131" s="226"/>
      <c r="P131" s="226"/>
      <c r="Q131" s="226"/>
      <c r="R131" s="226"/>
      <c r="S131" s="226"/>
      <c r="T131" s="227"/>
      <c r="AT131" s="228" t="s">
        <v>140</v>
      </c>
      <c r="AU131" s="228" t="s">
        <v>87</v>
      </c>
      <c r="AV131" s="12" t="s">
        <v>87</v>
      </c>
      <c r="AW131" s="12" t="s">
        <v>41</v>
      </c>
      <c r="AX131" s="12" t="s">
        <v>24</v>
      </c>
      <c r="AY131" s="228" t="s">
        <v>131</v>
      </c>
    </row>
    <row r="132" spans="2:65" s="1" customFormat="1" ht="31.5" customHeight="1">
      <c r="B132" s="41"/>
      <c r="C132" s="193" t="s">
        <v>10</v>
      </c>
      <c r="D132" s="193" t="s">
        <v>133</v>
      </c>
      <c r="E132" s="194" t="s">
        <v>396</v>
      </c>
      <c r="F132" s="195" t="s">
        <v>397</v>
      </c>
      <c r="G132" s="196" t="s">
        <v>165</v>
      </c>
      <c r="H132" s="197">
        <v>0.79200000000000004</v>
      </c>
      <c r="I132" s="198"/>
      <c r="J132" s="199">
        <f>ROUND(I132*H132,2)</f>
        <v>0</v>
      </c>
      <c r="K132" s="195" t="s">
        <v>137</v>
      </c>
      <c r="L132" s="61"/>
      <c r="M132" s="200" t="s">
        <v>22</v>
      </c>
      <c r="N132" s="201" t="s">
        <v>49</v>
      </c>
      <c r="O132" s="42"/>
      <c r="P132" s="202">
        <f>O132*H132</f>
        <v>0</v>
      </c>
      <c r="Q132" s="202">
        <v>2.4775800000000001</v>
      </c>
      <c r="R132" s="202">
        <f>Q132*H132</f>
        <v>1.9622433600000002</v>
      </c>
      <c r="S132" s="202">
        <v>0</v>
      </c>
      <c r="T132" s="203">
        <f>S132*H132</f>
        <v>0</v>
      </c>
      <c r="AR132" s="24" t="s">
        <v>138</v>
      </c>
      <c r="AT132" s="24" t="s">
        <v>133</v>
      </c>
      <c r="AU132" s="24" t="s">
        <v>87</v>
      </c>
      <c r="AY132" s="24" t="s">
        <v>131</v>
      </c>
      <c r="BE132" s="204">
        <f>IF(N132="základní",J132,0)</f>
        <v>0</v>
      </c>
      <c r="BF132" s="204">
        <f>IF(N132="snížená",J132,0)</f>
        <v>0</v>
      </c>
      <c r="BG132" s="204">
        <f>IF(N132="zákl. přenesená",J132,0)</f>
        <v>0</v>
      </c>
      <c r="BH132" s="204">
        <f>IF(N132="sníž. přenesená",J132,0)</f>
        <v>0</v>
      </c>
      <c r="BI132" s="204">
        <f>IF(N132="nulová",J132,0)</f>
        <v>0</v>
      </c>
      <c r="BJ132" s="24" t="s">
        <v>24</v>
      </c>
      <c r="BK132" s="204">
        <f>ROUND(I132*H132,2)</f>
        <v>0</v>
      </c>
      <c r="BL132" s="24" t="s">
        <v>138</v>
      </c>
      <c r="BM132" s="24" t="s">
        <v>398</v>
      </c>
    </row>
    <row r="133" spans="2:65" s="11" customFormat="1" ht="13.5">
      <c r="B133" s="205"/>
      <c r="C133" s="206"/>
      <c r="D133" s="207" t="s">
        <v>140</v>
      </c>
      <c r="E133" s="208" t="s">
        <v>22</v>
      </c>
      <c r="F133" s="209" t="s">
        <v>399</v>
      </c>
      <c r="G133" s="206"/>
      <c r="H133" s="210" t="s">
        <v>22</v>
      </c>
      <c r="I133" s="211"/>
      <c r="J133" s="206"/>
      <c r="K133" s="206"/>
      <c r="L133" s="212"/>
      <c r="M133" s="213"/>
      <c r="N133" s="214"/>
      <c r="O133" s="214"/>
      <c r="P133" s="214"/>
      <c r="Q133" s="214"/>
      <c r="R133" s="214"/>
      <c r="S133" s="214"/>
      <c r="T133" s="215"/>
      <c r="AT133" s="216" t="s">
        <v>140</v>
      </c>
      <c r="AU133" s="216" t="s">
        <v>87</v>
      </c>
      <c r="AV133" s="11" t="s">
        <v>24</v>
      </c>
      <c r="AW133" s="11" t="s">
        <v>41</v>
      </c>
      <c r="AX133" s="11" t="s">
        <v>78</v>
      </c>
      <c r="AY133" s="216" t="s">
        <v>131</v>
      </c>
    </row>
    <row r="134" spans="2:65" s="12" customFormat="1" ht="13.5">
      <c r="B134" s="217"/>
      <c r="C134" s="218"/>
      <c r="D134" s="207" t="s">
        <v>140</v>
      </c>
      <c r="E134" s="229" t="s">
        <v>22</v>
      </c>
      <c r="F134" s="230" t="s">
        <v>400</v>
      </c>
      <c r="G134" s="218"/>
      <c r="H134" s="231">
        <v>0.36</v>
      </c>
      <c r="I134" s="223"/>
      <c r="J134" s="218"/>
      <c r="K134" s="218"/>
      <c r="L134" s="224"/>
      <c r="M134" s="225"/>
      <c r="N134" s="226"/>
      <c r="O134" s="226"/>
      <c r="P134" s="226"/>
      <c r="Q134" s="226"/>
      <c r="R134" s="226"/>
      <c r="S134" s="226"/>
      <c r="T134" s="227"/>
      <c r="AT134" s="228" t="s">
        <v>140</v>
      </c>
      <c r="AU134" s="228" t="s">
        <v>87</v>
      </c>
      <c r="AV134" s="12" t="s">
        <v>87</v>
      </c>
      <c r="AW134" s="12" t="s">
        <v>41</v>
      </c>
      <c r="AX134" s="12" t="s">
        <v>78</v>
      </c>
      <c r="AY134" s="228" t="s">
        <v>131</v>
      </c>
    </row>
    <row r="135" spans="2:65" s="13" customFormat="1" ht="13.5">
      <c r="B135" s="232"/>
      <c r="C135" s="233"/>
      <c r="D135" s="207" t="s">
        <v>140</v>
      </c>
      <c r="E135" s="234" t="s">
        <v>22</v>
      </c>
      <c r="F135" s="235" t="s">
        <v>170</v>
      </c>
      <c r="G135" s="233"/>
      <c r="H135" s="236">
        <v>0.36</v>
      </c>
      <c r="I135" s="237"/>
      <c r="J135" s="233"/>
      <c r="K135" s="233"/>
      <c r="L135" s="238"/>
      <c r="M135" s="239"/>
      <c r="N135" s="240"/>
      <c r="O135" s="240"/>
      <c r="P135" s="240"/>
      <c r="Q135" s="240"/>
      <c r="R135" s="240"/>
      <c r="S135" s="240"/>
      <c r="T135" s="241"/>
      <c r="AT135" s="242" t="s">
        <v>140</v>
      </c>
      <c r="AU135" s="242" t="s">
        <v>87</v>
      </c>
      <c r="AV135" s="13" t="s">
        <v>148</v>
      </c>
      <c r="AW135" s="13" t="s">
        <v>41</v>
      </c>
      <c r="AX135" s="13" t="s">
        <v>78</v>
      </c>
      <c r="AY135" s="242" t="s">
        <v>131</v>
      </c>
    </row>
    <row r="136" spans="2:65" s="11" customFormat="1" ht="13.5">
      <c r="B136" s="205"/>
      <c r="C136" s="206"/>
      <c r="D136" s="207" t="s">
        <v>140</v>
      </c>
      <c r="E136" s="208" t="s">
        <v>22</v>
      </c>
      <c r="F136" s="209" t="s">
        <v>401</v>
      </c>
      <c r="G136" s="206"/>
      <c r="H136" s="210" t="s">
        <v>22</v>
      </c>
      <c r="I136" s="211"/>
      <c r="J136" s="206"/>
      <c r="K136" s="206"/>
      <c r="L136" s="212"/>
      <c r="M136" s="213"/>
      <c r="N136" s="214"/>
      <c r="O136" s="214"/>
      <c r="P136" s="214"/>
      <c r="Q136" s="214"/>
      <c r="R136" s="214"/>
      <c r="S136" s="214"/>
      <c r="T136" s="215"/>
      <c r="AT136" s="216" t="s">
        <v>140</v>
      </c>
      <c r="AU136" s="216" t="s">
        <v>87</v>
      </c>
      <c r="AV136" s="11" t="s">
        <v>24</v>
      </c>
      <c r="AW136" s="11" t="s">
        <v>41</v>
      </c>
      <c r="AX136" s="11" t="s">
        <v>78</v>
      </c>
      <c r="AY136" s="216" t="s">
        <v>131</v>
      </c>
    </row>
    <row r="137" spans="2:65" s="12" customFormat="1" ht="13.5">
      <c r="B137" s="217"/>
      <c r="C137" s="218"/>
      <c r="D137" s="207" t="s">
        <v>140</v>
      </c>
      <c r="E137" s="229" t="s">
        <v>22</v>
      </c>
      <c r="F137" s="230" t="s">
        <v>402</v>
      </c>
      <c r="G137" s="218"/>
      <c r="H137" s="231">
        <v>0.432</v>
      </c>
      <c r="I137" s="223"/>
      <c r="J137" s="218"/>
      <c r="K137" s="218"/>
      <c r="L137" s="224"/>
      <c r="M137" s="225"/>
      <c r="N137" s="226"/>
      <c r="O137" s="226"/>
      <c r="P137" s="226"/>
      <c r="Q137" s="226"/>
      <c r="R137" s="226"/>
      <c r="S137" s="226"/>
      <c r="T137" s="227"/>
      <c r="AT137" s="228" t="s">
        <v>140</v>
      </c>
      <c r="AU137" s="228" t="s">
        <v>87</v>
      </c>
      <c r="AV137" s="12" t="s">
        <v>87</v>
      </c>
      <c r="AW137" s="12" t="s">
        <v>41</v>
      </c>
      <c r="AX137" s="12" t="s">
        <v>78</v>
      </c>
      <c r="AY137" s="228" t="s">
        <v>131</v>
      </c>
    </row>
    <row r="138" spans="2:65" s="13" customFormat="1" ht="13.5">
      <c r="B138" s="232"/>
      <c r="C138" s="233"/>
      <c r="D138" s="207" t="s">
        <v>140</v>
      </c>
      <c r="E138" s="234" t="s">
        <v>22</v>
      </c>
      <c r="F138" s="235" t="s">
        <v>170</v>
      </c>
      <c r="G138" s="233"/>
      <c r="H138" s="236">
        <v>0.432</v>
      </c>
      <c r="I138" s="237"/>
      <c r="J138" s="233"/>
      <c r="K138" s="233"/>
      <c r="L138" s="238"/>
      <c r="M138" s="239"/>
      <c r="N138" s="240"/>
      <c r="O138" s="240"/>
      <c r="P138" s="240"/>
      <c r="Q138" s="240"/>
      <c r="R138" s="240"/>
      <c r="S138" s="240"/>
      <c r="T138" s="241"/>
      <c r="AT138" s="242" t="s">
        <v>140</v>
      </c>
      <c r="AU138" s="242" t="s">
        <v>87</v>
      </c>
      <c r="AV138" s="13" t="s">
        <v>148</v>
      </c>
      <c r="AW138" s="13" t="s">
        <v>41</v>
      </c>
      <c r="AX138" s="13" t="s">
        <v>78</v>
      </c>
      <c r="AY138" s="242" t="s">
        <v>131</v>
      </c>
    </row>
    <row r="139" spans="2:65" s="14" customFormat="1" ht="13.5">
      <c r="B139" s="243"/>
      <c r="C139" s="244"/>
      <c r="D139" s="219" t="s">
        <v>140</v>
      </c>
      <c r="E139" s="245" t="s">
        <v>22</v>
      </c>
      <c r="F139" s="246" t="s">
        <v>174</v>
      </c>
      <c r="G139" s="244"/>
      <c r="H139" s="247">
        <v>0.79200000000000004</v>
      </c>
      <c r="I139" s="248"/>
      <c r="J139" s="244"/>
      <c r="K139" s="244"/>
      <c r="L139" s="249"/>
      <c r="M139" s="250"/>
      <c r="N139" s="251"/>
      <c r="O139" s="251"/>
      <c r="P139" s="251"/>
      <c r="Q139" s="251"/>
      <c r="R139" s="251"/>
      <c r="S139" s="251"/>
      <c r="T139" s="252"/>
      <c r="AT139" s="253" t="s">
        <v>140</v>
      </c>
      <c r="AU139" s="253" t="s">
        <v>87</v>
      </c>
      <c r="AV139" s="14" t="s">
        <v>138</v>
      </c>
      <c r="AW139" s="14" t="s">
        <v>41</v>
      </c>
      <c r="AX139" s="14" t="s">
        <v>24</v>
      </c>
      <c r="AY139" s="253" t="s">
        <v>131</v>
      </c>
    </row>
    <row r="140" spans="2:65" s="1" customFormat="1" ht="31.5" customHeight="1">
      <c r="B140" s="41"/>
      <c r="C140" s="193" t="s">
        <v>185</v>
      </c>
      <c r="D140" s="193" t="s">
        <v>133</v>
      </c>
      <c r="E140" s="194" t="s">
        <v>403</v>
      </c>
      <c r="F140" s="195" t="s">
        <v>404</v>
      </c>
      <c r="G140" s="196" t="s">
        <v>154</v>
      </c>
      <c r="H140" s="197">
        <v>2</v>
      </c>
      <c r="I140" s="198"/>
      <c r="J140" s="199">
        <f>ROUND(I140*H140,2)</f>
        <v>0</v>
      </c>
      <c r="K140" s="195" t="s">
        <v>137</v>
      </c>
      <c r="L140" s="61"/>
      <c r="M140" s="200" t="s">
        <v>22</v>
      </c>
      <c r="N140" s="201" t="s">
        <v>49</v>
      </c>
      <c r="O140" s="42"/>
      <c r="P140" s="202">
        <f>O140*H140</f>
        <v>0</v>
      </c>
      <c r="Q140" s="202">
        <v>2.1167600000000002</v>
      </c>
      <c r="R140" s="202">
        <f>Q140*H140</f>
        <v>4.2335200000000004</v>
      </c>
      <c r="S140" s="202">
        <v>0</v>
      </c>
      <c r="T140" s="203">
        <f>S140*H140</f>
        <v>0</v>
      </c>
      <c r="AR140" s="24" t="s">
        <v>138</v>
      </c>
      <c r="AT140" s="24" t="s">
        <v>133</v>
      </c>
      <c r="AU140" s="24" t="s">
        <v>87</v>
      </c>
      <c r="AY140" s="24" t="s">
        <v>131</v>
      </c>
      <c r="BE140" s="204">
        <f>IF(N140="základní",J140,0)</f>
        <v>0</v>
      </c>
      <c r="BF140" s="204">
        <f>IF(N140="snížená",J140,0)</f>
        <v>0</v>
      </c>
      <c r="BG140" s="204">
        <f>IF(N140="zákl. přenesená",J140,0)</f>
        <v>0</v>
      </c>
      <c r="BH140" s="204">
        <f>IF(N140="sníž. přenesená",J140,0)</f>
        <v>0</v>
      </c>
      <c r="BI140" s="204">
        <f>IF(N140="nulová",J140,0)</f>
        <v>0</v>
      </c>
      <c r="BJ140" s="24" t="s">
        <v>24</v>
      </c>
      <c r="BK140" s="204">
        <f>ROUND(I140*H140,2)</f>
        <v>0</v>
      </c>
      <c r="BL140" s="24" t="s">
        <v>138</v>
      </c>
      <c r="BM140" s="24" t="s">
        <v>405</v>
      </c>
    </row>
    <row r="141" spans="2:65" s="11" customFormat="1" ht="13.5">
      <c r="B141" s="205"/>
      <c r="C141" s="206"/>
      <c r="D141" s="207" t="s">
        <v>140</v>
      </c>
      <c r="E141" s="208" t="s">
        <v>22</v>
      </c>
      <c r="F141" s="209" t="s">
        <v>406</v>
      </c>
      <c r="G141" s="206"/>
      <c r="H141" s="210" t="s">
        <v>22</v>
      </c>
      <c r="I141" s="211"/>
      <c r="J141" s="206"/>
      <c r="K141" s="206"/>
      <c r="L141" s="212"/>
      <c r="M141" s="213"/>
      <c r="N141" s="214"/>
      <c r="O141" s="214"/>
      <c r="P141" s="214"/>
      <c r="Q141" s="214"/>
      <c r="R141" s="214"/>
      <c r="S141" s="214"/>
      <c r="T141" s="215"/>
      <c r="AT141" s="216" t="s">
        <v>140</v>
      </c>
      <c r="AU141" s="216" t="s">
        <v>87</v>
      </c>
      <c r="AV141" s="11" t="s">
        <v>24</v>
      </c>
      <c r="AW141" s="11" t="s">
        <v>41</v>
      </c>
      <c r="AX141" s="11" t="s">
        <v>78</v>
      </c>
      <c r="AY141" s="216" t="s">
        <v>131</v>
      </c>
    </row>
    <row r="142" spans="2:65" s="12" customFormat="1" ht="13.5">
      <c r="B142" s="217"/>
      <c r="C142" s="218"/>
      <c r="D142" s="219" t="s">
        <v>140</v>
      </c>
      <c r="E142" s="220" t="s">
        <v>22</v>
      </c>
      <c r="F142" s="221" t="s">
        <v>395</v>
      </c>
      <c r="G142" s="218"/>
      <c r="H142" s="222">
        <v>2</v>
      </c>
      <c r="I142" s="223"/>
      <c r="J142" s="218"/>
      <c r="K142" s="218"/>
      <c r="L142" s="224"/>
      <c r="M142" s="225"/>
      <c r="N142" s="226"/>
      <c r="O142" s="226"/>
      <c r="P142" s="226"/>
      <c r="Q142" s="226"/>
      <c r="R142" s="226"/>
      <c r="S142" s="226"/>
      <c r="T142" s="227"/>
      <c r="AT142" s="228" t="s">
        <v>140</v>
      </c>
      <c r="AU142" s="228" t="s">
        <v>87</v>
      </c>
      <c r="AV142" s="12" t="s">
        <v>87</v>
      </c>
      <c r="AW142" s="12" t="s">
        <v>41</v>
      </c>
      <c r="AX142" s="12" t="s">
        <v>24</v>
      </c>
      <c r="AY142" s="228" t="s">
        <v>131</v>
      </c>
    </row>
    <row r="143" spans="2:65" s="1" customFormat="1" ht="22.5" customHeight="1">
      <c r="B143" s="41"/>
      <c r="C143" s="254" t="s">
        <v>217</v>
      </c>
      <c r="D143" s="254" t="s">
        <v>195</v>
      </c>
      <c r="E143" s="255" t="s">
        <v>407</v>
      </c>
      <c r="F143" s="256" t="s">
        <v>408</v>
      </c>
      <c r="G143" s="257" t="s">
        <v>154</v>
      </c>
      <c r="H143" s="258">
        <v>6</v>
      </c>
      <c r="I143" s="259"/>
      <c r="J143" s="260">
        <f>ROUND(I143*H143,2)</f>
        <v>0</v>
      </c>
      <c r="K143" s="256" t="s">
        <v>137</v>
      </c>
      <c r="L143" s="261"/>
      <c r="M143" s="262" t="s">
        <v>22</v>
      </c>
      <c r="N143" s="263" t="s">
        <v>49</v>
      </c>
      <c r="O143" s="42"/>
      <c r="P143" s="202">
        <f>O143*H143</f>
        <v>0</v>
      </c>
      <c r="Q143" s="202">
        <v>0.37</v>
      </c>
      <c r="R143" s="202">
        <f>Q143*H143</f>
        <v>2.2199999999999998</v>
      </c>
      <c r="S143" s="202">
        <v>0</v>
      </c>
      <c r="T143" s="203">
        <f>S143*H143</f>
        <v>0</v>
      </c>
      <c r="AR143" s="24" t="s">
        <v>179</v>
      </c>
      <c r="AT143" s="24" t="s">
        <v>195</v>
      </c>
      <c r="AU143" s="24" t="s">
        <v>87</v>
      </c>
      <c r="AY143" s="24" t="s">
        <v>131</v>
      </c>
      <c r="BE143" s="204">
        <f>IF(N143="základní",J143,0)</f>
        <v>0</v>
      </c>
      <c r="BF143" s="204">
        <f>IF(N143="snížená",J143,0)</f>
        <v>0</v>
      </c>
      <c r="BG143" s="204">
        <f>IF(N143="zákl. přenesená",J143,0)</f>
        <v>0</v>
      </c>
      <c r="BH143" s="204">
        <f>IF(N143="sníž. přenesená",J143,0)</f>
        <v>0</v>
      </c>
      <c r="BI143" s="204">
        <f>IF(N143="nulová",J143,0)</f>
        <v>0</v>
      </c>
      <c r="BJ143" s="24" t="s">
        <v>24</v>
      </c>
      <c r="BK143" s="204">
        <f>ROUND(I143*H143,2)</f>
        <v>0</v>
      </c>
      <c r="BL143" s="24" t="s">
        <v>138</v>
      </c>
      <c r="BM143" s="24" t="s">
        <v>409</v>
      </c>
    </row>
    <row r="144" spans="2:65" s="12" customFormat="1" ht="13.5">
      <c r="B144" s="217"/>
      <c r="C144" s="218"/>
      <c r="D144" s="219" t="s">
        <v>140</v>
      </c>
      <c r="E144" s="220" t="s">
        <v>22</v>
      </c>
      <c r="F144" s="221" t="s">
        <v>410</v>
      </c>
      <c r="G144" s="218"/>
      <c r="H144" s="222">
        <v>6</v>
      </c>
      <c r="I144" s="223"/>
      <c r="J144" s="218"/>
      <c r="K144" s="218"/>
      <c r="L144" s="224"/>
      <c r="M144" s="225"/>
      <c r="N144" s="226"/>
      <c r="O144" s="226"/>
      <c r="P144" s="226"/>
      <c r="Q144" s="226"/>
      <c r="R144" s="226"/>
      <c r="S144" s="226"/>
      <c r="T144" s="227"/>
      <c r="AT144" s="228" t="s">
        <v>140</v>
      </c>
      <c r="AU144" s="228" t="s">
        <v>87</v>
      </c>
      <c r="AV144" s="12" t="s">
        <v>87</v>
      </c>
      <c r="AW144" s="12" t="s">
        <v>41</v>
      </c>
      <c r="AX144" s="12" t="s">
        <v>24</v>
      </c>
      <c r="AY144" s="228" t="s">
        <v>131</v>
      </c>
    </row>
    <row r="145" spans="2:65" s="1" customFormat="1" ht="22.5" customHeight="1">
      <c r="B145" s="41"/>
      <c r="C145" s="254" t="s">
        <v>411</v>
      </c>
      <c r="D145" s="254" t="s">
        <v>195</v>
      </c>
      <c r="E145" s="255" t="s">
        <v>412</v>
      </c>
      <c r="F145" s="256" t="s">
        <v>413</v>
      </c>
      <c r="G145" s="257" t="s">
        <v>154</v>
      </c>
      <c r="H145" s="258">
        <v>2</v>
      </c>
      <c r="I145" s="259"/>
      <c r="J145" s="260">
        <f>ROUND(I145*H145,2)</f>
        <v>0</v>
      </c>
      <c r="K145" s="256" t="s">
        <v>137</v>
      </c>
      <c r="L145" s="261"/>
      <c r="M145" s="262" t="s">
        <v>22</v>
      </c>
      <c r="N145" s="263" t="s">
        <v>49</v>
      </c>
      <c r="O145" s="42"/>
      <c r="P145" s="202">
        <f>O145*H145</f>
        <v>0</v>
      </c>
      <c r="Q145" s="202">
        <v>0.43</v>
      </c>
      <c r="R145" s="202">
        <f>Q145*H145</f>
        <v>0.86</v>
      </c>
      <c r="S145" s="202">
        <v>0</v>
      </c>
      <c r="T145" s="203">
        <f>S145*H145</f>
        <v>0</v>
      </c>
      <c r="AR145" s="24" t="s">
        <v>179</v>
      </c>
      <c r="AT145" s="24" t="s">
        <v>195</v>
      </c>
      <c r="AU145" s="24" t="s">
        <v>87</v>
      </c>
      <c r="AY145" s="24" t="s">
        <v>131</v>
      </c>
      <c r="BE145" s="204">
        <f>IF(N145="základní",J145,0)</f>
        <v>0</v>
      </c>
      <c r="BF145" s="204">
        <f>IF(N145="snížená",J145,0)</f>
        <v>0</v>
      </c>
      <c r="BG145" s="204">
        <f>IF(N145="zákl. přenesená",J145,0)</f>
        <v>0</v>
      </c>
      <c r="BH145" s="204">
        <f>IF(N145="sníž. přenesená",J145,0)</f>
        <v>0</v>
      </c>
      <c r="BI145" s="204">
        <f>IF(N145="nulová",J145,0)</f>
        <v>0</v>
      </c>
      <c r="BJ145" s="24" t="s">
        <v>24</v>
      </c>
      <c r="BK145" s="204">
        <f>ROUND(I145*H145,2)</f>
        <v>0</v>
      </c>
      <c r="BL145" s="24" t="s">
        <v>138</v>
      </c>
      <c r="BM145" s="24" t="s">
        <v>414</v>
      </c>
    </row>
    <row r="146" spans="2:65" s="1" customFormat="1" ht="22.5" customHeight="1">
      <c r="B146" s="41"/>
      <c r="C146" s="193" t="s">
        <v>415</v>
      </c>
      <c r="D146" s="193" t="s">
        <v>133</v>
      </c>
      <c r="E146" s="194" t="s">
        <v>416</v>
      </c>
      <c r="F146" s="195" t="s">
        <v>417</v>
      </c>
      <c r="G146" s="196" t="s">
        <v>154</v>
      </c>
      <c r="H146" s="197">
        <v>2</v>
      </c>
      <c r="I146" s="198"/>
      <c r="J146" s="199">
        <f>ROUND(I146*H146,2)</f>
        <v>0</v>
      </c>
      <c r="K146" s="195" t="s">
        <v>137</v>
      </c>
      <c r="L146" s="61"/>
      <c r="M146" s="200" t="s">
        <v>22</v>
      </c>
      <c r="N146" s="201" t="s">
        <v>49</v>
      </c>
      <c r="O146" s="42"/>
      <c r="P146" s="202">
        <f>O146*H146</f>
        <v>0</v>
      </c>
      <c r="Q146" s="202">
        <v>7.0200000000000002E-3</v>
      </c>
      <c r="R146" s="202">
        <f>Q146*H146</f>
        <v>1.404E-2</v>
      </c>
      <c r="S146" s="202">
        <v>0</v>
      </c>
      <c r="T146" s="203">
        <f>S146*H146</f>
        <v>0</v>
      </c>
      <c r="AR146" s="24" t="s">
        <v>138</v>
      </c>
      <c r="AT146" s="24" t="s">
        <v>133</v>
      </c>
      <c r="AU146" s="24" t="s">
        <v>87</v>
      </c>
      <c r="AY146" s="24" t="s">
        <v>131</v>
      </c>
      <c r="BE146" s="204">
        <f>IF(N146="základní",J146,0)</f>
        <v>0</v>
      </c>
      <c r="BF146" s="204">
        <f>IF(N146="snížená",J146,0)</f>
        <v>0</v>
      </c>
      <c r="BG146" s="204">
        <f>IF(N146="zákl. přenesená",J146,0)</f>
        <v>0</v>
      </c>
      <c r="BH146" s="204">
        <f>IF(N146="sníž. přenesená",J146,0)</f>
        <v>0</v>
      </c>
      <c r="BI146" s="204">
        <f>IF(N146="nulová",J146,0)</f>
        <v>0</v>
      </c>
      <c r="BJ146" s="24" t="s">
        <v>24</v>
      </c>
      <c r="BK146" s="204">
        <f>ROUND(I146*H146,2)</f>
        <v>0</v>
      </c>
      <c r="BL146" s="24" t="s">
        <v>138</v>
      </c>
      <c r="BM146" s="24" t="s">
        <v>418</v>
      </c>
    </row>
    <row r="147" spans="2:65" s="11" customFormat="1" ht="13.5">
      <c r="B147" s="205"/>
      <c r="C147" s="206"/>
      <c r="D147" s="207" t="s">
        <v>140</v>
      </c>
      <c r="E147" s="208" t="s">
        <v>22</v>
      </c>
      <c r="F147" s="209" t="s">
        <v>406</v>
      </c>
      <c r="G147" s="206"/>
      <c r="H147" s="210" t="s">
        <v>22</v>
      </c>
      <c r="I147" s="211"/>
      <c r="J147" s="206"/>
      <c r="K147" s="206"/>
      <c r="L147" s="212"/>
      <c r="M147" s="213"/>
      <c r="N147" s="214"/>
      <c r="O147" s="214"/>
      <c r="P147" s="214"/>
      <c r="Q147" s="214"/>
      <c r="R147" s="214"/>
      <c r="S147" s="214"/>
      <c r="T147" s="215"/>
      <c r="AT147" s="216" t="s">
        <v>140</v>
      </c>
      <c r="AU147" s="216" t="s">
        <v>87</v>
      </c>
      <c r="AV147" s="11" t="s">
        <v>24</v>
      </c>
      <c r="AW147" s="11" t="s">
        <v>41</v>
      </c>
      <c r="AX147" s="11" t="s">
        <v>78</v>
      </c>
      <c r="AY147" s="216" t="s">
        <v>131</v>
      </c>
    </row>
    <row r="148" spans="2:65" s="12" customFormat="1" ht="13.5">
      <c r="B148" s="217"/>
      <c r="C148" s="218"/>
      <c r="D148" s="219" t="s">
        <v>140</v>
      </c>
      <c r="E148" s="220" t="s">
        <v>22</v>
      </c>
      <c r="F148" s="221" t="s">
        <v>395</v>
      </c>
      <c r="G148" s="218"/>
      <c r="H148" s="222">
        <v>2</v>
      </c>
      <c r="I148" s="223"/>
      <c r="J148" s="218"/>
      <c r="K148" s="218"/>
      <c r="L148" s="224"/>
      <c r="M148" s="225"/>
      <c r="N148" s="226"/>
      <c r="O148" s="226"/>
      <c r="P148" s="226"/>
      <c r="Q148" s="226"/>
      <c r="R148" s="226"/>
      <c r="S148" s="226"/>
      <c r="T148" s="227"/>
      <c r="AT148" s="228" t="s">
        <v>140</v>
      </c>
      <c r="AU148" s="228" t="s">
        <v>87</v>
      </c>
      <c r="AV148" s="12" t="s">
        <v>87</v>
      </c>
      <c r="AW148" s="12" t="s">
        <v>41</v>
      </c>
      <c r="AX148" s="12" t="s">
        <v>24</v>
      </c>
      <c r="AY148" s="228" t="s">
        <v>131</v>
      </c>
    </row>
    <row r="149" spans="2:65" s="1" customFormat="1" ht="22.5" customHeight="1">
      <c r="B149" s="41"/>
      <c r="C149" s="254" t="s">
        <v>419</v>
      </c>
      <c r="D149" s="254" t="s">
        <v>195</v>
      </c>
      <c r="E149" s="255" t="s">
        <v>420</v>
      </c>
      <c r="F149" s="256" t="s">
        <v>421</v>
      </c>
      <c r="G149" s="257" t="s">
        <v>154</v>
      </c>
      <c r="H149" s="258">
        <v>2</v>
      </c>
      <c r="I149" s="259"/>
      <c r="J149" s="260">
        <f>ROUND(I149*H149,2)</f>
        <v>0</v>
      </c>
      <c r="K149" s="256" t="s">
        <v>137</v>
      </c>
      <c r="L149" s="261"/>
      <c r="M149" s="262" t="s">
        <v>22</v>
      </c>
      <c r="N149" s="263" t="s">
        <v>49</v>
      </c>
      <c r="O149" s="42"/>
      <c r="P149" s="202">
        <f>O149*H149</f>
        <v>0</v>
      </c>
      <c r="Q149" s="202">
        <v>0.124</v>
      </c>
      <c r="R149" s="202">
        <f>Q149*H149</f>
        <v>0.248</v>
      </c>
      <c r="S149" s="202">
        <v>0</v>
      </c>
      <c r="T149" s="203">
        <f>S149*H149</f>
        <v>0</v>
      </c>
      <c r="AR149" s="24" t="s">
        <v>179</v>
      </c>
      <c r="AT149" s="24" t="s">
        <v>195</v>
      </c>
      <c r="AU149" s="24" t="s">
        <v>87</v>
      </c>
      <c r="AY149" s="24" t="s">
        <v>131</v>
      </c>
      <c r="BE149" s="204">
        <f>IF(N149="základní",J149,0)</f>
        <v>0</v>
      </c>
      <c r="BF149" s="204">
        <f>IF(N149="snížená",J149,0)</f>
        <v>0</v>
      </c>
      <c r="BG149" s="204">
        <f>IF(N149="zákl. přenesená",J149,0)</f>
        <v>0</v>
      </c>
      <c r="BH149" s="204">
        <f>IF(N149="sníž. přenesená",J149,0)</f>
        <v>0</v>
      </c>
      <c r="BI149" s="204">
        <f>IF(N149="nulová",J149,0)</f>
        <v>0</v>
      </c>
      <c r="BJ149" s="24" t="s">
        <v>24</v>
      </c>
      <c r="BK149" s="204">
        <f>ROUND(I149*H149,2)</f>
        <v>0</v>
      </c>
      <c r="BL149" s="24" t="s">
        <v>138</v>
      </c>
      <c r="BM149" s="24" t="s">
        <v>422</v>
      </c>
    </row>
    <row r="150" spans="2:65" s="10" customFormat="1" ht="29.85" customHeight="1">
      <c r="B150" s="176"/>
      <c r="C150" s="177"/>
      <c r="D150" s="190" t="s">
        <v>77</v>
      </c>
      <c r="E150" s="191" t="s">
        <v>314</v>
      </c>
      <c r="F150" s="191" t="s">
        <v>315</v>
      </c>
      <c r="G150" s="177"/>
      <c r="H150" s="177"/>
      <c r="I150" s="180"/>
      <c r="J150" s="192">
        <f>BK150</f>
        <v>0</v>
      </c>
      <c r="K150" s="177"/>
      <c r="L150" s="182"/>
      <c r="M150" s="183"/>
      <c r="N150" s="184"/>
      <c r="O150" s="184"/>
      <c r="P150" s="185">
        <f>P151</f>
        <v>0</v>
      </c>
      <c r="Q150" s="184"/>
      <c r="R150" s="185">
        <f>R151</f>
        <v>0</v>
      </c>
      <c r="S150" s="184"/>
      <c r="T150" s="186">
        <f>T151</f>
        <v>0</v>
      </c>
      <c r="AR150" s="187" t="s">
        <v>24</v>
      </c>
      <c r="AT150" s="188" t="s">
        <v>77</v>
      </c>
      <c r="AU150" s="188" t="s">
        <v>24</v>
      </c>
      <c r="AY150" s="187" t="s">
        <v>131</v>
      </c>
      <c r="BK150" s="189">
        <f>BK151</f>
        <v>0</v>
      </c>
    </row>
    <row r="151" spans="2:65" s="1" customFormat="1" ht="22.5" customHeight="1">
      <c r="B151" s="41"/>
      <c r="C151" s="193" t="s">
        <v>9</v>
      </c>
      <c r="D151" s="193" t="s">
        <v>133</v>
      </c>
      <c r="E151" s="194" t="s">
        <v>423</v>
      </c>
      <c r="F151" s="195" t="s">
        <v>424</v>
      </c>
      <c r="G151" s="196" t="s">
        <v>318</v>
      </c>
      <c r="H151" s="197">
        <v>15.763999999999999</v>
      </c>
      <c r="I151" s="198"/>
      <c r="J151" s="199">
        <f>ROUND(I151*H151,2)</f>
        <v>0</v>
      </c>
      <c r="K151" s="195" t="s">
        <v>137</v>
      </c>
      <c r="L151" s="61"/>
      <c r="M151" s="200" t="s">
        <v>22</v>
      </c>
      <c r="N151" s="273" t="s">
        <v>49</v>
      </c>
      <c r="O151" s="274"/>
      <c r="P151" s="275">
        <f>O151*H151</f>
        <v>0</v>
      </c>
      <c r="Q151" s="275">
        <v>0</v>
      </c>
      <c r="R151" s="275">
        <f>Q151*H151</f>
        <v>0</v>
      </c>
      <c r="S151" s="275">
        <v>0</v>
      </c>
      <c r="T151" s="276">
        <f>S151*H151</f>
        <v>0</v>
      </c>
      <c r="AR151" s="24" t="s">
        <v>138</v>
      </c>
      <c r="AT151" s="24" t="s">
        <v>133</v>
      </c>
      <c r="AU151" s="24" t="s">
        <v>87</v>
      </c>
      <c r="AY151" s="24" t="s">
        <v>131</v>
      </c>
      <c r="BE151" s="204">
        <f>IF(N151="základní",J151,0)</f>
        <v>0</v>
      </c>
      <c r="BF151" s="204">
        <f>IF(N151="snížená",J151,0)</f>
        <v>0</v>
      </c>
      <c r="BG151" s="204">
        <f>IF(N151="zákl. přenesená",J151,0)</f>
        <v>0</v>
      </c>
      <c r="BH151" s="204">
        <f>IF(N151="sníž. přenesená",J151,0)</f>
        <v>0</v>
      </c>
      <c r="BI151" s="204">
        <f>IF(N151="nulová",J151,0)</f>
        <v>0</v>
      </c>
      <c r="BJ151" s="24" t="s">
        <v>24</v>
      </c>
      <c r="BK151" s="204">
        <f>ROUND(I151*H151,2)</f>
        <v>0</v>
      </c>
      <c r="BL151" s="24" t="s">
        <v>138</v>
      </c>
      <c r="BM151" s="24" t="s">
        <v>425</v>
      </c>
    </row>
    <row r="152" spans="2:65" s="1" customFormat="1" ht="6.95" customHeight="1">
      <c r="B152" s="56"/>
      <c r="C152" s="57"/>
      <c r="D152" s="57"/>
      <c r="E152" s="57"/>
      <c r="F152" s="57"/>
      <c r="G152" s="57"/>
      <c r="H152" s="57"/>
      <c r="I152" s="139"/>
      <c r="J152" s="57"/>
      <c r="K152" s="57"/>
      <c r="L152" s="61"/>
    </row>
  </sheetData>
  <sheetProtection algorithmName="SHA-512" hashValue="lfgleXfIxPjBV7gbgs8Uz1weH2KVUY1nzDTT/oWSyRAFLF1YCGnGDc5Vg+B5/ePZWgDcDV2HCRvOcvES4YZPAw==" saltValue="RSIH/6bqjfRJUyBvdTUVkg==" spinCount="100000" sheet="1" objects="1" scenarios="1" formatCells="0" formatColumns="0" formatRows="0" sort="0" autoFilter="0"/>
  <autoFilter ref="C81:K151"/>
  <mergeCells count="9">
    <mergeCell ref="E72:H72"/>
    <mergeCell ref="E74:H74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81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49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11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1"/>
      <c r="B1" s="112"/>
      <c r="C1" s="112"/>
      <c r="D1" s="113" t="s">
        <v>1</v>
      </c>
      <c r="E1" s="112"/>
      <c r="F1" s="114" t="s">
        <v>100</v>
      </c>
      <c r="G1" s="400" t="s">
        <v>101</v>
      </c>
      <c r="H1" s="400"/>
      <c r="I1" s="115"/>
      <c r="J1" s="114" t="s">
        <v>102</v>
      </c>
      <c r="K1" s="113" t="s">
        <v>103</v>
      </c>
      <c r="L1" s="114" t="s">
        <v>104</v>
      </c>
      <c r="M1" s="114"/>
      <c r="N1" s="114"/>
      <c r="O1" s="114"/>
      <c r="P1" s="114"/>
      <c r="Q1" s="114"/>
      <c r="R1" s="114"/>
      <c r="S1" s="114"/>
      <c r="T1" s="114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spans="1:70" ht="36.950000000000003" customHeight="1">
      <c r="L2" s="392"/>
      <c r="M2" s="392"/>
      <c r="N2" s="392"/>
      <c r="O2" s="392"/>
      <c r="P2" s="392"/>
      <c r="Q2" s="392"/>
      <c r="R2" s="392"/>
      <c r="S2" s="392"/>
      <c r="T2" s="392"/>
      <c r="U2" s="392"/>
      <c r="V2" s="392"/>
      <c r="AT2" s="24" t="s">
        <v>99</v>
      </c>
    </row>
    <row r="3" spans="1:70" ht="6.95" customHeight="1">
      <c r="B3" s="25"/>
      <c r="C3" s="26"/>
      <c r="D3" s="26"/>
      <c r="E3" s="26"/>
      <c r="F3" s="26"/>
      <c r="G3" s="26"/>
      <c r="H3" s="26"/>
      <c r="I3" s="116"/>
      <c r="J3" s="26"/>
      <c r="K3" s="27"/>
      <c r="AT3" s="24" t="s">
        <v>87</v>
      </c>
    </row>
    <row r="4" spans="1:70" ht="36.950000000000003" customHeight="1">
      <c r="B4" s="28"/>
      <c r="C4" s="29"/>
      <c r="D4" s="30" t="s">
        <v>105</v>
      </c>
      <c r="E4" s="29"/>
      <c r="F4" s="29"/>
      <c r="G4" s="29"/>
      <c r="H4" s="29"/>
      <c r="I4" s="117"/>
      <c r="J4" s="29"/>
      <c r="K4" s="31"/>
      <c r="M4" s="32" t="s">
        <v>12</v>
      </c>
      <c r="AT4" s="24" t="s">
        <v>6</v>
      </c>
    </row>
    <row r="5" spans="1:70" ht="6.95" customHeight="1">
      <c r="B5" s="28"/>
      <c r="C5" s="29"/>
      <c r="D5" s="29"/>
      <c r="E5" s="29"/>
      <c r="F5" s="29"/>
      <c r="G5" s="29"/>
      <c r="H5" s="29"/>
      <c r="I5" s="117"/>
      <c r="J5" s="29"/>
      <c r="K5" s="31"/>
    </row>
    <row r="6" spans="1:70">
      <c r="B6" s="28"/>
      <c r="C6" s="29"/>
      <c r="D6" s="37" t="s">
        <v>18</v>
      </c>
      <c r="E6" s="29"/>
      <c r="F6" s="29"/>
      <c r="G6" s="29"/>
      <c r="H6" s="29"/>
      <c r="I6" s="117"/>
      <c r="J6" s="29"/>
      <c r="K6" s="31"/>
    </row>
    <row r="7" spans="1:70" ht="22.5" customHeight="1">
      <c r="B7" s="28"/>
      <c r="C7" s="29"/>
      <c r="D7" s="29"/>
      <c r="E7" s="393" t="str">
        <f>'Rekapitulace stavby'!K6</f>
        <v>Zvýšení kapacity a změna rekultivace řízené skládky odpadů Lanškroun - I.ETAPA - technické úpravy skládky</v>
      </c>
      <c r="F7" s="394"/>
      <c r="G7" s="394"/>
      <c r="H7" s="394"/>
      <c r="I7" s="117"/>
      <c r="J7" s="29"/>
      <c r="K7" s="31"/>
    </row>
    <row r="8" spans="1:70" s="1" customFormat="1">
      <c r="B8" s="41"/>
      <c r="C8" s="42"/>
      <c r="D8" s="37" t="s">
        <v>106</v>
      </c>
      <c r="E8" s="42"/>
      <c r="F8" s="42"/>
      <c r="G8" s="42"/>
      <c r="H8" s="42"/>
      <c r="I8" s="118"/>
      <c r="J8" s="42"/>
      <c r="K8" s="45"/>
    </row>
    <row r="9" spans="1:70" s="1" customFormat="1" ht="36.950000000000003" customHeight="1">
      <c r="B9" s="41"/>
      <c r="C9" s="42"/>
      <c r="D9" s="42"/>
      <c r="E9" s="395" t="s">
        <v>426</v>
      </c>
      <c r="F9" s="396"/>
      <c r="G9" s="396"/>
      <c r="H9" s="396"/>
      <c r="I9" s="118"/>
      <c r="J9" s="42"/>
      <c r="K9" s="45"/>
    </row>
    <row r="10" spans="1:70" s="1" customFormat="1" ht="13.5">
      <c r="B10" s="41"/>
      <c r="C10" s="42"/>
      <c r="D10" s="42"/>
      <c r="E10" s="42"/>
      <c r="F10" s="42"/>
      <c r="G10" s="42"/>
      <c r="H10" s="42"/>
      <c r="I10" s="118"/>
      <c r="J10" s="42"/>
      <c r="K10" s="45"/>
    </row>
    <row r="11" spans="1:70" s="1" customFormat="1" ht="14.45" customHeight="1">
      <c r="B11" s="41"/>
      <c r="C11" s="42"/>
      <c r="D11" s="37" t="s">
        <v>21</v>
      </c>
      <c r="E11" s="42"/>
      <c r="F11" s="35" t="s">
        <v>22</v>
      </c>
      <c r="G11" s="42"/>
      <c r="H11" s="42"/>
      <c r="I11" s="119" t="s">
        <v>23</v>
      </c>
      <c r="J11" s="35" t="s">
        <v>22</v>
      </c>
      <c r="K11" s="45"/>
    </row>
    <row r="12" spans="1:70" s="1" customFormat="1" ht="14.45" customHeight="1">
      <c r="B12" s="41"/>
      <c r="C12" s="42"/>
      <c r="D12" s="37" t="s">
        <v>25</v>
      </c>
      <c r="E12" s="42"/>
      <c r="F12" s="35" t="s">
        <v>26</v>
      </c>
      <c r="G12" s="42"/>
      <c r="H12" s="42"/>
      <c r="I12" s="119" t="s">
        <v>27</v>
      </c>
      <c r="J12" s="120" t="str">
        <f>'Rekapitulace stavby'!AN8</f>
        <v>5.12.2016</v>
      </c>
      <c r="K12" s="45"/>
    </row>
    <row r="13" spans="1:70" s="1" customFormat="1" ht="10.9" customHeight="1">
      <c r="B13" s="41"/>
      <c r="C13" s="42"/>
      <c r="D13" s="42"/>
      <c r="E13" s="42"/>
      <c r="F13" s="42"/>
      <c r="G13" s="42"/>
      <c r="H13" s="42"/>
      <c r="I13" s="118"/>
      <c r="J13" s="42"/>
      <c r="K13" s="45"/>
    </row>
    <row r="14" spans="1:70" s="1" customFormat="1" ht="14.45" customHeight="1">
      <c r="B14" s="41"/>
      <c r="C14" s="42"/>
      <c r="D14" s="37" t="s">
        <v>31</v>
      </c>
      <c r="E14" s="42"/>
      <c r="F14" s="42"/>
      <c r="G14" s="42"/>
      <c r="H14" s="42"/>
      <c r="I14" s="119" t="s">
        <v>32</v>
      </c>
      <c r="J14" s="35" t="s">
        <v>22</v>
      </c>
      <c r="K14" s="45"/>
    </row>
    <row r="15" spans="1:70" s="1" customFormat="1" ht="18" customHeight="1">
      <c r="B15" s="41"/>
      <c r="C15" s="42"/>
      <c r="D15" s="42"/>
      <c r="E15" s="35" t="s">
        <v>33</v>
      </c>
      <c r="F15" s="42"/>
      <c r="G15" s="42"/>
      <c r="H15" s="42"/>
      <c r="I15" s="119" t="s">
        <v>34</v>
      </c>
      <c r="J15" s="35" t="s">
        <v>22</v>
      </c>
      <c r="K15" s="45"/>
    </row>
    <row r="16" spans="1:70" s="1" customFormat="1" ht="6.95" customHeight="1">
      <c r="B16" s="41"/>
      <c r="C16" s="42"/>
      <c r="D16" s="42"/>
      <c r="E16" s="42"/>
      <c r="F16" s="42"/>
      <c r="G16" s="42"/>
      <c r="H16" s="42"/>
      <c r="I16" s="118"/>
      <c r="J16" s="42"/>
      <c r="K16" s="45"/>
    </row>
    <row r="17" spans="2:11" s="1" customFormat="1" ht="14.45" customHeight="1">
      <c r="B17" s="41"/>
      <c r="C17" s="42"/>
      <c r="D17" s="37" t="s">
        <v>35</v>
      </c>
      <c r="E17" s="42"/>
      <c r="F17" s="42"/>
      <c r="G17" s="42"/>
      <c r="H17" s="42"/>
      <c r="I17" s="119" t="s">
        <v>32</v>
      </c>
      <c r="J17" s="35" t="str">
        <f>IF('Rekapitulace stavby'!AN13="Vyplň údaj","",IF('Rekapitulace stavby'!AN13="","",'Rekapitulace stavby'!AN13))</f>
        <v/>
      </c>
      <c r="K17" s="45"/>
    </row>
    <row r="18" spans="2:11" s="1" customFormat="1" ht="18" customHeight="1">
      <c r="B18" s="41"/>
      <c r="C18" s="42"/>
      <c r="D18" s="42"/>
      <c r="E18" s="35" t="str">
        <f>IF('Rekapitulace stavby'!E14="Vyplň údaj","",IF('Rekapitulace stavby'!E14="","",'Rekapitulace stavby'!E14))</f>
        <v/>
      </c>
      <c r="F18" s="42"/>
      <c r="G18" s="42"/>
      <c r="H18" s="42"/>
      <c r="I18" s="119" t="s">
        <v>34</v>
      </c>
      <c r="J18" s="35" t="str">
        <f>IF('Rekapitulace stavby'!AN14="Vyplň údaj","",IF('Rekapitulace stavby'!AN14="","",'Rekapitulace stavby'!AN14))</f>
        <v/>
      </c>
      <c r="K18" s="45"/>
    </row>
    <row r="19" spans="2:11" s="1" customFormat="1" ht="6.95" customHeight="1">
      <c r="B19" s="41"/>
      <c r="C19" s="42"/>
      <c r="D19" s="42"/>
      <c r="E19" s="42"/>
      <c r="F19" s="42"/>
      <c r="G19" s="42"/>
      <c r="H19" s="42"/>
      <c r="I19" s="118"/>
      <c r="J19" s="42"/>
      <c r="K19" s="45"/>
    </row>
    <row r="20" spans="2:11" s="1" customFormat="1" ht="14.45" customHeight="1">
      <c r="B20" s="41"/>
      <c r="C20" s="42"/>
      <c r="D20" s="37" t="s">
        <v>37</v>
      </c>
      <c r="E20" s="42"/>
      <c r="F20" s="42"/>
      <c r="G20" s="42"/>
      <c r="H20" s="42"/>
      <c r="I20" s="119" t="s">
        <v>32</v>
      </c>
      <c r="J20" s="35" t="s">
        <v>38</v>
      </c>
      <c r="K20" s="45"/>
    </row>
    <row r="21" spans="2:11" s="1" customFormat="1" ht="18" customHeight="1">
      <c r="B21" s="41"/>
      <c r="C21" s="42"/>
      <c r="D21" s="42"/>
      <c r="E21" s="35" t="s">
        <v>39</v>
      </c>
      <c r="F21" s="42"/>
      <c r="G21" s="42"/>
      <c r="H21" s="42"/>
      <c r="I21" s="119" t="s">
        <v>34</v>
      </c>
      <c r="J21" s="35" t="s">
        <v>40</v>
      </c>
      <c r="K21" s="45"/>
    </row>
    <row r="22" spans="2:11" s="1" customFormat="1" ht="6.95" customHeight="1">
      <c r="B22" s="41"/>
      <c r="C22" s="42"/>
      <c r="D22" s="42"/>
      <c r="E22" s="42"/>
      <c r="F22" s="42"/>
      <c r="G22" s="42"/>
      <c r="H22" s="42"/>
      <c r="I22" s="118"/>
      <c r="J22" s="42"/>
      <c r="K22" s="45"/>
    </row>
    <row r="23" spans="2:11" s="1" customFormat="1" ht="14.45" customHeight="1">
      <c r="B23" s="41"/>
      <c r="C23" s="42"/>
      <c r="D23" s="37" t="s">
        <v>42</v>
      </c>
      <c r="E23" s="42"/>
      <c r="F23" s="42"/>
      <c r="G23" s="42"/>
      <c r="H23" s="42"/>
      <c r="I23" s="118"/>
      <c r="J23" s="42"/>
      <c r="K23" s="45"/>
    </row>
    <row r="24" spans="2:11" s="6" customFormat="1" ht="22.5" customHeight="1">
      <c r="B24" s="121"/>
      <c r="C24" s="122"/>
      <c r="D24" s="122"/>
      <c r="E24" s="362" t="s">
        <v>22</v>
      </c>
      <c r="F24" s="362"/>
      <c r="G24" s="362"/>
      <c r="H24" s="362"/>
      <c r="I24" s="123"/>
      <c r="J24" s="122"/>
      <c r="K24" s="124"/>
    </row>
    <row r="25" spans="2:11" s="1" customFormat="1" ht="6.95" customHeight="1">
      <c r="B25" s="41"/>
      <c r="C25" s="42"/>
      <c r="D25" s="42"/>
      <c r="E25" s="42"/>
      <c r="F25" s="42"/>
      <c r="G25" s="42"/>
      <c r="H25" s="42"/>
      <c r="I25" s="118"/>
      <c r="J25" s="42"/>
      <c r="K25" s="45"/>
    </row>
    <row r="26" spans="2:11" s="1" customFormat="1" ht="6.95" customHeight="1">
      <c r="B26" s="41"/>
      <c r="C26" s="42"/>
      <c r="D26" s="85"/>
      <c r="E26" s="85"/>
      <c r="F26" s="85"/>
      <c r="G26" s="85"/>
      <c r="H26" s="85"/>
      <c r="I26" s="125"/>
      <c r="J26" s="85"/>
      <c r="K26" s="126"/>
    </row>
    <row r="27" spans="2:11" s="1" customFormat="1" ht="25.35" customHeight="1">
      <c r="B27" s="41"/>
      <c r="C27" s="42"/>
      <c r="D27" s="127" t="s">
        <v>44</v>
      </c>
      <c r="E27" s="42"/>
      <c r="F27" s="42"/>
      <c r="G27" s="42"/>
      <c r="H27" s="42"/>
      <c r="I27" s="118"/>
      <c r="J27" s="128">
        <f>ROUND(J81,1)</f>
        <v>0</v>
      </c>
      <c r="K27" s="45"/>
    </row>
    <row r="28" spans="2:11" s="1" customFormat="1" ht="6.95" customHeight="1">
      <c r="B28" s="41"/>
      <c r="C28" s="42"/>
      <c r="D28" s="85"/>
      <c r="E28" s="85"/>
      <c r="F28" s="85"/>
      <c r="G28" s="85"/>
      <c r="H28" s="85"/>
      <c r="I28" s="125"/>
      <c r="J28" s="85"/>
      <c r="K28" s="126"/>
    </row>
    <row r="29" spans="2:11" s="1" customFormat="1" ht="14.45" customHeight="1">
      <c r="B29" s="41"/>
      <c r="C29" s="42"/>
      <c r="D29" s="42"/>
      <c r="E29" s="42"/>
      <c r="F29" s="46" t="s">
        <v>46</v>
      </c>
      <c r="G29" s="42"/>
      <c r="H29" s="42"/>
      <c r="I29" s="129" t="s">
        <v>45</v>
      </c>
      <c r="J29" s="46" t="s">
        <v>47</v>
      </c>
      <c r="K29" s="45"/>
    </row>
    <row r="30" spans="2:11" s="1" customFormat="1" ht="14.45" customHeight="1">
      <c r="B30" s="41"/>
      <c r="C30" s="42"/>
      <c r="D30" s="49" t="s">
        <v>48</v>
      </c>
      <c r="E30" s="49" t="s">
        <v>49</v>
      </c>
      <c r="F30" s="130">
        <f>ROUND(SUM(BE81:BE148), 1)</f>
        <v>0</v>
      </c>
      <c r="G30" s="42"/>
      <c r="H30" s="42"/>
      <c r="I30" s="131">
        <v>0.21</v>
      </c>
      <c r="J30" s="130">
        <f>ROUND(ROUND((SUM(BE81:BE148)), 1)*I30, 1)</f>
        <v>0</v>
      </c>
      <c r="K30" s="45"/>
    </row>
    <row r="31" spans="2:11" s="1" customFormat="1" ht="14.45" customHeight="1">
      <c r="B31" s="41"/>
      <c r="C31" s="42"/>
      <c r="D31" s="42"/>
      <c r="E31" s="49" t="s">
        <v>50</v>
      </c>
      <c r="F31" s="130">
        <f>ROUND(SUM(BF81:BF148), 1)</f>
        <v>0</v>
      </c>
      <c r="G31" s="42"/>
      <c r="H31" s="42"/>
      <c r="I31" s="131">
        <v>0.15</v>
      </c>
      <c r="J31" s="130">
        <f>ROUND(ROUND((SUM(BF81:BF148)), 1)*I31, 1)</f>
        <v>0</v>
      </c>
      <c r="K31" s="45"/>
    </row>
    <row r="32" spans="2:11" s="1" customFormat="1" ht="14.45" hidden="1" customHeight="1">
      <c r="B32" s="41"/>
      <c r="C32" s="42"/>
      <c r="D32" s="42"/>
      <c r="E32" s="49" t="s">
        <v>51</v>
      </c>
      <c r="F32" s="130">
        <f>ROUND(SUM(BG81:BG148), 1)</f>
        <v>0</v>
      </c>
      <c r="G32" s="42"/>
      <c r="H32" s="42"/>
      <c r="I32" s="131">
        <v>0.21</v>
      </c>
      <c r="J32" s="130">
        <v>0</v>
      </c>
      <c r="K32" s="45"/>
    </row>
    <row r="33" spans="2:11" s="1" customFormat="1" ht="14.45" hidden="1" customHeight="1">
      <c r="B33" s="41"/>
      <c r="C33" s="42"/>
      <c r="D33" s="42"/>
      <c r="E33" s="49" t="s">
        <v>52</v>
      </c>
      <c r="F33" s="130">
        <f>ROUND(SUM(BH81:BH148), 1)</f>
        <v>0</v>
      </c>
      <c r="G33" s="42"/>
      <c r="H33" s="42"/>
      <c r="I33" s="131">
        <v>0.15</v>
      </c>
      <c r="J33" s="130">
        <v>0</v>
      </c>
      <c r="K33" s="45"/>
    </row>
    <row r="34" spans="2:11" s="1" customFormat="1" ht="14.45" hidden="1" customHeight="1">
      <c r="B34" s="41"/>
      <c r="C34" s="42"/>
      <c r="D34" s="42"/>
      <c r="E34" s="49" t="s">
        <v>53</v>
      </c>
      <c r="F34" s="130">
        <f>ROUND(SUM(BI81:BI148), 1)</f>
        <v>0</v>
      </c>
      <c r="G34" s="42"/>
      <c r="H34" s="42"/>
      <c r="I34" s="131">
        <v>0</v>
      </c>
      <c r="J34" s="130">
        <v>0</v>
      </c>
      <c r="K34" s="45"/>
    </row>
    <row r="35" spans="2:11" s="1" customFormat="1" ht="6.95" customHeight="1">
      <c r="B35" s="41"/>
      <c r="C35" s="42"/>
      <c r="D35" s="42"/>
      <c r="E35" s="42"/>
      <c r="F35" s="42"/>
      <c r="G35" s="42"/>
      <c r="H35" s="42"/>
      <c r="I35" s="118"/>
      <c r="J35" s="42"/>
      <c r="K35" s="45"/>
    </row>
    <row r="36" spans="2:11" s="1" customFormat="1" ht="25.35" customHeight="1">
      <c r="B36" s="41"/>
      <c r="C36" s="132"/>
      <c r="D36" s="133" t="s">
        <v>54</v>
      </c>
      <c r="E36" s="79"/>
      <c r="F36" s="79"/>
      <c r="G36" s="134" t="s">
        <v>55</v>
      </c>
      <c r="H36" s="135" t="s">
        <v>56</v>
      </c>
      <c r="I36" s="136"/>
      <c r="J36" s="137">
        <f>SUM(J27:J34)</f>
        <v>0</v>
      </c>
      <c r="K36" s="138"/>
    </row>
    <row r="37" spans="2:11" s="1" customFormat="1" ht="14.45" customHeight="1">
      <c r="B37" s="56"/>
      <c r="C37" s="57"/>
      <c r="D37" s="57"/>
      <c r="E37" s="57"/>
      <c r="F37" s="57"/>
      <c r="G37" s="57"/>
      <c r="H37" s="57"/>
      <c r="I37" s="139"/>
      <c r="J37" s="57"/>
      <c r="K37" s="58"/>
    </row>
    <row r="41" spans="2:11" s="1" customFormat="1" ht="6.95" customHeight="1">
      <c r="B41" s="140"/>
      <c r="C41" s="141"/>
      <c r="D41" s="141"/>
      <c r="E41" s="141"/>
      <c r="F41" s="141"/>
      <c r="G41" s="141"/>
      <c r="H41" s="141"/>
      <c r="I41" s="142"/>
      <c r="J41" s="141"/>
      <c r="K41" s="143"/>
    </row>
    <row r="42" spans="2:11" s="1" customFormat="1" ht="36.950000000000003" customHeight="1">
      <c r="B42" s="41"/>
      <c r="C42" s="30" t="s">
        <v>108</v>
      </c>
      <c r="D42" s="42"/>
      <c r="E42" s="42"/>
      <c r="F42" s="42"/>
      <c r="G42" s="42"/>
      <c r="H42" s="42"/>
      <c r="I42" s="118"/>
      <c r="J42" s="42"/>
      <c r="K42" s="45"/>
    </row>
    <row r="43" spans="2:11" s="1" customFormat="1" ht="6.95" customHeight="1">
      <c r="B43" s="41"/>
      <c r="C43" s="42"/>
      <c r="D43" s="42"/>
      <c r="E43" s="42"/>
      <c r="F43" s="42"/>
      <c r="G43" s="42"/>
      <c r="H43" s="42"/>
      <c r="I43" s="118"/>
      <c r="J43" s="42"/>
      <c r="K43" s="45"/>
    </row>
    <row r="44" spans="2:11" s="1" customFormat="1" ht="14.45" customHeight="1">
      <c r="B44" s="41"/>
      <c r="C44" s="37" t="s">
        <v>18</v>
      </c>
      <c r="D44" s="42"/>
      <c r="E44" s="42"/>
      <c r="F44" s="42"/>
      <c r="G44" s="42"/>
      <c r="H44" s="42"/>
      <c r="I44" s="118"/>
      <c r="J44" s="42"/>
      <c r="K44" s="45"/>
    </row>
    <row r="45" spans="2:11" s="1" customFormat="1" ht="22.5" customHeight="1">
      <c r="B45" s="41"/>
      <c r="C45" s="42"/>
      <c r="D45" s="42"/>
      <c r="E45" s="393" t="str">
        <f>E7</f>
        <v>Zvýšení kapacity a změna rekultivace řízené skládky odpadů Lanškroun - I.ETAPA - technické úpravy skládky</v>
      </c>
      <c r="F45" s="394"/>
      <c r="G45" s="394"/>
      <c r="H45" s="394"/>
      <c r="I45" s="118"/>
      <c r="J45" s="42"/>
      <c r="K45" s="45"/>
    </row>
    <row r="46" spans="2:11" s="1" customFormat="1" ht="14.45" customHeight="1">
      <c r="B46" s="41"/>
      <c r="C46" s="37" t="s">
        <v>106</v>
      </c>
      <c r="D46" s="42"/>
      <c r="E46" s="42"/>
      <c r="F46" s="42"/>
      <c r="G46" s="42"/>
      <c r="H46" s="42"/>
      <c r="I46" s="118"/>
      <c r="J46" s="42"/>
      <c r="K46" s="45"/>
    </row>
    <row r="47" spans="2:11" s="1" customFormat="1" ht="23.25" customHeight="1">
      <c r="B47" s="41"/>
      <c r="C47" s="42"/>
      <c r="D47" s="42"/>
      <c r="E47" s="395" t="str">
        <f>E9</f>
        <v>SO-35 - SO-35   Těsnění + štěrková drenáž</v>
      </c>
      <c r="F47" s="396"/>
      <c r="G47" s="396"/>
      <c r="H47" s="396"/>
      <c r="I47" s="118"/>
      <c r="J47" s="42"/>
      <c r="K47" s="45"/>
    </row>
    <row r="48" spans="2:11" s="1" customFormat="1" ht="6.95" customHeight="1">
      <c r="B48" s="41"/>
      <c r="C48" s="42"/>
      <c r="D48" s="42"/>
      <c r="E48" s="42"/>
      <c r="F48" s="42"/>
      <c r="G48" s="42"/>
      <c r="H48" s="42"/>
      <c r="I48" s="118"/>
      <c r="J48" s="42"/>
      <c r="K48" s="45"/>
    </row>
    <row r="49" spans="2:47" s="1" customFormat="1" ht="18" customHeight="1">
      <c r="B49" s="41"/>
      <c r="C49" s="37" t="s">
        <v>25</v>
      </c>
      <c r="D49" s="42"/>
      <c r="E49" s="42"/>
      <c r="F49" s="35" t="str">
        <f>F12</f>
        <v>Lanškroun - Dolní Třešňovec</v>
      </c>
      <c r="G49" s="42"/>
      <c r="H49" s="42"/>
      <c r="I49" s="119" t="s">
        <v>27</v>
      </c>
      <c r="J49" s="120" t="str">
        <f>IF(J12="","",J12)</f>
        <v>5.12.2016</v>
      </c>
      <c r="K49" s="45"/>
    </row>
    <row r="50" spans="2:47" s="1" customFormat="1" ht="6.95" customHeight="1">
      <c r="B50" s="41"/>
      <c r="C50" s="42"/>
      <c r="D50" s="42"/>
      <c r="E50" s="42"/>
      <c r="F50" s="42"/>
      <c r="G50" s="42"/>
      <c r="H50" s="42"/>
      <c r="I50" s="118"/>
      <c r="J50" s="42"/>
      <c r="K50" s="45"/>
    </row>
    <row r="51" spans="2:47" s="1" customFormat="1">
      <c r="B51" s="41"/>
      <c r="C51" s="37" t="s">
        <v>31</v>
      </c>
      <c r="D51" s="42"/>
      <c r="E51" s="42"/>
      <c r="F51" s="35" t="str">
        <f>E15</f>
        <v>Město Lanškroun,nám.J.M.Marků 12,Lanškroun</v>
      </c>
      <c r="G51" s="42"/>
      <c r="H51" s="42"/>
      <c r="I51" s="119" t="s">
        <v>37</v>
      </c>
      <c r="J51" s="35" t="str">
        <f>E21</f>
        <v>TUČEK Miloš - práce konstrukční</v>
      </c>
      <c r="K51" s="45"/>
    </row>
    <row r="52" spans="2:47" s="1" customFormat="1" ht="14.45" customHeight="1">
      <c r="B52" s="41"/>
      <c r="C52" s="37" t="s">
        <v>35</v>
      </c>
      <c r="D52" s="42"/>
      <c r="E52" s="42"/>
      <c r="F52" s="35" t="str">
        <f>IF(E18="","",E18)</f>
        <v/>
      </c>
      <c r="G52" s="42"/>
      <c r="H52" s="42"/>
      <c r="I52" s="118"/>
      <c r="J52" s="42"/>
      <c r="K52" s="45"/>
    </row>
    <row r="53" spans="2:47" s="1" customFormat="1" ht="10.35" customHeight="1">
      <c r="B53" s="41"/>
      <c r="C53" s="42"/>
      <c r="D53" s="42"/>
      <c r="E53" s="42"/>
      <c r="F53" s="42"/>
      <c r="G53" s="42"/>
      <c r="H53" s="42"/>
      <c r="I53" s="118"/>
      <c r="J53" s="42"/>
      <c r="K53" s="45"/>
    </row>
    <row r="54" spans="2:47" s="1" customFormat="1" ht="29.25" customHeight="1">
      <c r="B54" s="41"/>
      <c r="C54" s="144" t="s">
        <v>109</v>
      </c>
      <c r="D54" s="132"/>
      <c r="E54" s="132"/>
      <c r="F54" s="132"/>
      <c r="G54" s="132"/>
      <c r="H54" s="132"/>
      <c r="I54" s="145"/>
      <c r="J54" s="146" t="s">
        <v>110</v>
      </c>
      <c r="K54" s="147"/>
    </row>
    <row r="55" spans="2:47" s="1" customFormat="1" ht="10.35" customHeight="1">
      <c r="B55" s="41"/>
      <c r="C55" s="42"/>
      <c r="D55" s="42"/>
      <c r="E55" s="42"/>
      <c r="F55" s="42"/>
      <c r="G55" s="42"/>
      <c r="H55" s="42"/>
      <c r="I55" s="118"/>
      <c r="J55" s="42"/>
      <c r="K55" s="45"/>
    </row>
    <row r="56" spans="2:47" s="1" customFormat="1" ht="29.25" customHeight="1">
      <c r="B56" s="41"/>
      <c r="C56" s="148" t="s">
        <v>111</v>
      </c>
      <c r="D56" s="42"/>
      <c r="E56" s="42"/>
      <c r="F56" s="42"/>
      <c r="G56" s="42"/>
      <c r="H56" s="42"/>
      <c r="I56" s="118"/>
      <c r="J56" s="128">
        <f>J81</f>
        <v>0</v>
      </c>
      <c r="K56" s="45"/>
      <c r="AU56" s="24" t="s">
        <v>112</v>
      </c>
    </row>
    <row r="57" spans="2:47" s="7" customFormat="1" ht="24.95" customHeight="1">
      <c r="B57" s="149"/>
      <c r="C57" s="150"/>
      <c r="D57" s="151" t="s">
        <v>113</v>
      </c>
      <c r="E57" s="152"/>
      <c r="F57" s="152"/>
      <c r="G57" s="152"/>
      <c r="H57" s="152"/>
      <c r="I57" s="153"/>
      <c r="J57" s="154">
        <f>J82</f>
        <v>0</v>
      </c>
      <c r="K57" s="155"/>
    </row>
    <row r="58" spans="2:47" s="8" customFormat="1" ht="19.899999999999999" customHeight="1">
      <c r="B58" s="156"/>
      <c r="C58" s="157"/>
      <c r="D58" s="158" t="s">
        <v>114</v>
      </c>
      <c r="E58" s="159"/>
      <c r="F58" s="159"/>
      <c r="G58" s="159"/>
      <c r="H58" s="159"/>
      <c r="I58" s="160"/>
      <c r="J58" s="161">
        <f>J83</f>
        <v>0</v>
      </c>
      <c r="K58" s="162"/>
    </row>
    <row r="59" spans="2:47" s="8" customFormat="1" ht="19.899999999999999" customHeight="1">
      <c r="B59" s="156"/>
      <c r="C59" s="157"/>
      <c r="D59" s="158" t="s">
        <v>328</v>
      </c>
      <c r="E59" s="159"/>
      <c r="F59" s="159"/>
      <c r="G59" s="159"/>
      <c r="H59" s="159"/>
      <c r="I59" s="160"/>
      <c r="J59" s="161">
        <f>J101</f>
        <v>0</v>
      </c>
      <c r="K59" s="162"/>
    </row>
    <row r="60" spans="2:47" s="8" customFormat="1" ht="19.899999999999999" customHeight="1">
      <c r="B60" s="156"/>
      <c r="C60" s="157"/>
      <c r="D60" s="158" t="s">
        <v>427</v>
      </c>
      <c r="E60" s="159"/>
      <c r="F60" s="159"/>
      <c r="G60" s="159"/>
      <c r="H60" s="159"/>
      <c r="I60" s="160"/>
      <c r="J60" s="161">
        <f>J143</f>
        <v>0</v>
      </c>
      <c r="K60" s="162"/>
    </row>
    <row r="61" spans="2:47" s="8" customFormat="1" ht="19.899999999999999" customHeight="1">
      <c r="B61" s="156"/>
      <c r="C61" s="157"/>
      <c r="D61" s="158" t="s">
        <v>275</v>
      </c>
      <c r="E61" s="159"/>
      <c r="F61" s="159"/>
      <c r="G61" s="159"/>
      <c r="H61" s="159"/>
      <c r="I61" s="160"/>
      <c r="J61" s="161">
        <f>J147</f>
        <v>0</v>
      </c>
      <c r="K61" s="162"/>
    </row>
    <row r="62" spans="2:47" s="1" customFormat="1" ht="21.75" customHeight="1">
      <c r="B62" s="41"/>
      <c r="C62" s="42"/>
      <c r="D62" s="42"/>
      <c r="E62" s="42"/>
      <c r="F62" s="42"/>
      <c r="G62" s="42"/>
      <c r="H62" s="42"/>
      <c r="I62" s="118"/>
      <c r="J62" s="42"/>
      <c r="K62" s="45"/>
    </row>
    <row r="63" spans="2:47" s="1" customFormat="1" ht="6.95" customHeight="1">
      <c r="B63" s="56"/>
      <c r="C63" s="57"/>
      <c r="D63" s="57"/>
      <c r="E63" s="57"/>
      <c r="F63" s="57"/>
      <c r="G63" s="57"/>
      <c r="H63" s="57"/>
      <c r="I63" s="139"/>
      <c r="J63" s="57"/>
      <c r="K63" s="58"/>
    </row>
    <row r="67" spans="2:20" s="1" customFormat="1" ht="6.95" customHeight="1">
      <c r="B67" s="59"/>
      <c r="C67" s="60"/>
      <c r="D67" s="60"/>
      <c r="E67" s="60"/>
      <c r="F67" s="60"/>
      <c r="G67" s="60"/>
      <c r="H67" s="60"/>
      <c r="I67" s="142"/>
      <c r="J67" s="60"/>
      <c r="K67" s="60"/>
      <c r="L67" s="61"/>
    </row>
    <row r="68" spans="2:20" s="1" customFormat="1" ht="36.950000000000003" customHeight="1">
      <c r="B68" s="41"/>
      <c r="C68" s="62" t="s">
        <v>115</v>
      </c>
      <c r="D68" s="63"/>
      <c r="E68" s="63"/>
      <c r="F68" s="63"/>
      <c r="G68" s="63"/>
      <c r="H68" s="63"/>
      <c r="I68" s="163"/>
      <c r="J68" s="63"/>
      <c r="K68" s="63"/>
      <c r="L68" s="61"/>
    </row>
    <row r="69" spans="2:20" s="1" customFormat="1" ht="6.95" customHeight="1">
      <c r="B69" s="41"/>
      <c r="C69" s="63"/>
      <c r="D69" s="63"/>
      <c r="E69" s="63"/>
      <c r="F69" s="63"/>
      <c r="G69" s="63"/>
      <c r="H69" s="63"/>
      <c r="I69" s="163"/>
      <c r="J69" s="63"/>
      <c r="K69" s="63"/>
      <c r="L69" s="61"/>
    </row>
    <row r="70" spans="2:20" s="1" customFormat="1" ht="14.45" customHeight="1">
      <c r="B70" s="41"/>
      <c r="C70" s="65" t="s">
        <v>18</v>
      </c>
      <c r="D70" s="63"/>
      <c r="E70" s="63"/>
      <c r="F70" s="63"/>
      <c r="G70" s="63"/>
      <c r="H70" s="63"/>
      <c r="I70" s="163"/>
      <c r="J70" s="63"/>
      <c r="K70" s="63"/>
      <c r="L70" s="61"/>
    </row>
    <row r="71" spans="2:20" s="1" customFormat="1" ht="22.5" customHeight="1">
      <c r="B71" s="41"/>
      <c r="C71" s="63"/>
      <c r="D71" s="63"/>
      <c r="E71" s="397" t="str">
        <f>E7</f>
        <v>Zvýšení kapacity a změna rekultivace řízené skládky odpadů Lanškroun - I.ETAPA - technické úpravy skládky</v>
      </c>
      <c r="F71" s="398"/>
      <c r="G71" s="398"/>
      <c r="H71" s="398"/>
      <c r="I71" s="163"/>
      <c r="J71" s="63"/>
      <c r="K71" s="63"/>
      <c r="L71" s="61"/>
    </row>
    <row r="72" spans="2:20" s="1" customFormat="1" ht="14.45" customHeight="1">
      <c r="B72" s="41"/>
      <c r="C72" s="65" t="s">
        <v>106</v>
      </c>
      <c r="D72" s="63"/>
      <c r="E72" s="63"/>
      <c r="F72" s="63"/>
      <c r="G72" s="63"/>
      <c r="H72" s="63"/>
      <c r="I72" s="163"/>
      <c r="J72" s="63"/>
      <c r="K72" s="63"/>
      <c r="L72" s="61"/>
    </row>
    <row r="73" spans="2:20" s="1" customFormat="1" ht="23.25" customHeight="1">
      <c r="B73" s="41"/>
      <c r="C73" s="63"/>
      <c r="D73" s="63"/>
      <c r="E73" s="373" t="str">
        <f>E9</f>
        <v>SO-35 - SO-35   Těsnění + štěrková drenáž</v>
      </c>
      <c r="F73" s="399"/>
      <c r="G73" s="399"/>
      <c r="H73" s="399"/>
      <c r="I73" s="163"/>
      <c r="J73" s="63"/>
      <c r="K73" s="63"/>
      <c r="L73" s="61"/>
    </row>
    <row r="74" spans="2:20" s="1" customFormat="1" ht="6.95" customHeight="1">
      <c r="B74" s="41"/>
      <c r="C74" s="63"/>
      <c r="D74" s="63"/>
      <c r="E74" s="63"/>
      <c r="F74" s="63"/>
      <c r="G74" s="63"/>
      <c r="H74" s="63"/>
      <c r="I74" s="163"/>
      <c r="J74" s="63"/>
      <c r="K74" s="63"/>
      <c r="L74" s="61"/>
    </row>
    <row r="75" spans="2:20" s="1" customFormat="1" ht="18" customHeight="1">
      <c r="B75" s="41"/>
      <c r="C75" s="65" t="s">
        <v>25</v>
      </c>
      <c r="D75" s="63"/>
      <c r="E75" s="63"/>
      <c r="F75" s="164" t="str">
        <f>F12</f>
        <v>Lanškroun - Dolní Třešňovec</v>
      </c>
      <c r="G75" s="63"/>
      <c r="H75" s="63"/>
      <c r="I75" s="165" t="s">
        <v>27</v>
      </c>
      <c r="J75" s="73" t="str">
        <f>IF(J12="","",J12)</f>
        <v>5.12.2016</v>
      </c>
      <c r="K75" s="63"/>
      <c r="L75" s="61"/>
    </row>
    <row r="76" spans="2:20" s="1" customFormat="1" ht="6.95" customHeight="1">
      <c r="B76" s="41"/>
      <c r="C76" s="63"/>
      <c r="D76" s="63"/>
      <c r="E76" s="63"/>
      <c r="F76" s="63"/>
      <c r="G76" s="63"/>
      <c r="H76" s="63"/>
      <c r="I76" s="163"/>
      <c r="J76" s="63"/>
      <c r="K76" s="63"/>
      <c r="L76" s="61"/>
    </row>
    <row r="77" spans="2:20" s="1" customFormat="1">
      <c r="B77" s="41"/>
      <c r="C77" s="65" t="s">
        <v>31</v>
      </c>
      <c r="D77" s="63"/>
      <c r="E77" s="63"/>
      <c r="F77" s="164" t="str">
        <f>E15</f>
        <v>Město Lanškroun,nám.J.M.Marků 12,Lanškroun</v>
      </c>
      <c r="G77" s="63"/>
      <c r="H77" s="63"/>
      <c r="I77" s="165" t="s">
        <v>37</v>
      </c>
      <c r="J77" s="164" t="str">
        <f>E21</f>
        <v>TUČEK Miloš - práce konstrukční</v>
      </c>
      <c r="K77" s="63"/>
      <c r="L77" s="61"/>
    </row>
    <row r="78" spans="2:20" s="1" customFormat="1" ht="14.45" customHeight="1">
      <c r="B78" s="41"/>
      <c r="C78" s="65" t="s">
        <v>35</v>
      </c>
      <c r="D78" s="63"/>
      <c r="E78" s="63"/>
      <c r="F78" s="164" t="str">
        <f>IF(E18="","",E18)</f>
        <v/>
      </c>
      <c r="G78" s="63"/>
      <c r="H78" s="63"/>
      <c r="I78" s="163"/>
      <c r="J78" s="63"/>
      <c r="K78" s="63"/>
      <c r="L78" s="61"/>
    </row>
    <row r="79" spans="2:20" s="1" customFormat="1" ht="10.35" customHeight="1">
      <c r="B79" s="41"/>
      <c r="C79" s="63"/>
      <c r="D79" s="63"/>
      <c r="E79" s="63"/>
      <c r="F79" s="63"/>
      <c r="G79" s="63"/>
      <c r="H79" s="63"/>
      <c r="I79" s="163"/>
      <c r="J79" s="63"/>
      <c r="K79" s="63"/>
      <c r="L79" s="61"/>
    </row>
    <row r="80" spans="2:20" s="9" customFormat="1" ht="29.25" customHeight="1">
      <c r="B80" s="166"/>
      <c r="C80" s="167" t="s">
        <v>116</v>
      </c>
      <c r="D80" s="168" t="s">
        <v>63</v>
      </c>
      <c r="E80" s="168" t="s">
        <v>59</v>
      </c>
      <c r="F80" s="168" t="s">
        <v>117</v>
      </c>
      <c r="G80" s="168" t="s">
        <v>118</v>
      </c>
      <c r="H80" s="168" t="s">
        <v>119</v>
      </c>
      <c r="I80" s="169" t="s">
        <v>120</v>
      </c>
      <c r="J80" s="168" t="s">
        <v>110</v>
      </c>
      <c r="K80" s="170" t="s">
        <v>121</v>
      </c>
      <c r="L80" s="171"/>
      <c r="M80" s="81" t="s">
        <v>122</v>
      </c>
      <c r="N80" s="82" t="s">
        <v>48</v>
      </c>
      <c r="O80" s="82" t="s">
        <v>123</v>
      </c>
      <c r="P80" s="82" t="s">
        <v>124</v>
      </c>
      <c r="Q80" s="82" t="s">
        <v>125</v>
      </c>
      <c r="R80" s="82" t="s">
        <v>126</v>
      </c>
      <c r="S80" s="82" t="s">
        <v>127</v>
      </c>
      <c r="T80" s="83" t="s">
        <v>128</v>
      </c>
    </row>
    <row r="81" spans="2:65" s="1" customFormat="1" ht="29.25" customHeight="1">
      <c r="B81" s="41"/>
      <c r="C81" s="87" t="s">
        <v>111</v>
      </c>
      <c r="D81" s="63"/>
      <c r="E81" s="63"/>
      <c r="F81" s="63"/>
      <c r="G81" s="63"/>
      <c r="H81" s="63"/>
      <c r="I81" s="163"/>
      <c r="J81" s="172">
        <f>BK81</f>
        <v>0</v>
      </c>
      <c r="K81" s="63"/>
      <c r="L81" s="61"/>
      <c r="M81" s="84"/>
      <c r="N81" s="85"/>
      <c r="O81" s="85"/>
      <c r="P81" s="173">
        <f>P82</f>
        <v>0</v>
      </c>
      <c r="Q81" s="85"/>
      <c r="R81" s="173">
        <f>R82</f>
        <v>56.130499999999991</v>
      </c>
      <c r="S81" s="85"/>
      <c r="T81" s="174">
        <f>T82</f>
        <v>0</v>
      </c>
      <c r="AT81" s="24" t="s">
        <v>77</v>
      </c>
      <c r="AU81" s="24" t="s">
        <v>112</v>
      </c>
      <c r="BK81" s="175">
        <f>BK82</f>
        <v>0</v>
      </c>
    </row>
    <row r="82" spans="2:65" s="10" customFormat="1" ht="37.35" customHeight="1">
      <c r="B82" s="176"/>
      <c r="C82" s="177"/>
      <c r="D82" s="178" t="s">
        <v>77</v>
      </c>
      <c r="E82" s="179" t="s">
        <v>129</v>
      </c>
      <c r="F82" s="179" t="s">
        <v>130</v>
      </c>
      <c r="G82" s="177"/>
      <c r="H82" s="177"/>
      <c r="I82" s="180"/>
      <c r="J82" s="181">
        <f>BK82</f>
        <v>0</v>
      </c>
      <c r="K82" s="177"/>
      <c r="L82" s="182"/>
      <c r="M82" s="183"/>
      <c r="N82" s="184"/>
      <c r="O82" s="184"/>
      <c r="P82" s="185">
        <f>P83+P101+P143+P147</f>
        <v>0</v>
      </c>
      <c r="Q82" s="184"/>
      <c r="R82" s="185">
        <f>R83+R101+R143+R147</f>
        <v>56.130499999999991</v>
      </c>
      <c r="S82" s="184"/>
      <c r="T82" s="186">
        <f>T83+T101+T143+T147</f>
        <v>0</v>
      </c>
      <c r="AR82" s="187" t="s">
        <v>24</v>
      </c>
      <c r="AT82" s="188" t="s">
        <v>77</v>
      </c>
      <c r="AU82" s="188" t="s">
        <v>78</v>
      </c>
      <c r="AY82" s="187" t="s">
        <v>131</v>
      </c>
      <c r="BK82" s="189">
        <f>BK83+BK101+BK143+BK147</f>
        <v>0</v>
      </c>
    </row>
    <row r="83" spans="2:65" s="10" customFormat="1" ht="19.899999999999999" customHeight="1">
      <c r="B83" s="176"/>
      <c r="C83" s="177"/>
      <c r="D83" s="190" t="s">
        <v>77</v>
      </c>
      <c r="E83" s="191" t="s">
        <v>24</v>
      </c>
      <c r="F83" s="191" t="s">
        <v>132</v>
      </c>
      <c r="G83" s="177"/>
      <c r="H83" s="177"/>
      <c r="I83" s="180"/>
      <c r="J83" s="192">
        <f>BK83</f>
        <v>0</v>
      </c>
      <c r="K83" s="177"/>
      <c r="L83" s="182"/>
      <c r="M83" s="183"/>
      <c r="N83" s="184"/>
      <c r="O83" s="184"/>
      <c r="P83" s="185">
        <f>SUM(P84:P100)</f>
        <v>0</v>
      </c>
      <c r="Q83" s="184"/>
      <c r="R83" s="185">
        <f>SUM(R84:R100)</f>
        <v>0</v>
      </c>
      <c r="S83" s="184"/>
      <c r="T83" s="186">
        <f>SUM(T84:T100)</f>
        <v>0</v>
      </c>
      <c r="AR83" s="187" t="s">
        <v>24</v>
      </c>
      <c r="AT83" s="188" t="s">
        <v>77</v>
      </c>
      <c r="AU83" s="188" t="s">
        <v>24</v>
      </c>
      <c r="AY83" s="187" t="s">
        <v>131</v>
      </c>
      <c r="BK83" s="189">
        <f>SUM(BK84:BK100)</f>
        <v>0</v>
      </c>
    </row>
    <row r="84" spans="2:65" s="1" customFormat="1" ht="22.5" customHeight="1">
      <c r="B84" s="41"/>
      <c r="C84" s="193" t="s">
        <v>24</v>
      </c>
      <c r="D84" s="193" t="s">
        <v>133</v>
      </c>
      <c r="E84" s="194" t="s">
        <v>428</v>
      </c>
      <c r="F84" s="195" t="s">
        <v>429</v>
      </c>
      <c r="G84" s="196" t="s">
        <v>165</v>
      </c>
      <c r="H84" s="197">
        <v>150</v>
      </c>
      <c r="I84" s="198"/>
      <c r="J84" s="199">
        <f>ROUND(I84*H84,2)</f>
        <v>0</v>
      </c>
      <c r="K84" s="195" t="s">
        <v>430</v>
      </c>
      <c r="L84" s="61"/>
      <c r="M84" s="200" t="s">
        <v>22</v>
      </c>
      <c r="N84" s="201" t="s">
        <v>49</v>
      </c>
      <c r="O84" s="42"/>
      <c r="P84" s="202">
        <f>O84*H84</f>
        <v>0</v>
      </c>
      <c r="Q84" s="202">
        <v>0</v>
      </c>
      <c r="R84" s="202">
        <f>Q84*H84</f>
        <v>0</v>
      </c>
      <c r="S84" s="202">
        <v>0</v>
      </c>
      <c r="T84" s="203">
        <f>S84*H84</f>
        <v>0</v>
      </c>
      <c r="AR84" s="24" t="s">
        <v>138</v>
      </c>
      <c r="AT84" s="24" t="s">
        <v>133</v>
      </c>
      <c r="AU84" s="24" t="s">
        <v>87</v>
      </c>
      <c r="AY84" s="24" t="s">
        <v>131</v>
      </c>
      <c r="BE84" s="204">
        <f>IF(N84="základní",J84,0)</f>
        <v>0</v>
      </c>
      <c r="BF84" s="204">
        <f>IF(N84="snížená",J84,0)</f>
        <v>0</v>
      </c>
      <c r="BG84" s="204">
        <f>IF(N84="zákl. přenesená",J84,0)</f>
        <v>0</v>
      </c>
      <c r="BH84" s="204">
        <f>IF(N84="sníž. přenesená",J84,0)</f>
        <v>0</v>
      </c>
      <c r="BI84" s="204">
        <f>IF(N84="nulová",J84,0)</f>
        <v>0</v>
      </c>
      <c r="BJ84" s="24" t="s">
        <v>24</v>
      </c>
      <c r="BK84" s="204">
        <f>ROUND(I84*H84,2)</f>
        <v>0</v>
      </c>
      <c r="BL84" s="24" t="s">
        <v>138</v>
      </c>
      <c r="BM84" s="24" t="s">
        <v>431</v>
      </c>
    </row>
    <row r="85" spans="2:65" s="11" customFormat="1" ht="13.5">
      <c r="B85" s="205"/>
      <c r="C85" s="206"/>
      <c r="D85" s="207" t="s">
        <v>140</v>
      </c>
      <c r="E85" s="208" t="s">
        <v>22</v>
      </c>
      <c r="F85" s="209" t="s">
        <v>432</v>
      </c>
      <c r="G85" s="206"/>
      <c r="H85" s="210" t="s">
        <v>22</v>
      </c>
      <c r="I85" s="211"/>
      <c r="J85" s="206"/>
      <c r="K85" s="206"/>
      <c r="L85" s="212"/>
      <c r="M85" s="213"/>
      <c r="N85" s="214"/>
      <c r="O85" s="214"/>
      <c r="P85" s="214"/>
      <c r="Q85" s="214"/>
      <c r="R85" s="214"/>
      <c r="S85" s="214"/>
      <c r="T85" s="215"/>
      <c r="AT85" s="216" t="s">
        <v>140</v>
      </c>
      <c r="AU85" s="216" t="s">
        <v>87</v>
      </c>
      <c r="AV85" s="11" t="s">
        <v>24</v>
      </c>
      <c r="AW85" s="11" t="s">
        <v>41</v>
      </c>
      <c r="AX85" s="11" t="s">
        <v>78</v>
      </c>
      <c r="AY85" s="216" t="s">
        <v>131</v>
      </c>
    </row>
    <row r="86" spans="2:65" s="12" customFormat="1" ht="13.5">
      <c r="B86" s="217"/>
      <c r="C86" s="218"/>
      <c r="D86" s="219" t="s">
        <v>140</v>
      </c>
      <c r="E86" s="220" t="s">
        <v>22</v>
      </c>
      <c r="F86" s="221" t="s">
        <v>433</v>
      </c>
      <c r="G86" s="218"/>
      <c r="H86" s="222">
        <v>150</v>
      </c>
      <c r="I86" s="223"/>
      <c r="J86" s="218"/>
      <c r="K86" s="218"/>
      <c r="L86" s="224"/>
      <c r="M86" s="225"/>
      <c r="N86" s="226"/>
      <c r="O86" s="226"/>
      <c r="P86" s="226"/>
      <c r="Q86" s="226"/>
      <c r="R86" s="226"/>
      <c r="S86" s="226"/>
      <c r="T86" s="227"/>
      <c r="AT86" s="228" t="s">
        <v>140</v>
      </c>
      <c r="AU86" s="228" t="s">
        <v>87</v>
      </c>
      <c r="AV86" s="12" t="s">
        <v>87</v>
      </c>
      <c r="AW86" s="12" t="s">
        <v>41</v>
      </c>
      <c r="AX86" s="12" t="s">
        <v>24</v>
      </c>
      <c r="AY86" s="228" t="s">
        <v>131</v>
      </c>
    </row>
    <row r="87" spans="2:65" s="1" customFormat="1" ht="22.5" customHeight="1">
      <c r="B87" s="41"/>
      <c r="C87" s="193" t="s">
        <v>87</v>
      </c>
      <c r="D87" s="193" t="s">
        <v>133</v>
      </c>
      <c r="E87" s="194" t="s">
        <v>336</v>
      </c>
      <c r="F87" s="195" t="s">
        <v>337</v>
      </c>
      <c r="G87" s="196" t="s">
        <v>165</v>
      </c>
      <c r="H87" s="197">
        <v>150</v>
      </c>
      <c r="I87" s="198"/>
      <c r="J87" s="199">
        <f>ROUND(I87*H87,2)</f>
        <v>0</v>
      </c>
      <c r="K87" s="195" t="s">
        <v>137</v>
      </c>
      <c r="L87" s="61"/>
      <c r="M87" s="200" t="s">
        <v>22</v>
      </c>
      <c r="N87" s="201" t="s">
        <v>49</v>
      </c>
      <c r="O87" s="42"/>
      <c r="P87" s="202">
        <f>O87*H87</f>
        <v>0</v>
      </c>
      <c r="Q87" s="202">
        <v>0</v>
      </c>
      <c r="R87" s="202">
        <f>Q87*H87</f>
        <v>0</v>
      </c>
      <c r="S87" s="202">
        <v>0</v>
      </c>
      <c r="T87" s="203">
        <f>S87*H87</f>
        <v>0</v>
      </c>
      <c r="AR87" s="24" t="s">
        <v>138</v>
      </c>
      <c r="AT87" s="24" t="s">
        <v>133</v>
      </c>
      <c r="AU87" s="24" t="s">
        <v>87</v>
      </c>
      <c r="AY87" s="24" t="s">
        <v>131</v>
      </c>
      <c r="BE87" s="204">
        <f>IF(N87="základní",J87,0)</f>
        <v>0</v>
      </c>
      <c r="BF87" s="204">
        <f>IF(N87="snížená",J87,0)</f>
        <v>0</v>
      </c>
      <c r="BG87" s="204">
        <f>IF(N87="zákl. přenesená",J87,0)</f>
        <v>0</v>
      </c>
      <c r="BH87" s="204">
        <f>IF(N87="sníž. přenesená",J87,0)</f>
        <v>0</v>
      </c>
      <c r="BI87" s="204">
        <f>IF(N87="nulová",J87,0)</f>
        <v>0</v>
      </c>
      <c r="BJ87" s="24" t="s">
        <v>24</v>
      </c>
      <c r="BK87" s="204">
        <f>ROUND(I87*H87,2)</f>
        <v>0</v>
      </c>
      <c r="BL87" s="24" t="s">
        <v>138</v>
      </c>
      <c r="BM87" s="24" t="s">
        <v>434</v>
      </c>
    </row>
    <row r="88" spans="2:65" s="1" customFormat="1" ht="22.5" customHeight="1">
      <c r="B88" s="41"/>
      <c r="C88" s="193" t="s">
        <v>148</v>
      </c>
      <c r="D88" s="193" t="s">
        <v>133</v>
      </c>
      <c r="E88" s="194" t="s">
        <v>435</v>
      </c>
      <c r="F88" s="195" t="s">
        <v>436</v>
      </c>
      <c r="G88" s="196" t="s">
        <v>165</v>
      </c>
      <c r="H88" s="197">
        <v>1656.9</v>
      </c>
      <c r="I88" s="198"/>
      <c r="J88" s="199">
        <f>ROUND(I88*H88,2)</f>
        <v>0</v>
      </c>
      <c r="K88" s="195" t="s">
        <v>137</v>
      </c>
      <c r="L88" s="61"/>
      <c r="M88" s="200" t="s">
        <v>22</v>
      </c>
      <c r="N88" s="201" t="s">
        <v>49</v>
      </c>
      <c r="O88" s="42"/>
      <c r="P88" s="202">
        <f>O88*H88</f>
        <v>0</v>
      </c>
      <c r="Q88" s="202">
        <v>0</v>
      </c>
      <c r="R88" s="202">
        <f>Q88*H88</f>
        <v>0</v>
      </c>
      <c r="S88" s="202">
        <v>0</v>
      </c>
      <c r="T88" s="203">
        <f>S88*H88</f>
        <v>0</v>
      </c>
      <c r="AR88" s="24" t="s">
        <v>138</v>
      </c>
      <c r="AT88" s="24" t="s">
        <v>133</v>
      </c>
      <c r="AU88" s="24" t="s">
        <v>87</v>
      </c>
      <c r="AY88" s="24" t="s">
        <v>131</v>
      </c>
      <c r="BE88" s="204">
        <f>IF(N88="základní",J88,0)</f>
        <v>0</v>
      </c>
      <c r="BF88" s="204">
        <f>IF(N88="snížená",J88,0)</f>
        <v>0</v>
      </c>
      <c r="BG88" s="204">
        <f>IF(N88="zákl. přenesená",J88,0)</f>
        <v>0</v>
      </c>
      <c r="BH88" s="204">
        <f>IF(N88="sníž. přenesená",J88,0)</f>
        <v>0</v>
      </c>
      <c r="BI88" s="204">
        <f>IF(N88="nulová",J88,0)</f>
        <v>0</v>
      </c>
      <c r="BJ88" s="24" t="s">
        <v>24</v>
      </c>
      <c r="BK88" s="204">
        <f>ROUND(I88*H88,2)</f>
        <v>0</v>
      </c>
      <c r="BL88" s="24" t="s">
        <v>138</v>
      </c>
      <c r="BM88" s="24" t="s">
        <v>437</v>
      </c>
    </row>
    <row r="89" spans="2:65" s="11" customFormat="1" ht="13.5">
      <c r="B89" s="205"/>
      <c r="C89" s="206"/>
      <c r="D89" s="207" t="s">
        <v>140</v>
      </c>
      <c r="E89" s="208" t="s">
        <v>22</v>
      </c>
      <c r="F89" s="209" t="s">
        <v>438</v>
      </c>
      <c r="G89" s="206"/>
      <c r="H89" s="210" t="s">
        <v>22</v>
      </c>
      <c r="I89" s="211"/>
      <c r="J89" s="206"/>
      <c r="K89" s="206"/>
      <c r="L89" s="212"/>
      <c r="M89" s="213"/>
      <c r="N89" s="214"/>
      <c r="O89" s="214"/>
      <c r="P89" s="214"/>
      <c r="Q89" s="214"/>
      <c r="R89" s="214"/>
      <c r="S89" s="214"/>
      <c r="T89" s="215"/>
      <c r="AT89" s="216" t="s">
        <v>140</v>
      </c>
      <c r="AU89" s="216" t="s">
        <v>87</v>
      </c>
      <c r="AV89" s="11" t="s">
        <v>24</v>
      </c>
      <c r="AW89" s="11" t="s">
        <v>41</v>
      </c>
      <c r="AX89" s="11" t="s">
        <v>78</v>
      </c>
      <c r="AY89" s="216" t="s">
        <v>131</v>
      </c>
    </row>
    <row r="90" spans="2:65" s="12" customFormat="1" ht="13.5">
      <c r="B90" s="217"/>
      <c r="C90" s="218"/>
      <c r="D90" s="207" t="s">
        <v>140</v>
      </c>
      <c r="E90" s="229" t="s">
        <v>22</v>
      </c>
      <c r="F90" s="230" t="s">
        <v>439</v>
      </c>
      <c r="G90" s="218"/>
      <c r="H90" s="231">
        <v>1536.9</v>
      </c>
      <c r="I90" s="223"/>
      <c r="J90" s="218"/>
      <c r="K90" s="218"/>
      <c r="L90" s="224"/>
      <c r="M90" s="225"/>
      <c r="N90" s="226"/>
      <c r="O90" s="226"/>
      <c r="P90" s="226"/>
      <c r="Q90" s="226"/>
      <c r="R90" s="226"/>
      <c r="S90" s="226"/>
      <c r="T90" s="227"/>
      <c r="AT90" s="228" t="s">
        <v>140</v>
      </c>
      <c r="AU90" s="228" t="s">
        <v>87</v>
      </c>
      <c r="AV90" s="12" t="s">
        <v>87</v>
      </c>
      <c r="AW90" s="12" t="s">
        <v>41</v>
      </c>
      <c r="AX90" s="12" t="s">
        <v>78</v>
      </c>
      <c r="AY90" s="228" t="s">
        <v>131</v>
      </c>
    </row>
    <row r="91" spans="2:65" s="11" customFormat="1" ht="13.5">
      <c r="B91" s="205"/>
      <c r="C91" s="206"/>
      <c r="D91" s="207" t="s">
        <v>140</v>
      </c>
      <c r="E91" s="208" t="s">
        <v>22</v>
      </c>
      <c r="F91" s="209" t="s">
        <v>440</v>
      </c>
      <c r="G91" s="206"/>
      <c r="H91" s="210" t="s">
        <v>22</v>
      </c>
      <c r="I91" s="211"/>
      <c r="J91" s="206"/>
      <c r="K91" s="206"/>
      <c r="L91" s="212"/>
      <c r="M91" s="213"/>
      <c r="N91" s="214"/>
      <c r="O91" s="214"/>
      <c r="P91" s="214"/>
      <c r="Q91" s="214"/>
      <c r="R91" s="214"/>
      <c r="S91" s="214"/>
      <c r="T91" s="215"/>
      <c r="AT91" s="216" t="s">
        <v>140</v>
      </c>
      <c r="AU91" s="216" t="s">
        <v>87</v>
      </c>
      <c r="AV91" s="11" t="s">
        <v>24</v>
      </c>
      <c r="AW91" s="11" t="s">
        <v>41</v>
      </c>
      <c r="AX91" s="11" t="s">
        <v>78</v>
      </c>
      <c r="AY91" s="216" t="s">
        <v>131</v>
      </c>
    </row>
    <row r="92" spans="2:65" s="12" customFormat="1" ht="13.5">
      <c r="B92" s="217"/>
      <c r="C92" s="218"/>
      <c r="D92" s="207" t="s">
        <v>140</v>
      </c>
      <c r="E92" s="229" t="s">
        <v>22</v>
      </c>
      <c r="F92" s="230" t="s">
        <v>441</v>
      </c>
      <c r="G92" s="218"/>
      <c r="H92" s="231">
        <v>120</v>
      </c>
      <c r="I92" s="223"/>
      <c r="J92" s="218"/>
      <c r="K92" s="218"/>
      <c r="L92" s="224"/>
      <c r="M92" s="225"/>
      <c r="N92" s="226"/>
      <c r="O92" s="226"/>
      <c r="P92" s="226"/>
      <c r="Q92" s="226"/>
      <c r="R92" s="226"/>
      <c r="S92" s="226"/>
      <c r="T92" s="227"/>
      <c r="AT92" s="228" t="s">
        <v>140</v>
      </c>
      <c r="AU92" s="228" t="s">
        <v>87</v>
      </c>
      <c r="AV92" s="12" t="s">
        <v>87</v>
      </c>
      <c r="AW92" s="12" t="s">
        <v>41</v>
      </c>
      <c r="AX92" s="12" t="s">
        <v>78</v>
      </c>
      <c r="AY92" s="228" t="s">
        <v>131</v>
      </c>
    </row>
    <row r="93" spans="2:65" s="14" customFormat="1" ht="13.5">
      <c r="B93" s="243"/>
      <c r="C93" s="244"/>
      <c r="D93" s="219" t="s">
        <v>140</v>
      </c>
      <c r="E93" s="245" t="s">
        <v>22</v>
      </c>
      <c r="F93" s="246" t="s">
        <v>174</v>
      </c>
      <c r="G93" s="244"/>
      <c r="H93" s="247">
        <v>1656.9</v>
      </c>
      <c r="I93" s="248"/>
      <c r="J93" s="244"/>
      <c r="K93" s="244"/>
      <c r="L93" s="249"/>
      <c r="M93" s="250"/>
      <c r="N93" s="251"/>
      <c r="O93" s="251"/>
      <c r="P93" s="251"/>
      <c r="Q93" s="251"/>
      <c r="R93" s="251"/>
      <c r="S93" s="251"/>
      <c r="T93" s="252"/>
      <c r="AT93" s="253" t="s">
        <v>140</v>
      </c>
      <c r="AU93" s="253" t="s">
        <v>87</v>
      </c>
      <c r="AV93" s="14" t="s">
        <v>138</v>
      </c>
      <c r="AW93" s="14" t="s">
        <v>41</v>
      </c>
      <c r="AX93" s="14" t="s">
        <v>24</v>
      </c>
      <c r="AY93" s="253" t="s">
        <v>131</v>
      </c>
    </row>
    <row r="94" spans="2:65" s="1" customFormat="1" ht="22.5" customHeight="1">
      <c r="B94" s="41"/>
      <c r="C94" s="254" t="s">
        <v>138</v>
      </c>
      <c r="D94" s="254" t="s">
        <v>195</v>
      </c>
      <c r="E94" s="255" t="s">
        <v>442</v>
      </c>
      <c r="F94" s="256" t="s">
        <v>443</v>
      </c>
      <c r="G94" s="257" t="s">
        <v>318</v>
      </c>
      <c r="H94" s="258">
        <v>2899.5749999999998</v>
      </c>
      <c r="I94" s="259"/>
      <c r="J94" s="260">
        <f>ROUND(I94*H94,2)</f>
        <v>0</v>
      </c>
      <c r="K94" s="256" t="s">
        <v>137</v>
      </c>
      <c r="L94" s="261"/>
      <c r="M94" s="262" t="s">
        <v>22</v>
      </c>
      <c r="N94" s="263" t="s">
        <v>49</v>
      </c>
      <c r="O94" s="42"/>
      <c r="P94" s="202">
        <f>O94*H94</f>
        <v>0</v>
      </c>
      <c r="Q94" s="202">
        <v>0</v>
      </c>
      <c r="R94" s="202">
        <f>Q94*H94</f>
        <v>0</v>
      </c>
      <c r="S94" s="202">
        <v>0</v>
      </c>
      <c r="T94" s="203">
        <f>S94*H94</f>
        <v>0</v>
      </c>
      <c r="AR94" s="24" t="s">
        <v>179</v>
      </c>
      <c r="AT94" s="24" t="s">
        <v>195</v>
      </c>
      <c r="AU94" s="24" t="s">
        <v>87</v>
      </c>
      <c r="AY94" s="24" t="s">
        <v>131</v>
      </c>
      <c r="BE94" s="204">
        <f>IF(N94="základní",J94,0)</f>
        <v>0</v>
      </c>
      <c r="BF94" s="204">
        <f>IF(N94="snížená",J94,0)</f>
        <v>0</v>
      </c>
      <c r="BG94" s="204">
        <f>IF(N94="zákl. přenesená",J94,0)</f>
        <v>0</v>
      </c>
      <c r="BH94" s="204">
        <f>IF(N94="sníž. přenesená",J94,0)</f>
        <v>0</v>
      </c>
      <c r="BI94" s="204">
        <f>IF(N94="nulová",J94,0)</f>
        <v>0</v>
      </c>
      <c r="BJ94" s="24" t="s">
        <v>24</v>
      </c>
      <c r="BK94" s="204">
        <f>ROUND(I94*H94,2)</f>
        <v>0</v>
      </c>
      <c r="BL94" s="24" t="s">
        <v>138</v>
      </c>
      <c r="BM94" s="24" t="s">
        <v>444</v>
      </c>
    </row>
    <row r="95" spans="2:65" s="12" customFormat="1" ht="13.5">
      <c r="B95" s="217"/>
      <c r="C95" s="218"/>
      <c r="D95" s="207" t="s">
        <v>140</v>
      </c>
      <c r="E95" s="229" t="s">
        <v>22</v>
      </c>
      <c r="F95" s="230" t="s">
        <v>445</v>
      </c>
      <c r="G95" s="218"/>
      <c r="H95" s="231">
        <v>2689.5749999999998</v>
      </c>
      <c r="I95" s="223"/>
      <c r="J95" s="218"/>
      <c r="K95" s="218"/>
      <c r="L95" s="224"/>
      <c r="M95" s="225"/>
      <c r="N95" s="226"/>
      <c r="O95" s="226"/>
      <c r="P95" s="226"/>
      <c r="Q95" s="226"/>
      <c r="R95" s="226"/>
      <c r="S95" s="226"/>
      <c r="T95" s="227"/>
      <c r="AT95" s="228" t="s">
        <v>140</v>
      </c>
      <c r="AU95" s="228" t="s">
        <v>87</v>
      </c>
      <c r="AV95" s="12" t="s">
        <v>87</v>
      </c>
      <c r="AW95" s="12" t="s">
        <v>41</v>
      </c>
      <c r="AX95" s="12" t="s">
        <v>78</v>
      </c>
      <c r="AY95" s="228" t="s">
        <v>131</v>
      </c>
    </row>
    <row r="96" spans="2:65" s="12" customFormat="1" ht="13.5">
      <c r="B96" s="217"/>
      <c r="C96" s="218"/>
      <c r="D96" s="207" t="s">
        <v>140</v>
      </c>
      <c r="E96" s="229" t="s">
        <v>22</v>
      </c>
      <c r="F96" s="230" t="s">
        <v>446</v>
      </c>
      <c r="G96" s="218"/>
      <c r="H96" s="231">
        <v>210</v>
      </c>
      <c r="I96" s="223"/>
      <c r="J96" s="218"/>
      <c r="K96" s="218"/>
      <c r="L96" s="224"/>
      <c r="M96" s="225"/>
      <c r="N96" s="226"/>
      <c r="O96" s="226"/>
      <c r="P96" s="226"/>
      <c r="Q96" s="226"/>
      <c r="R96" s="226"/>
      <c r="S96" s="226"/>
      <c r="T96" s="227"/>
      <c r="AT96" s="228" t="s">
        <v>140</v>
      </c>
      <c r="AU96" s="228" t="s">
        <v>87</v>
      </c>
      <c r="AV96" s="12" t="s">
        <v>87</v>
      </c>
      <c r="AW96" s="12" t="s">
        <v>41</v>
      </c>
      <c r="AX96" s="12" t="s">
        <v>78</v>
      </c>
      <c r="AY96" s="228" t="s">
        <v>131</v>
      </c>
    </row>
    <row r="97" spans="2:65" s="14" customFormat="1" ht="13.5">
      <c r="B97" s="243"/>
      <c r="C97" s="244"/>
      <c r="D97" s="219" t="s">
        <v>140</v>
      </c>
      <c r="E97" s="245" t="s">
        <v>22</v>
      </c>
      <c r="F97" s="246" t="s">
        <v>174</v>
      </c>
      <c r="G97" s="244"/>
      <c r="H97" s="247">
        <v>2899.5749999999998</v>
      </c>
      <c r="I97" s="248"/>
      <c r="J97" s="244"/>
      <c r="K97" s="244"/>
      <c r="L97" s="249"/>
      <c r="M97" s="250"/>
      <c r="N97" s="251"/>
      <c r="O97" s="251"/>
      <c r="P97" s="251"/>
      <c r="Q97" s="251"/>
      <c r="R97" s="251"/>
      <c r="S97" s="251"/>
      <c r="T97" s="252"/>
      <c r="AT97" s="253" t="s">
        <v>140</v>
      </c>
      <c r="AU97" s="253" t="s">
        <v>87</v>
      </c>
      <c r="AV97" s="14" t="s">
        <v>138</v>
      </c>
      <c r="AW97" s="14" t="s">
        <v>41</v>
      </c>
      <c r="AX97" s="14" t="s">
        <v>24</v>
      </c>
      <c r="AY97" s="253" t="s">
        <v>131</v>
      </c>
    </row>
    <row r="98" spans="2:65" s="1" customFormat="1" ht="22.5" customHeight="1">
      <c r="B98" s="41"/>
      <c r="C98" s="193" t="s">
        <v>157</v>
      </c>
      <c r="D98" s="193" t="s">
        <v>133</v>
      </c>
      <c r="E98" s="194" t="s">
        <v>345</v>
      </c>
      <c r="F98" s="195" t="s">
        <v>346</v>
      </c>
      <c r="G98" s="196" t="s">
        <v>165</v>
      </c>
      <c r="H98" s="197">
        <v>150</v>
      </c>
      <c r="I98" s="198"/>
      <c r="J98" s="199">
        <f>ROUND(I98*H98,2)</f>
        <v>0</v>
      </c>
      <c r="K98" s="195" t="s">
        <v>137</v>
      </c>
      <c r="L98" s="61"/>
      <c r="M98" s="200" t="s">
        <v>22</v>
      </c>
      <c r="N98" s="201" t="s">
        <v>49</v>
      </c>
      <c r="O98" s="42"/>
      <c r="P98" s="202">
        <f>O98*H98</f>
        <v>0</v>
      </c>
      <c r="Q98" s="202">
        <v>0</v>
      </c>
      <c r="R98" s="202">
        <f>Q98*H98</f>
        <v>0</v>
      </c>
      <c r="S98" s="202">
        <v>0</v>
      </c>
      <c r="T98" s="203">
        <f>S98*H98</f>
        <v>0</v>
      </c>
      <c r="AR98" s="24" t="s">
        <v>138</v>
      </c>
      <c r="AT98" s="24" t="s">
        <v>133</v>
      </c>
      <c r="AU98" s="24" t="s">
        <v>87</v>
      </c>
      <c r="AY98" s="24" t="s">
        <v>131</v>
      </c>
      <c r="BE98" s="204">
        <f>IF(N98="základní",J98,0)</f>
        <v>0</v>
      </c>
      <c r="BF98" s="204">
        <f>IF(N98="snížená",J98,0)</f>
        <v>0</v>
      </c>
      <c r="BG98" s="204">
        <f>IF(N98="zákl. přenesená",J98,0)</f>
        <v>0</v>
      </c>
      <c r="BH98" s="204">
        <f>IF(N98="sníž. přenesená",J98,0)</f>
        <v>0</v>
      </c>
      <c r="BI98" s="204">
        <f>IF(N98="nulová",J98,0)</f>
        <v>0</v>
      </c>
      <c r="BJ98" s="24" t="s">
        <v>24</v>
      </c>
      <c r="BK98" s="204">
        <f>ROUND(I98*H98,2)</f>
        <v>0</v>
      </c>
      <c r="BL98" s="24" t="s">
        <v>138</v>
      </c>
      <c r="BM98" s="24" t="s">
        <v>447</v>
      </c>
    </row>
    <row r="99" spans="2:65" s="11" customFormat="1" ht="13.5">
      <c r="B99" s="205"/>
      <c r="C99" s="206"/>
      <c r="D99" s="207" t="s">
        <v>140</v>
      </c>
      <c r="E99" s="208" t="s">
        <v>22</v>
      </c>
      <c r="F99" s="209" t="s">
        <v>432</v>
      </c>
      <c r="G99" s="206"/>
      <c r="H99" s="210" t="s">
        <v>22</v>
      </c>
      <c r="I99" s="211"/>
      <c r="J99" s="206"/>
      <c r="K99" s="206"/>
      <c r="L99" s="212"/>
      <c r="M99" s="213"/>
      <c r="N99" s="214"/>
      <c r="O99" s="214"/>
      <c r="P99" s="214"/>
      <c r="Q99" s="214"/>
      <c r="R99" s="214"/>
      <c r="S99" s="214"/>
      <c r="T99" s="215"/>
      <c r="AT99" s="216" t="s">
        <v>140</v>
      </c>
      <c r="AU99" s="216" t="s">
        <v>87</v>
      </c>
      <c r="AV99" s="11" t="s">
        <v>24</v>
      </c>
      <c r="AW99" s="11" t="s">
        <v>41</v>
      </c>
      <c r="AX99" s="11" t="s">
        <v>78</v>
      </c>
      <c r="AY99" s="216" t="s">
        <v>131</v>
      </c>
    </row>
    <row r="100" spans="2:65" s="12" customFormat="1" ht="13.5">
      <c r="B100" s="217"/>
      <c r="C100" s="218"/>
      <c r="D100" s="207" t="s">
        <v>140</v>
      </c>
      <c r="E100" s="229" t="s">
        <v>22</v>
      </c>
      <c r="F100" s="230" t="s">
        <v>433</v>
      </c>
      <c r="G100" s="218"/>
      <c r="H100" s="231">
        <v>150</v>
      </c>
      <c r="I100" s="223"/>
      <c r="J100" s="218"/>
      <c r="K100" s="218"/>
      <c r="L100" s="224"/>
      <c r="M100" s="225"/>
      <c r="N100" s="226"/>
      <c r="O100" s="226"/>
      <c r="P100" s="226"/>
      <c r="Q100" s="226"/>
      <c r="R100" s="226"/>
      <c r="S100" s="226"/>
      <c r="T100" s="227"/>
      <c r="AT100" s="228" t="s">
        <v>140</v>
      </c>
      <c r="AU100" s="228" t="s">
        <v>87</v>
      </c>
      <c r="AV100" s="12" t="s">
        <v>87</v>
      </c>
      <c r="AW100" s="12" t="s">
        <v>41</v>
      </c>
      <c r="AX100" s="12" t="s">
        <v>24</v>
      </c>
      <c r="AY100" s="228" t="s">
        <v>131</v>
      </c>
    </row>
    <row r="101" spans="2:65" s="10" customFormat="1" ht="29.85" customHeight="1">
      <c r="B101" s="176"/>
      <c r="C101" s="177"/>
      <c r="D101" s="190" t="s">
        <v>77</v>
      </c>
      <c r="E101" s="191" t="s">
        <v>87</v>
      </c>
      <c r="F101" s="191" t="s">
        <v>358</v>
      </c>
      <c r="G101" s="177"/>
      <c r="H101" s="177"/>
      <c r="I101" s="180"/>
      <c r="J101" s="192">
        <f>BK101</f>
        <v>0</v>
      </c>
      <c r="K101" s="177"/>
      <c r="L101" s="182"/>
      <c r="M101" s="183"/>
      <c r="N101" s="184"/>
      <c r="O101" s="184"/>
      <c r="P101" s="185">
        <f>SUM(P102:P142)</f>
        <v>0</v>
      </c>
      <c r="Q101" s="184"/>
      <c r="R101" s="185">
        <f>SUM(R102:R142)</f>
        <v>56.130499999999991</v>
      </c>
      <c r="S101" s="184"/>
      <c r="T101" s="186">
        <f>SUM(T102:T142)</f>
        <v>0</v>
      </c>
      <c r="AR101" s="187" t="s">
        <v>24</v>
      </c>
      <c r="AT101" s="188" t="s">
        <v>77</v>
      </c>
      <c r="AU101" s="188" t="s">
        <v>24</v>
      </c>
      <c r="AY101" s="187" t="s">
        <v>131</v>
      </c>
      <c r="BK101" s="189">
        <f>SUM(BK102:BK142)</f>
        <v>0</v>
      </c>
    </row>
    <row r="102" spans="2:65" s="1" customFormat="1" ht="22.5" customHeight="1">
      <c r="B102" s="41"/>
      <c r="C102" s="193" t="s">
        <v>162</v>
      </c>
      <c r="D102" s="193" t="s">
        <v>133</v>
      </c>
      <c r="E102" s="194" t="s">
        <v>448</v>
      </c>
      <c r="F102" s="195" t="s">
        <v>449</v>
      </c>
      <c r="G102" s="196" t="s">
        <v>136</v>
      </c>
      <c r="H102" s="197">
        <v>5950</v>
      </c>
      <c r="I102" s="198"/>
      <c r="J102" s="199">
        <f>ROUND(I102*H102,2)</f>
        <v>0</v>
      </c>
      <c r="K102" s="195" t="s">
        <v>430</v>
      </c>
      <c r="L102" s="61"/>
      <c r="M102" s="200" t="s">
        <v>22</v>
      </c>
      <c r="N102" s="201" t="s">
        <v>49</v>
      </c>
      <c r="O102" s="42"/>
      <c r="P102" s="202">
        <f>O102*H102</f>
        <v>0</v>
      </c>
      <c r="Q102" s="202">
        <v>1.3999999999999999E-4</v>
      </c>
      <c r="R102" s="202">
        <f>Q102*H102</f>
        <v>0.83299999999999996</v>
      </c>
      <c r="S102" s="202">
        <v>0</v>
      </c>
      <c r="T102" s="203">
        <f>S102*H102</f>
        <v>0</v>
      </c>
      <c r="AR102" s="24" t="s">
        <v>138</v>
      </c>
      <c r="AT102" s="24" t="s">
        <v>133</v>
      </c>
      <c r="AU102" s="24" t="s">
        <v>87</v>
      </c>
      <c r="AY102" s="24" t="s">
        <v>131</v>
      </c>
      <c r="BE102" s="204">
        <f>IF(N102="základní",J102,0)</f>
        <v>0</v>
      </c>
      <c r="BF102" s="204">
        <f>IF(N102="snížená",J102,0)</f>
        <v>0</v>
      </c>
      <c r="BG102" s="204">
        <f>IF(N102="zákl. přenesená",J102,0)</f>
        <v>0</v>
      </c>
      <c r="BH102" s="204">
        <f>IF(N102="sníž. přenesená",J102,0)</f>
        <v>0</v>
      </c>
      <c r="BI102" s="204">
        <f>IF(N102="nulová",J102,0)</f>
        <v>0</v>
      </c>
      <c r="BJ102" s="24" t="s">
        <v>24</v>
      </c>
      <c r="BK102" s="204">
        <f>ROUND(I102*H102,2)</f>
        <v>0</v>
      </c>
      <c r="BL102" s="24" t="s">
        <v>138</v>
      </c>
      <c r="BM102" s="24" t="s">
        <v>450</v>
      </c>
    </row>
    <row r="103" spans="2:65" s="11" customFormat="1" ht="13.5">
      <c r="B103" s="205"/>
      <c r="C103" s="206"/>
      <c r="D103" s="207" t="s">
        <v>140</v>
      </c>
      <c r="E103" s="208" t="s">
        <v>22</v>
      </c>
      <c r="F103" s="209" t="s">
        <v>438</v>
      </c>
      <c r="G103" s="206"/>
      <c r="H103" s="210" t="s">
        <v>22</v>
      </c>
      <c r="I103" s="211"/>
      <c r="J103" s="206"/>
      <c r="K103" s="206"/>
      <c r="L103" s="212"/>
      <c r="M103" s="213"/>
      <c r="N103" s="214"/>
      <c r="O103" s="214"/>
      <c r="P103" s="214"/>
      <c r="Q103" s="214"/>
      <c r="R103" s="214"/>
      <c r="S103" s="214"/>
      <c r="T103" s="215"/>
      <c r="AT103" s="216" t="s">
        <v>140</v>
      </c>
      <c r="AU103" s="216" t="s">
        <v>87</v>
      </c>
      <c r="AV103" s="11" t="s">
        <v>24</v>
      </c>
      <c r="AW103" s="11" t="s">
        <v>41</v>
      </c>
      <c r="AX103" s="11" t="s">
        <v>78</v>
      </c>
      <c r="AY103" s="216" t="s">
        <v>131</v>
      </c>
    </row>
    <row r="104" spans="2:65" s="12" customFormat="1" ht="13.5">
      <c r="B104" s="217"/>
      <c r="C104" s="218"/>
      <c r="D104" s="219" t="s">
        <v>140</v>
      </c>
      <c r="E104" s="220" t="s">
        <v>22</v>
      </c>
      <c r="F104" s="221" t="s">
        <v>451</v>
      </c>
      <c r="G104" s="218"/>
      <c r="H104" s="222">
        <v>5950</v>
      </c>
      <c r="I104" s="223"/>
      <c r="J104" s="218"/>
      <c r="K104" s="218"/>
      <c r="L104" s="224"/>
      <c r="M104" s="225"/>
      <c r="N104" s="226"/>
      <c r="O104" s="226"/>
      <c r="P104" s="226"/>
      <c r="Q104" s="226"/>
      <c r="R104" s="226"/>
      <c r="S104" s="226"/>
      <c r="T104" s="227"/>
      <c r="AT104" s="228" t="s">
        <v>140</v>
      </c>
      <c r="AU104" s="228" t="s">
        <v>87</v>
      </c>
      <c r="AV104" s="12" t="s">
        <v>87</v>
      </c>
      <c r="AW104" s="12" t="s">
        <v>41</v>
      </c>
      <c r="AX104" s="12" t="s">
        <v>24</v>
      </c>
      <c r="AY104" s="228" t="s">
        <v>131</v>
      </c>
    </row>
    <row r="105" spans="2:65" s="1" customFormat="1" ht="22.5" customHeight="1">
      <c r="B105" s="41"/>
      <c r="C105" s="254" t="s">
        <v>175</v>
      </c>
      <c r="D105" s="254" t="s">
        <v>195</v>
      </c>
      <c r="E105" s="255" t="s">
        <v>452</v>
      </c>
      <c r="F105" s="256" t="s">
        <v>453</v>
      </c>
      <c r="G105" s="257" t="s">
        <v>136</v>
      </c>
      <c r="H105" s="258">
        <v>6545</v>
      </c>
      <c r="I105" s="259"/>
      <c r="J105" s="260">
        <f>ROUND(I105*H105,2)</f>
        <v>0</v>
      </c>
      <c r="K105" s="256" t="s">
        <v>22</v>
      </c>
      <c r="L105" s="261"/>
      <c r="M105" s="262" t="s">
        <v>22</v>
      </c>
      <c r="N105" s="263" t="s">
        <v>49</v>
      </c>
      <c r="O105" s="42"/>
      <c r="P105" s="202">
        <f>O105*H105</f>
        <v>0</v>
      </c>
      <c r="Q105" s="202">
        <v>1E-3</v>
      </c>
      <c r="R105" s="202">
        <f>Q105*H105</f>
        <v>6.5449999999999999</v>
      </c>
      <c r="S105" s="202">
        <v>0</v>
      </c>
      <c r="T105" s="203">
        <f>S105*H105</f>
        <v>0</v>
      </c>
      <c r="AR105" s="24" t="s">
        <v>179</v>
      </c>
      <c r="AT105" s="24" t="s">
        <v>195</v>
      </c>
      <c r="AU105" s="24" t="s">
        <v>87</v>
      </c>
      <c r="AY105" s="24" t="s">
        <v>131</v>
      </c>
      <c r="BE105" s="204">
        <f>IF(N105="základní",J105,0)</f>
        <v>0</v>
      </c>
      <c r="BF105" s="204">
        <f>IF(N105="snížená",J105,0)</f>
        <v>0</v>
      </c>
      <c r="BG105" s="204">
        <f>IF(N105="zákl. přenesená",J105,0)</f>
        <v>0</v>
      </c>
      <c r="BH105" s="204">
        <f>IF(N105="sníž. přenesená",J105,0)</f>
        <v>0</v>
      </c>
      <c r="BI105" s="204">
        <f>IF(N105="nulová",J105,0)</f>
        <v>0</v>
      </c>
      <c r="BJ105" s="24" t="s">
        <v>24</v>
      </c>
      <c r="BK105" s="204">
        <f>ROUND(I105*H105,2)</f>
        <v>0</v>
      </c>
      <c r="BL105" s="24" t="s">
        <v>138</v>
      </c>
      <c r="BM105" s="24" t="s">
        <v>454</v>
      </c>
    </row>
    <row r="106" spans="2:65" s="12" customFormat="1" ht="13.5">
      <c r="B106" s="217"/>
      <c r="C106" s="218"/>
      <c r="D106" s="219" t="s">
        <v>140</v>
      </c>
      <c r="E106" s="218"/>
      <c r="F106" s="221" t="s">
        <v>455</v>
      </c>
      <c r="G106" s="218"/>
      <c r="H106" s="222">
        <v>6545</v>
      </c>
      <c r="I106" s="223"/>
      <c r="J106" s="218"/>
      <c r="K106" s="218"/>
      <c r="L106" s="224"/>
      <c r="M106" s="225"/>
      <c r="N106" s="226"/>
      <c r="O106" s="226"/>
      <c r="P106" s="226"/>
      <c r="Q106" s="226"/>
      <c r="R106" s="226"/>
      <c r="S106" s="226"/>
      <c r="T106" s="227"/>
      <c r="AT106" s="228" t="s">
        <v>140</v>
      </c>
      <c r="AU106" s="228" t="s">
        <v>87</v>
      </c>
      <c r="AV106" s="12" t="s">
        <v>87</v>
      </c>
      <c r="AW106" s="12" t="s">
        <v>6</v>
      </c>
      <c r="AX106" s="12" t="s">
        <v>24</v>
      </c>
      <c r="AY106" s="228" t="s">
        <v>131</v>
      </c>
    </row>
    <row r="107" spans="2:65" s="1" customFormat="1" ht="22.5" customHeight="1">
      <c r="B107" s="41"/>
      <c r="C107" s="193" t="s">
        <v>179</v>
      </c>
      <c r="D107" s="193" t="s">
        <v>133</v>
      </c>
      <c r="E107" s="194" t="s">
        <v>456</v>
      </c>
      <c r="F107" s="195" t="s">
        <v>457</v>
      </c>
      <c r="G107" s="196" t="s">
        <v>136</v>
      </c>
      <c r="H107" s="197">
        <v>5950</v>
      </c>
      <c r="I107" s="198"/>
      <c r="J107" s="199">
        <f>ROUND(I107*H107,2)</f>
        <v>0</v>
      </c>
      <c r="K107" s="195" t="s">
        <v>22</v>
      </c>
      <c r="L107" s="61"/>
      <c r="M107" s="200" t="s">
        <v>22</v>
      </c>
      <c r="N107" s="201" t="s">
        <v>49</v>
      </c>
      <c r="O107" s="42"/>
      <c r="P107" s="202">
        <f>O107*H107</f>
        <v>0</v>
      </c>
      <c r="Q107" s="202">
        <v>2.2000000000000001E-4</v>
      </c>
      <c r="R107" s="202">
        <f>Q107*H107</f>
        <v>1.3089999999999999</v>
      </c>
      <c r="S107" s="202">
        <v>0</v>
      </c>
      <c r="T107" s="203">
        <f>S107*H107</f>
        <v>0</v>
      </c>
      <c r="AR107" s="24" t="s">
        <v>138</v>
      </c>
      <c r="AT107" s="24" t="s">
        <v>133</v>
      </c>
      <c r="AU107" s="24" t="s">
        <v>87</v>
      </c>
      <c r="AY107" s="24" t="s">
        <v>131</v>
      </c>
      <c r="BE107" s="204">
        <f>IF(N107="základní",J107,0)</f>
        <v>0</v>
      </c>
      <c r="BF107" s="204">
        <f>IF(N107="snížená",J107,0)</f>
        <v>0</v>
      </c>
      <c r="BG107" s="204">
        <f>IF(N107="zákl. přenesená",J107,0)</f>
        <v>0</v>
      </c>
      <c r="BH107" s="204">
        <f>IF(N107="sníž. přenesená",J107,0)</f>
        <v>0</v>
      </c>
      <c r="BI107" s="204">
        <f>IF(N107="nulová",J107,0)</f>
        <v>0</v>
      </c>
      <c r="BJ107" s="24" t="s">
        <v>24</v>
      </c>
      <c r="BK107" s="204">
        <f>ROUND(I107*H107,2)</f>
        <v>0</v>
      </c>
      <c r="BL107" s="24" t="s">
        <v>138</v>
      </c>
      <c r="BM107" s="24" t="s">
        <v>458</v>
      </c>
    </row>
    <row r="108" spans="2:65" s="11" customFormat="1" ht="13.5">
      <c r="B108" s="205"/>
      <c r="C108" s="206"/>
      <c r="D108" s="207" t="s">
        <v>140</v>
      </c>
      <c r="E108" s="208" t="s">
        <v>22</v>
      </c>
      <c r="F108" s="209" t="s">
        <v>438</v>
      </c>
      <c r="G108" s="206"/>
      <c r="H108" s="210" t="s">
        <v>22</v>
      </c>
      <c r="I108" s="211"/>
      <c r="J108" s="206"/>
      <c r="K108" s="206"/>
      <c r="L108" s="212"/>
      <c r="M108" s="213"/>
      <c r="N108" s="214"/>
      <c r="O108" s="214"/>
      <c r="P108" s="214"/>
      <c r="Q108" s="214"/>
      <c r="R108" s="214"/>
      <c r="S108" s="214"/>
      <c r="T108" s="215"/>
      <c r="AT108" s="216" t="s">
        <v>140</v>
      </c>
      <c r="AU108" s="216" t="s">
        <v>87</v>
      </c>
      <c r="AV108" s="11" t="s">
        <v>24</v>
      </c>
      <c r="AW108" s="11" t="s">
        <v>41</v>
      </c>
      <c r="AX108" s="11" t="s">
        <v>78</v>
      </c>
      <c r="AY108" s="216" t="s">
        <v>131</v>
      </c>
    </row>
    <row r="109" spans="2:65" s="12" customFormat="1" ht="13.5">
      <c r="B109" s="217"/>
      <c r="C109" s="218"/>
      <c r="D109" s="219" t="s">
        <v>140</v>
      </c>
      <c r="E109" s="220" t="s">
        <v>22</v>
      </c>
      <c r="F109" s="221" t="s">
        <v>451</v>
      </c>
      <c r="G109" s="218"/>
      <c r="H109" s="222">
        <v>5950</v>
      </c>
      <c r="I109" s="223"/>
      <c r="J109" s="218"/>
      <c r="K109" s="218"/>
      <c r="L109" s="224"/>
      <c r="M109" s="225"/>
      <c r="N109" s="226"/>
      <c r="O109" s="226"/>
      <c r="P109" s="226"/>
      <c r="Q109" s="226"/>
      <c r="R109" s="226"/>
      <c r="S109" s="226"/>
      <c r="T109" s="227"/>
      <c r="AT109" s="228" t="s">
        <v>140</v>
      </c>
      <c r="AU109" s="228" t="s">
        <v>87</v>
      </c>
      <c r="AV109" s="12" t="s">
        <v>87</v>
      </c>
      <c r="AW109" s="12" t="s">
        <v>41</v>
      </c>
      <c r="AX109" s="12" t="s">
        <v>24</v>
      </c>
      <c r="AY109" s="228" t="s">
        <v>131</v>
      </c>
    </row>
    <row r="110" spans="2:65" s="1" customFormat="1" ht="31.5" customHeight="1">
      <c r="B110" s="41"/>
      <c r="C110" s="254" t="s">
        <v>245</v>
      </c>
      <c r="D110" s="254" t="s">
        <v>195</v>
      </c>
      <c r="E110" s="255" t="s">
        <v>459</v>
      </c>
      <c r="F110" s="256" t="s">
        <v>460</v>
      </c>
      <c r="G110" s="257" t="s">
        <v>136</v>
      </c>
      <c r="H110" s="258">
        <v>6545</v>
      </c>
      <c r="I110" s="259"/>
      <c r="J110" s="260">
        <f>ROUND(I110*H110,2)</f>
        <v>0</v>
      </c>
      <c r="K110" s="256" t="s">
        <v>22</v>
      </c>
      <c r="L110" s="261"/>
      <c r="M110" s="262" t="s">
        <v>22</v>
      </c>
      <c r="N110" s="263" t="s">
        <v>49</v>
      </c>
      <c r="O110" s="42"/>
      <c r="P110" s="202">
        <f>O110*H110</f>
        <v>0</v>
      </c>
      <c r="Q110" s="202">
        <v>5.0000000000000001E-3</v>
      </c>
      <c r="R110" s="202">
        <f>Q110*H110</f>
        <v>32.725000000000001</v>
      </c>
      <c r="S110" s="202">
        <v>0</v>
      </c>
      <c r="T110" s="203">
        <f>S110*H110</f>
        <v>0</v>
      </c>
      <c r="AR110" s="24" t="s">
        <v>179</v>
      </c>
      <c r="AT110" s="24" t="s">
        <v>195</v>
      </c>
      <c r="AU110" s="24" t="s">
        <v>87</v>
      </c>
      <c r="AY110" s="24" t="s">
        <v>131</v>
      </c>
      <c r="BE110" s="204">
        <f>IF(N110="základní",J110,0)</f>
        <v>0</v>
      </c>
      <c r="BF110" s="204">
        <f>IF(N110="snížená",J110,0)</f>
        <v>0</v>
      </c>
      <c r="BG110" s="204">
        <f>IF(N110="zákl. přenesená",J110,0)</f>
        <v>0</v>
      </c>
      <c r="BH110" s="204">
        <f>IF(N110="sníž. přenesená",J110,0)</f>
        <v>0</v>
      </c>
      <c r="BI110" s="204">
        <f>IF(N110="nulová",J110,0)</f>
        <v>0</v>
      </c>
      <c r="BJ110" s="24" t="s">
        <v>24</v>
      </c>
      <c r="BK110" s="204">
        <f>ROUND(I110*H110,2)</f>
        <v>0</v>
      </c>
      <c r="BL110" s="24" t="s">
        <v>138</v>
      </c>
      <c r="BM110" s="24" t="s">
        <v>461</v>
      </c>
    </row>
    <row r="111" spans="2:65" s="12" customFormat="1" ht="13.5">
      <c r="B111" s="217"/>
      <c r="C111" s="218"/>
      <c r="D111" s="219" t="s">
        <v>140</v>
      </c>
      <c r="E111" s="218"/>
      <c r="F111" s="221" t="s">
        <v>455</v>
      </c>
      <c r="G111" s="218"/>
      <c r="H111" s="222">
        <v>6545</v>
      </c>
      <c r="I111" s="223"/>
      <c r="J111" s="218"/>
      <c r="K111" s="218"/>
      <c r="L111" s="224"/>
      <c r="M111" s="225"/>
      <c r="N111" s="226"/>
      <c r="O111" s="226"/>
      <c r="P111" s="226"/>
      <c r="Q111" s="226"/>
      <c r="R111" s="226"/>
      <c r="S111" s="226"/>
      <c r="T111" s="227"/>
      <c r="AT111" s="228" t="s">
        <v>140</v>
      </c>
      <c r="AU111" s="228" t="s">
        <v>87</v>
      </c>
      <c r="AV111" s="12" t="s">
        <v>87</v>
      </c>
      <c r="AW111" s="12" t="s">
        <v>6</v>
      </c>
      <c r="AX111" s="12" t="s">
        <v>24</v>
      </c>
      <c r="AY111" s="228" t="s">
        <v>131</v>
      </c>
    </row>
    <row r="112" spans="2:65" s="1" customFormat="1" ht="22.5" customHeight="1">
      <c r="B112" s="41"/>
      <c r="C112" s="193" t="s">
        <v>29</v>
      </c>
      <c r="D112" s="193" t="s">
        <v>133</v>
      </c>
      <c r="E112" s="194" t="s">
        <v>462</v>
      </c>
      <c r="F112" s="195" t="s">
        <v>463</v>
      </c>
      <c r="G112" s="196" t="s">
        <v>136</v>
      </c>
      <c r="H112" s="197">
        <v>5950</v>
      </c>
      <c r="I112" s="198"/>
      <c r="J112" s="199">
        <f>ROUND(I112*H112,2)</f>
        <v>0</v>
      </c>
      <c r="K112" s="195" t="s">
        <v>22</v>
      </c>
      <c r="L112" s="61"/>
      <c r="M112" s="200" t="s">
        <v>22</v>
      </c>
      <c r="N112" s="201" t="s">
        <v>49</v>
      </c>
      <c r="O112" s="42"/>
      <c r="P112" s="202">
        <f>O112*H112</f>
        <v>0</v>
      </c>
      <c r="Q112" s="202">
        <v>2.2000000000000001E-4</v>
      </c>
      <c r="R112" s="202">
        <f>Q112*H112</f>
        <v>1.3089999999999999</v>
      </c>
      <c r="S112" s="202">
        <v>0</v>
      </c>
      <c r="T112" s="203">
        <f>S112*H112</f>
        <v>0</v>
      </c>
      <c r="AR112" s="24" t="s">
        <v>138</v>
      </c>
      <c r="AT112" s="24" t="s">
        <v>133</v>
      </c>
      <c r="AU112" s="24" t="s">
        <v>87</v>
      </c>
      <c r="AY112" s="24" t="s">
        <v>131</v>
      </c>
      <c r="BE112" s="204">
        <f>IF(N112="základní",J112,0)</f>
        <v>0</v>
      </c>
      <c r="BF112" s="204">
        <f>IF(N112="snížená",J112,0)</f>
        <v>0</v>
      </c>
      <c r="BG112" s="204">
        <f>IF(N112="zákl. přenesená",J112,0)</f>
        <v>0</v>
      </c>
      <c r="BH112" s="204">
        <f>IF(N112="sníž. přenesená",J112,0)</f>
        <v>0</v>
      </c>
      <c r="BI112" s="204">
        <f>IF(N112="nulová",J112,0)</f>
        <v>0</v>
      </c>
      <c r="BJ112" s="24" t="s">
        <v>24</v>
      </c>
      <c r="BK112" s="204">
        <f>ROUND(I112*H112,2)</f>
        <v>0</v>
      </c>
      <c r="BL112" s="24" t="s">
        <v>138</v>
      </c>
      <c r="BM112" s="24" t="s">
        <v>464</v>
      </c>
    </row>
    <row r="113" spans="2:65" s="11" customFormat="1" ht="13.5">
      <c r="B113" s="205"/>
      <c r="C113" s="206"/>
      <c r="D113" s="207" t="s">
        <v>140</v>
      </c>
      <c r="E113" s="208" t="s">
        <v>22</v>
      </c>
      <c r="F113" s="209" t="s">
        <v>465</v>
      </c>
      <c r="G113" s="206"/>
      <c r="H113" s="210" t="s">
        <v>22</v>
      </c>
      <c r="I113" s="211"/>
      <c r="J113" s="206"/>
      <c r="K113" s="206"/>
      <c r="L113" s="212"/>
      <c r="M113" s="213"/>
      <c r="N113" s="214"/>
      <c r="O113" s="214"/>
      <c r="P113" s="214"/>
      <c r="Q113" s="214"/>
      <c r="R113" s="214"/>
      <c r="S113" s="214"/>
      <c r="T113" s="215"/>
      <c r="AT113" s="216" t="s">
        <v>140</v>
      </c>
      <c r="AU113" s="216" t="s">
        <v>87</v>
      </c>
      <c r="AV113" s="11" t="s">
        <v>24</v>
      </c>
      <c r="AW113" s="11" t="s">
        <v>41</v>
      </c>
      <c r="AX113" s="11" t="s">
        <v>78</v>
      </c>
      <c r="AY113" s="216" t="s">
        <v>131</v>
      </c>
    </row>
    <row r="114" spans="2:65" s="11" customFormat="1" ht="13.5">
      <c r="B114" s="205"/>
      <c r="C114" s="206"/>
      <c r="D114" s="207" t="s">
        <v>140</v>
      </c>
      <c r="E114" s="208" t="s">
        <v>22</v>
      </c>
      <c r="F114" s="209" t="s">
        <v>438</v>
      </c>
      <c r="G114" s="206"/>
      <c r="H114" s="210" t="s">
        <v>22</v>
      </c>
      <c r="I114" s="211"/>
      <c r="J114" s="206"/>
      <c r="K114" s="206"/>
      <c r="L114" s="212"/>
      <c r="M114" s="213"/>
      <c r="N114" s="214"/>
      <c r="O114" s="214"/>
      <c r="P114" s="214"/>
      <c r="Q114" s="214"/>
      <c r="R114" s="214"/>
      <c r="S114" s="214"/>
      <c r="T114" s="215"/>
      <c r="AT114" s="216" t="s">
        <v>140</v>
      </c>
      <c r="AU114" s="216" t="s">
        <v>87</v>
      </c>
      <c r="AV114" s="11" t="s">
        <v>24</v>
      </c>
      <c r="AW114" s="11" t="s">
        <v>41</v>
      </c>
      <c r="AX114" s="11" t="s">
        <v>78</v>
      </c>
      <c r="AY114" s="216" t="s">
        <v>131</v>
      </c>
    </row>
    <row r="115" spans="2:65" s="12" customFormat="1" ht="13.5">
      <c r="B115" s="217"/>
      <c r="C115" s="218"/>
      <c r="D115" s="219" t="s">
        <v>140</v>
      </c>
      <c r="E115" s="220" t="s">
        <v>22</v>
      </c>
      <c r="F115" s="221" t="s">
        <v>451</v>
      </c>
      <c r="G115" s="218"/>
      <c r="H115" s="222">
        <v>5950</v>
      </c>
      <c r="I115" s="223"/>
      <c r="J115" s="218"/>
      <c r="K115" s="218"/>
      <c r="L115" s="224"/>
      <c r="M115" s="225"/>
      <c r="N115" s="226"/>
      <c r="O115" s="226"/>
      <c r="P115" s="226"/>
      <c r="Q115" s="226"/>
      <c r="R115" s="226"/>
      <c r="S115" s="226"/>
      <c r="T115" s="227"/>
      <c r="AT115" s="228" t="s">
        <v>140</v>
      </c>
      <c r="AU115" s="228" t="s">
        <v>87</v>
      </c>
      <c r="AV115" s="12" t="s">
        <v>87</v>
      </c>
      <c r="AW115" s="12" t="s">
        <v>41</v>
      </c>
      <c r="AX115" s="12" t="s">
        <v>24</v>
      </c>
      <c r="AY115" s="228" t="s">
        <v>131</v>
      </c>
    </row>
    <row r="116" spans="2:65" s="1" customFormat="1" ht="22.5" customHeight="1">
      <c r="B116" s="41"/>
      <c r="C116" s="254" t="s">
        <v>194</v>
      </c>
      <c r="D116" s="254" t="s">
        <v>195</v>
      </c>
      <c r="E116" s="255" t="s">
        <v>466</v>
      </c>
      <c r="F116" s="256" t="s">
        <v>467</v>
      </c>
      <c r="G116" s="257" t="s">
        <v>136</v>
      </c>
      <c r="H116" s="258">
        <v>6545</v>
      </c>
      <c r="I116" s="259"/>
      <c r="J116" s="260">
        <f>ROUND(I116*H116,2)</f>
        <v>0</v>
      </c>
      <c r="K116" s="256" t="s">
        <v>22</v>
      </c>
      <c r="L116" s="261"/>
      <c r="M116" s="262" t="s">
        <v>22</v>
      </c>
      <c r="N116" s="263" t="s">
        <v>49</v>
      </c>
      <c r="O116" s="42"/>
      <c r="P116" s="202">
        <f>O116*H116</f>
        <v>0</v>
      </c>
      <c r="Q116" s="202">
        <v>1.5E-3</v>
      </c>
      <c r="R116" s="202">
        <f>Q116*H116</f>
        <v>9.8175000000000008</v>
      </c>
      <c r="S116" s="202">
        <v>0</v>
      </c>
      <c r="T116" s="203">
        <f>S116*H116</f>
        <v>0</v>
      </c>
      <c r="AR116" s="24" t="s">
        <v>179</v>
      </c>
      <c r="AT116" s="24" t="s">
        <v>195</v>
      </c>
      <c r="AU116" s="24" t="s">
        <v>87</v>
      </c>
      <c r="AY116" s="24" t="s">
        <v>131</v>
      </c>
      <c r="BE116" s="204">
        <f>IF(N116="základní",J116,0)</f>
        <v>0</v>
      </c>
      <c r="BF116" s="204">
        <f>IF(N116="snížená",J116,0)</f>
        <v>0</v>
      </c>
      <c r="BG116" s="204">
        <f>IF(N116="zákl. přenesená",J116,0)</f>
        <v>0</v>
      </c>
      <c r="BH116" s="204">
        <f>IF(N116="sníž. přenesená",J116,0)</f>
        <v>0</v>
      </c>
      <c r="BI116" s="204">
        <f>IF(N116="nulová",J116,0)</f>
        <v>0</v>
      </c>
      <c r="BJ116" s="24" t="s">
        <v>24</v>
      </c>
      <c r="BK116" s="204">
        <f>ROUND(I116*H116,2)</f>
        <v>0</v>
      </c>
      <c r="BL116" s="24" t="s">
        <v>138</v>
      </c>
      <c r="BM116" s="24" t="s">
        <v>468</v>
      </c>
    </row>
    <row r="117" spans="2:65" s="12" customFormat="1" ht="13.5">
      <c r="B117" s="217"/>
      <c r="C117" s="218"/>
      <c r="D117" s="219" t="s">
        <v>140</v>
      </c>
      <c r="E117" s="218"/>
      <c r="F117" s="221" t="s">
        <v>455</v>
      </c>
      <c r="G117" s="218"/>
      <c r="H117" s="222">
        <v>6545</v>
      </c>
      <c r="I117" s="223"/>
      <c r="J117" s="218"/>
      <c r="K117" s="218"/>
      <c r="L117" s="224"/>
      <c r="M117" s="225"/>
      <c r="N117" s="226"/>
      <c r="O117" s="226"/>
      <c r="P117" s="226"/>
      <c r="Q117" s="226"/>
      <c r="R117" s="226"/>
      <c r="S117" s="226"/>
      <c r="T117" s="227"/>
      <c r="AT117" s="228" t="s">
        <v>140</v>
      </c>
      <c r="AU117" s="228" t="s">
        <v>87</v>
      </c>
      <c r="AV117" s="12" t="s">
        <v>87</v>
      </c>
      <c r="AW117" s="12" t="s">
        <v>6</v>
      </c>
      <c r="AX117" s="12" t="s">
        <v>24</v>
      </c>
      <c r="AY117" s="228" t="s">
        <v>131</v>
      </c>
    </row>
    <row r="118" spans="2:65" s="1" customFormat="1" ht="22.5" customHeight="1">
      <c r="B118" s="41"/>
      <c r="C118" s="193" t="s">
        <v>199</v>
      </c>
      <c r="D118" s="193" t="s">
        <v>133</v>
      </c>
      <c r="E118" s="194" t="s">
        <v>469</v>
      </c>
      <c r="F118" s="195" t="s">
        <v>470</v>
      </c>
      <c r="G118" s="196" t="s">
        <v>471</v>
      </c>
      <c r="H118" s="197">
        <v>1</v>
      </c>
      <c r="I118" s="198"/>
      <c r="J118" s="199">
        <f>ROUND(I118*H118,2)</f>
        <v>0</v>
      </c>
      <c r="K118" s="195" t="s">
        <v>22</v>
      </c>
      <c r="L118" s="61"/>
      <c r="M118" s="200" t="s">
        <v>22</v>
      </c>
      <c r="N118" s="201" t="s">
        <v>49</v>
      </c>
      <c r="O118" s="42"/>
      <c r="P118" s="202">
        <f>O118*H118</f>
        <v>0</v>
      </c>
      <c r="Q118" s="202">
        <v>0.01</v>
      </c>
      <c r="R118" s="202">
        <f>Q118*H118</f>
        <v>0.01</v>
      </c>
      <c r="S118" s="202">
        <v>0</v>
      </c>
      <c r="T118" s="203">
        <f>S118*H118</f>
        <v>0</v>
      </c>
      <c r="AR118" s="24" t="s">
        <v>138</v>
      </c>
      <c r="AT118" s="24" t="s">
        <v>133</v>
      </c>
      <c r="AU118" s="24" t="s">
        <v>87</v>
      </c>
      <c r="AY118" s="24" t="s">
        <v>131</v>
      </c>
      <c r="BE118" s="204">
        <f>IF(N118="základní",J118,0)</f>
        <v>0</v>
      </c>
      <c r="BF118" s="204">
        <f>IF(N118="snížená",J118,0)</f>
        <v>0</v>
      </c>
      <c r="BG118" s="204">
        <f>IF(N118="zákl. přenesená",J118,0)</f>
        <v>0</v>
      </c>
      <c r="BH118" s="204">
        <f>IF(N118="sníž. přenesená",J118,0)</f>
        <v>0</v>
      </c>
      <c r="BI118" s="204">
        <f>IF(N118="nulová",J118,0)</f>
        <v>0</v>
      </c>
      <c r="BJ118" s="24" t="s">
        <v>24</v>
      </c>
      <c r="BK118" s="204">
        <f>ROUND(I118*H118,2)</f>
        <v>0</v>
      </c>
      <c r="BL118" s="24" t="s">
        <v>138</v>
      </c>
      <c r="BM118" s="24" t="s">
        <v>472</v>
      </c>
    </row>
    <row r="119" spans="2:65" s="11" customFormat="1" ht="13.5">
      <c r="B119" s="205"/>
      <c r="C119" s="206"/>
      <c r="D119" s="207" t="s">
        <v>140</v>
      </c>
      <c r="E119" s="208" t="s">
        <v>22</v>
      </c>
      <c r="F119" s="209" t="s">
        <v>473</v>
      </c>
      <c r="G119" s="206"/>
      <c r="H119" s="210" t="s">
        <v>22</v>
      </c>
      <c r="I119" s="211"/>
      <c r="J119" s="206"/>
      <c r="K119" s="206"/>
      <c r="L119" s="212"/>
      <c r="M119" s="213"/>
      <c r="N119" s="214"/>
      <c r="O119" s="214"/>
      <c r="P119" s="214"/>
      <c r="Q119" s="214"/>
      <c r="R119" s="214"/>
      <c r="S119" s="214"/>
      <c r="T119" s="215"/>
      <c r="AT119" s="216" t="s">
        <v>140</v>
      </c>
      <c r="AU119" s="216" t="s">
        <v>87</v>
      </c>
      <c r="AV119" s="11" t="s">
        <v>24</v>
      </c>
      <c r="AW119" s="11" t="s">
        <v>41</v>
      </c>
      <c r="AX119" s="11" t="s">
        <v>78</v>
      </c>
      <c r="AY119" s="216" t="s">
        <v>131</v>
      </c>
    </row>
    <row r="120" spans="2:65" s="12" customFormat="1" ht="13.5">
      <c r="B120" s="217"/>
      <c r="C120" s="218"/>
      <c r="D120" s="219" t="s">
        <v>140</v>
      </c>
      <c r="E120" s="220" t="s">
        <v>22</v>
      </c>
      <c r="F120" s="221" t="s">
        <v>390</v>
      </c>
      <c r="G120" s="218"/>
      <c r="H120" s="222">
        <v>1</v>
      </c>
      <c r="I120" s="223"/>
      <c r="J120" s="218"/>
      <c r="K120" s="218"/>
      <c r="L120" s="224"/>
      <c r="M120" s="225"/>
      <c r="N120" s="226"/>
      <c r="O120" s="226"/>
      <c r="P120" s="226"/>
      <c r="Q120" s="226"/>
      <c r="R120" s="226"/>
      <c r="S120" s="226"/>
      <c r="T120" s="227"/>
      <c r="AT120" s="228" t="s">
        <v>140</v>
      </c>
      <c r="AU120" s="228" t="s">
        <v>87</v>
      </c>
      <c r="AV120" s="12" t="s">
        <v>87</v>
      </c>
      <c r="AW120" s="12" t="s">
        <v>41</v>
      </c>
      <c r="AX120" s="12" t="s">
        <v>24</v>
      </c>
      <c r="AY120" s="228" t="s">
        <v>131</v>
      </c>
    </row>
    <row r="121" spans="2:65" s="1" customFormat="1" ht="22.5" customHeight="1">
      <c r="B121" s="41"/>
      <c r="C121" s="193" t="s">
        <v>203</v>
      </c>
      <c r="D121" s="193" t="s">
        <v>133</v>
      </c>
      <c r="E121" s="194" t="s">
        <v>474</v>
      </c>
      <c r="F121" s="195" t="s">
        <v>475</v>
      </c>
      <c r="G121" s="196" t="s">
        <v>471</v>
      </c>
      <c r="H121" s="197">
        <v>5</v>
      </c>
      <c r="I121" s="198"/>
      <c r="J121" s="199">
        <f>ROUND(I121*H121,2)</f>
        <v>0</v>
      </c>
      <c r="K121" s="195" t="s">
        <v>22</v>
      </c>
      <c r="L121" s="61"/>
      <c r="M121" s="200" t="s">
        <v>22</v>
      </c>
      <c r="N121" s="201" t="s">
        <v>49</v>
      </c>
      <c r="O121" s="42"/>
      <c r="P121" s="202">
        <f>O121*H121</f>
        <v>0</v>
      </c>
      <c r="Q121" s="202">
        <v>0.01</v>
      </c>
      <c r="R121" s="202">
        <f>Q121*H121</f>
        <v>0.05</v>
      </c>
      <c r="S121" s="202">
        <v>0</v>
      </c>
      <c r="T121" s="203">
        <f>S121*H121</f>
        <v>0</v>
      </c>
      <c r="AR121" s="24" t="s">
        <v>138</v>
      </c>
      <c r="AT121" s="24" t="s">
        <v>133</v>
      </c>
      <c r="AU121" s="24" t="s">
        <v>87</v>
      </c>
      <c r="AY121" s="24" t="s">
        <v>131</v>
      </c>
      <c r="BE121" s="204">
        <f>IF(N121="základní",J121,0)</f>
        <v>0</v>
      </c>
      <c r="BF121" s="204">
        <f>IF(N121="snížená",J121,0)</f>
        <v>0</v>
      </c>
      <c r="BG121" s="204">
        <f>IF(N121="zákl. přenesená",J121,0)</f>
        <v>0</v>
      </c>
      <c r="BH121" s="204">
        <f>IF(N121="sníž. přenesená",J121,0)</f>
        <v>0</v>
      </c>
      <c r="BI121" s="204">
        <f>IF(N121="nulová",J121,0)</f>
        <v>0</v>
      </c>
      <c r="BJ121" s="24" t="s">
        <v>24</v>
      </c>
      <c r="BK121" s="204">
        <f>ROUND(I121*H121,2)</f>
        <v>0</v>
      </c>
      <c r="BL121" s="24" t="s">
        <v>138</v>
      </c>
      <c r="BM121" s="24" t="s">
        <v>476</v>
      </c>
    </row>
    <row r="122" spans="2:65" s="11" customFormat="1" ht="13.5">
      <c r="B122" s="205"/>
      <c r="C122" s="206"/>
      <c r="D122" s="207" t="s">
        <v>140</v>
      </c>
      <c r="E122" s="208" t="s">
        <v>22</v>
      </c>
      <c r="F122" s="209" t="s">
        <v>477</v>
      </c>
      <c r="G122" s="206"/>
      <c r="H122" s="210" t="s">
        <v>22</v>
      </c>
      <c r="I122" s="211"/>
      <c r="J122" s="206"/>
      <c r="K122" s="206"/>
      <c r="L122" s="212"/>
      <c r="M122" s="213"/>
      <c r="N122" s="214"/>
      <c r="O122" s="214"/>
      <c r="P122" s="214"/>
      <c r="Q122" s="214"/>
      <c r="R122" s="214"/>
      <c r="S122" s="214"/>
      <c r="T122" s="215"/>
      <c r="AT122" s="216" t="s">
        <v>140</v>
      </c>
      <c r="AU122" s="216" t="s">
        <v>87</v>
      </c>
      <c r="AV122" s="11" t="s">
        <v>24</v>
      </c>
      <c r="AW122" s="11" t="s">
        <v>41</v>
      </c>
      <c r="AX122" s="11" t="s">
        <v>78</v>
      </c>
      <c r="AY122" s="216" t="s">
        <v>131</v>
      </c>
    </row>
    <row r="123" spans="2:65" s="11" customFormat="1" ht="13.5">
      <c r="B123" s="205"/>
      <c r="C123" s="206"/>
      <c r="D123" s="207" t="s">
        <v>140</v>
      </c>
      <c r="E123" s="208" t="s">
        <v>22</v>
      </c>
      <c r="F123" s="209" t="s">
        <v>478</v>
      </c>
      <c r="G123" s="206"/>
      <c r="H123" s="210" t="s">
        <v>22</v>
      </c>
      <c r="I123" s="211"/>
      <c r="J123" s="206"/>
      <c r="K123" s="206"/>
      <c r="L123" s="212"/>
      <c r="M123" s="213"/>
      <c r="N123" s="214"/>
      <c r="O123" s="214"/>
      <c r="P123" s="214"/>
      <c r="Q123" s="214"/>
      <c r="R123" s="214"/>
      <c r="S123" s="214"/>
      <c r="T123" s="215"/>
      <c r="AT123" s="216" t="s">
        <v>140</v>
      </c>
      <c r="AU123" s="216" t="s">
        <v>87</v>
      </c>
      <c r="AV123" s="11" t="s">
        <v>24</v>
      </c>
      <c r="AW123" s="11" t="s">
        <v>41</v>
      </c>
      <c r="AX123" s="11" t="s">
        <v>78</v>
      </c>
      <c r="AY123" s="216" t="s">
        <v>131</v>
      </c>
    </row>
    <row r="124" spans="2:65" s="11" customFormat="1" ht="13.5">
      <c r="B124" s="205"/>
      <c r="C124" s="206"/>
      <c r="D124" s="207" t="s">
        <v>140</v>
      </c>
      <c r="E124" s="208" t="s">
        <v>22</v>
      </c>
      <c r="F124" s="209" t="s">
        <v>479</v>
      </c>
      <c r="G124" s="206"/>
      <c r="H124" s="210" t="s">
        <v>22</v>
      </c>
      <c r="I124" s="211"/>
      <c r="J124" s="206"/>
      <c r="K124" s="206"/>
      <c r="L124" s="212"/>
      <c r="M124" s="213"/>
      <c r="N124" s="214"/>
      <c r="O124" s="214"/>
      <c r="P124" s="214"/>
      <c r="Q124" s="214"/>
      <c r="R124" s="214"/>
      <c r="S124" s="214"/>
      <c r="T124" s="215"/>
      <c r="AT124" s="216" t="s">
        <v>140</v>
      </c>
      <c r="AU124" s="216" t="s">
        <v>87</v>
      </c>
      <c r="AV124" s="11" t="s">
        <v>24</v>
      </c>
      <c r="AW124" s="11" t="s">
        <v>41</v>
      </c>
      <c r="AX124" s="11" t="s">
        <v>78</v>
      </c>
      <c r="AY124" s="216" t="s">
        <v>131</v>
      </c>
    </row>
    <row r="125" spans="2:65" s="11" customFormat="1" ht="13.5">
      <c r="B125" s="205"/>
      <c r="C125" s="206"/>
      <c r="D125" s="207" t="s">
        <v>140</v>
      </c>
      <c r="E125" s="208" t="s">
        <v>22</v>
      </c>
      <c r="F125" s="209" t="s">
        <v>480</v>
      </c>
      <c r="G125" s="206"/>
      <c r="H125" s="210" t="s">
        <v>22</v>
      </c>
      <c r="I125" s="211"/>
      <c r="J125" s="206"/>
      <c r="K125" s="206"/>
      <c r="L125" s="212"/>
      <c r="M125" s="213"/>
      <c r="N125" s="214"/>
      <c r="O125" s="214"/>
      <c r="P125" s="214"/>
      <c r="Q125" s="214"/>
      <c r="R125" s="214"/>
      <c r="S125" s="214"/>
      <c r="T125" s="215"/>
      <c r="AT125" s="216" t="s">
        <v>140</v>
      </c>
      <c r="AU125" s="216" t="s">
        <v>87</v>
      </c>
      <c r="AV125" s="11" t="s">
        <v>24</v>
      </c>
      <c r="AW125" s="11" t="s">
        <v>41</v>
      </c>
      <c r="AX125" s="11" t="s">
        <v>78</v>
      </c>
      <c r="AY125" s="216" t="s">
        <v>131</v>
      </c>
    </row>
    <row r="126" spans="2:65" s="12" customFormat="1" ht="13.5">
      <c r="B126" s="217"/>
      <c r="C126" s="218"/>
      <c r="D126" s="219" t="s">
        <v>140</v>
      </c>
      <c r="E126" s="220" t="s">
        <v>22</v>
      </c>
      <c r="F126" s="221" t="s">
        <v>156</v>
      </c>
      <c r="G126" s="218"/>
      <c r="H126" s="222">
        <v>5</v>
      </c>
      <c r="I126" s="223"/>
      <c r="J126" s="218"/>
      <c r="K126" s="218"/>
      <c r="L126" s="224"/>
      <c r="M126" s="225"/>
      <c r="N126" s="226"/>
      <c r="O126" s="226"/>
      <c r="P126" s="226"/>
      <c r="Q126" s="226"/>
      <c r="R126" s="226"/>
      <c r="S126" s="226"/>
      <c r="T126" s="227"/>
      <c r="AT126" s="228" t="s">
        <v>140</v>
      </c>
      <c r="AU126" s="228" t="s">
        <v>87</v>
      </c>
      <c r="AV126" s="12" t="s">
        <v>87</v>
      </c>
      <c r="AW126" s="12" t="s">
        <v>41</v>
      </c>
      <c r="AX126" s="12" t="s">
        <v>24</v>
      </c>
      <c r="AY126" s="228" t="s">
        <v>131</v>
      </c>
    </row>
    <row r="127" spans="2:65" s="1" customFormat="1" ht="22.5" customHeight="1">
      <c r="B127" s="41"/>
      <c r="C127" s="193" t="s">
        <v>207</v>
      </c>
      <c r="D127" s="193" t="s">
        <v>133</v>
      </c>
      <c r="E127" s="194" t="s">
        <v>481</v>
      </c>
      <c r="F127" s="195" t="s">
        <v>482</v>
      </c>
      <c r="G127" s="196" t="s">
        <v>136</v>
      </c>
      <c r="H127" s="197">
        <v>400</v>
      </c>
      <c r="I127" s="198"/>
      <c r="J127" s="199">
        <f>ROUND(I127*H127,2)</f>
        <v>0</v>
      </c>
      <c r="K127" s="195" t="s">
        <v>430</v>
      </c>
      <c r="L127" s="61"/>
      <c r="M127" s="200" t="s">
        <v>22</v>
      </c>
      <c r="N127" s="201" t="s">
        <v>49</v>
      </c>
      <c r="O127" s="42"/>
      <c r="P127" s="202">
        <f>O127*H127</f>
        <v>0</v>
      </c>
      <c r="Q127" s="202">
        <v>1.3999999999999999E-4</v>
      </c>
      <c r="R127" s="202">
        <f>Q127*H127</f>
        <v>5.5999999999999994E-2</v>
      </c>
      <c r="S127" s="202">
        <v>0</v>
      </c>
      <c r="T127" s="203">
        <f>S127*H127</f>
        <v>0</v>
      </c>
      <c r="AR127" s="24" t="s">
        <v>138</v>
      </c>
      <c r="AT127" s="24" t="s">
        <v>133</v>
      </c>
      <c r="AU127" s="24" t="s">
        <v>87</v>
      </c>
      <c r="AY127" s="24" t="s">
        <v>131</v>
      </c>
      <c r="BE127" s="204">
        <f>IF(N127="základní",J127,0)</f>
        <v>0</v>
      </c>
      <c r="BF127" s="204">
        <f>IF(N127="snížená",J127,0)</f>
        <v>0</v>
      </c>
      <c r="BG127" s="204">
        <f>IF(N127="zákl. přenesená",J127,0)</f>
        <v>0</v>
      </c>
      <c r="BH127" s="204">
        <f>IF(N127="sníž. přenesená",J127,0)</f>
        <v>0</v>
      </c>
      <c r="BI127" s="204">
        <f>IF(N127="nulová",J127,0)</f>
        <v>0</v>
      </c>
      <c r="BJ127" s="24" t="s">
        <v>24</v>
      </c>
      <c r="BK127" s="204">
        <f>ROUND(I127*H127,2)</f>
        <v>0</v>
      </c>
      <c r="BL127" s="24" t="s">
        <v>138</v>
      </c>
      <c r="BM127" s="24" t="s">
        <v>483</v>
      </c>
    </row>
    <row r="128" spans="2:65" s="11" customFormat="1" ht="13.5">
      <c r="B128" s="205"/>
      <c r="C128" s="206"/>
      <c r="D128" s="207" t="s">
        <v>140</v>
      </c>
      <c r="E128" s="208" t="s">
        <v>22</v>
      </c>
      <c r="F128" s="209" t="s">
        <v>484</v>
      </c>
      <c r="G128" s="206"/>
      <c r="H128" s="210" t="s">
        <v>22</v>
      </c>
      <c r="I128" s="211"/>
      <c r="J128" s="206"/>
      <c r="K128" s="206"/>
      <c r="L128" s="212"/>
      <c r="M128" s="213"/>
      <c r="N128" s="214"/>
      <c r="O128" s="214"/>
      <c r="P128" s="214"/>
      <c r="Q128" s="214"/>
      <c r="R128" s="214"/>
      <c r="S128" s="214"/>
      <c r="T128" s="215"/>
      <c r="AT128" s="216" t="s">
        <v>140</v>
      </c>
      <c r="AU128" s="216" t="s">
        <v>87</v>
      </c>
      <c r="AV128" s="11" t="s">
        <v>24</v>
      </c>
      <c r="AW128" s="11" t="s">
        <v>41</v>
      </c>
      <c r="AX128" s="11" t="s">
        <v>78</v>
      </c>
      <c r="AY128" s="216" t="s">
        <v>131</v>
      </c>
    </row>
    <row r="129" spans="2:65" s="12" customFormat="1" ht="13.5">
      <c r="B129" s="217"/>
      <c r="C129" s="218"/>
      <c r="D129" s="219" t="s">
        <v>140</v>
      </c>
      <c r="E129" s="220" t="s">
        <v>22</v>
      </c>
      <c r="F129" s="221" t="s">
        <v>485</v>
      </c>
      <c r="G129" s="218"/>
      <c r="H129" s="222">
        <v>400</v>
      </c>
      <c r="I129" s="223"/>
      <c r="J129" s="218"/>
      <c r="K129" s="218"/>
      <c r="L129" s="224"/>
      <c r="M129" s="225"/>
      <c r="N129" s="226"/>
      <c r="O129" s="226"/>
      <c r="P129" s="226"/>
      <c r="Q129" s="226"/>
      <c r="R129" s="226"/>
      <c r="S129" s="226"/>
      <c r="T129" s="227"/>
      <c r="AT129" s="228" t="s">
        <v>140</v>
      </c>
      <c r="AU129" s="228" t="s">
        <v>87</v>
      </c>
      <c r="AV129" s="12" t="s">
        <v>87</v>
      </c>
      <c r="AW129" s="12" t="s">
        <v>41</v>
      </c>
      <c r="AX129" s="12" t="s">
        <v>24</v>
      </c>
      <c r="AY129" s="228" t="s">
        <v>131</v>
      </c>
    </row>
    <row r="130" spans="2:65" s="1" customFormat="1" ht="22.5" customHeight="1">
      <c r="B130" s="41"/>
      <c r="C130" s="254" t="s">
        <v>10</v>
      </c>
      <c r="D130" s="254" t="s">
        <v>195</v>
      </c>
      <c r="E130" s="255" t="s">
        <v>452</v>
      </c>
      <c r="F130" s="256" t="s">
        <v>453</v>
      </c>
      <c r="G130" s="257" t="s">
        <v>136</v>
      </c>
      <c r="H130" s="258">
        <v>440</v>
      </c>
      <c r="I130" s="259"/>
      <c r="J130" s="260">
        <f>ROUND(I130*H130,2)</f>
        <v>0</v>
      </c>
      <c r="K130" s="256" t="s">
        <v>22</v>
      </c>
      <c r="L130" s="261"/>
      <c r="M130" s="262" t="s">
        <v>22</v>
      </c>
      <c r="N130" s="263" t="s">
        <v>49</v>
      </c>
      <c r="O130" s="42"/>
      <c r="P130" s="202">
        <f>O130*H130</f>
        <v>0</v>
      </c>
      <c r="Q130" s="202">
        <v>1E-3</v>
      </c>
      <c r="R130" s="202">
        <f>Q130*H130</f>
        <v>0.44</v>
      </c>
      <c r="S130" s="202">
        <v>0</v>
      </c>
      <c r="T130" s="203">
        <f>S130*H130</f>
        <v>0</v>
      </c>
      <c r="AR130" s="24" t="s">
        <v>179</v>
      </c>
      <c r="AT130" s="24" t="s">
        <v>195</v>
      </c>
      <c r="AU130" s="24" t="s">
        <v>87</v>
      </c>
      <c r="AY130" s="24" t="s">
        <v>131</v>
      </c>
      <c r="BE130" s="204">
        <f>IF(N130="základní",J130,0)</f>
        <v>0</v>
      </c>
      <c r="BF130" s="204">
        <f>IF(N130="snížená",J130,0)</f>
        <v>0</v>
      </c>
      <c r="BG130" s="204">
        <f>IF(N130="zákl. přenesená",J130,0)</f>
        <v>0</v>
      </c>
      <c r="BH130" s="204">
        <f>IF(N130="sníž. přenesená",J130,0)</f>
        <v>0</v>
      </c>
      <c r="BI130" s="204">
        <f>IF(N130="nulová",J130,0)</f>
        <v>0</v>
      </c>
      <c r="BJ130" s="24" t="s">
        <v>24</v>
      </c>
      <c r="BK130" s="204">
        <f>ROUND(I130*H130,2)</f>
        <v>0</v>
      </c>
      <c r="BL130" s="24" t="s">
        <v>138</v>
      </c>
      <c r="BM130" s="24" t="s">
        <v>486</v>
      </c>
    </row>
    <row r="131" spans="2:65" s="12" customFormat="1" ht="13.5">
      <c r="B131" s="217"/>
      <c r="C131" s="218"/>
      <c r="D131" s="219" t="s">
        <v>140</v>
      </c>
      <c r="E131" s="218"/>
      <c r="F131" s="221" t="s">
        <v>487</v>
      </c>
      <c r="G131" s="218"/>
      <c r="H131" s="222">
        <v>440</v>
      </c>
      <c r="I131" s="223"/>
      <c r="J131" s="218"/>
      <c r="K131" s="218"/>
      <c r="L131" s="224"/>
      <c r="M131" s="225"/>
      <c r="N131" s="226"/>
      <c r="O131" s="226"/>
      <c r="P131" s="226"/>
      <c r="Q131" s="226"/>
      <c r="R131" s="226"/>
      <c r="S131" s="226"/>
      <c r="T131" s="227"/>
      <c r="AT131" s="228" t="s">
        <v>140</v>
      </c>
      <c r="AU131" s="228" t="s">
        <v>87</v>
      </c>
      <c r="AV131" s="12" t="s">
        <v>87</v>
      </c>
      <c r="AW131" s="12" t="s">
        <v>6</v>
      </c>
      <c r="AX131" s="12" t="s">
        <v>24</v>
      </c>
      <c r="AY131" s="228" t="s">
        <v>131</v>
      </c>
    </row>
    <row r="132" spans="2:65" s="1" customFormat="1" ht="22.5" customHeight="1">
      <c r="B132" s="41"/>
      <c r="C132" s="193" t="s">
        <v>185</v>
      </c>
      <c r="D132" s="193" t="s">
        <v>133</v>
      </c>
      <c r="E132" s="194" t="s">
        <v>488</v>
      </c>
      <c r="F132" s="195" t="s">
        <v>489</v>
      </c>
      <c r="G132" s="196" t="s">
        <v>136</v>
      </c>
      <c r="H132" s="197">
        <v>400</v>
      </c>
      <c r="I132" s="198"/>
      <c r="J132" s="199">
        <f>ROUND(I132*H132,2)</f>
        <v>0</v>
      </c>
      <c r="K132" s="195" t="s">
        <v>22</v>
      </c>
      <c r="L132" s="61"/>
      <c r="M132" s="200" t="s">
        <v>22</v>
      </c>
      <c r="N132" s="201" t="s">
        <v>49</v>
      </c>
      <c r="O132" s="42"/>
      <c r="P132" s="202">
        <f>O132*H132</f>
        <v>0</v>
      </c>
      <c r="Q132" s="202">
        <v>2.2000000000000001E-4</v>
      </c>
      <c r="R132" s="202">
        <f>Q132*H132</f>
        <v>8.8000000000000009E-2</v>
      </c>
      <c r="S132" s="202">
        <v>0</v>
      </c>
      <c r="T132" s="203">
        <f>S132*H132</f>
        <v>0</v>
      </c>
      <c r="AR132" s="24" t="s">
        <v>138</v>
      </c>
      <c r="AT132" s="24" t="s">
        <v>133</v>
      </c>
      <c r="AU132" s="24" t="s">
        <v>87</v>
      </c>
      <c r="AY132" s="24" t="s">
        <v>131</v>
      </c>
      <c r="BE132" s="204">
        <f>IF(N132="základní",J132,0)</f>
        <v>0</v>
      </c>
      <c r="BF132" s="204">
        <f>IF(N132="snížená",J132,0)</f>
        <v>0</v>
      </c>
      <c r="BG132" s="204">
        <f>IF(N132="zákl. přenesená",J132,0)</f>
        <v>0</v>
      </c>
      <c r="BH132" s="204">
        <f>IF(N132="sníž. přenesená",J132,0)</f>
        <v>0</v>
      </c>
      <c r="BI132" s="204">
        <f>IF(N132="nulová",J132,0)</f>
        <v>0</v>
      </c>
      <c r="BJ132" s="24" t="s">
        <v>24</v>
      </c>
      <c r="BK132" s="204">
        <f>ROUND(I132*H132,2)</f>
        <v>0</v>
      </c>
      <c r="BL132" s="24" t="s">
        <v>138</v>
      </c>
      <c r="BM132" s="24" t="s">
        <v>490</v>
      </c>
    </row>
    <row r="133" spans="2:65" s="11" customFormat="1" ht="13.5">
      <c r="B133" s="205"/>
      <c r="C133" s="206"/>
      <c r="D133" s="207" t="s">
        <v>140</v>
      </c>
      <c r="E133" s="208" t="s">
        <v>22</v>
      </c>
      <c r="F133" s="209" t="s">
        <v>484</v>
      </c>
      <c r="G133" s="206"/>
      <c r="H133" s="210" t="s">
        <v>22</v>
      </c>
      <c r="I133" s="211"/>
      <c r="J133" s="206"/>
      <c r="K133" s="206"/>
      <c r="L133" s="212"/>
      <c r="M133" s="213"/>
      <c r="N133" s="214"/>
      <c r="O133" s="214"/>
      <c r="P133" s="214"/>
      <c r="Q133" s="214"/>
      <c r="R133" s="214"/>
      <c r="S133" s="214"/>
      <c r="T133" s="215"/>
      <c r="AT133" s="216" t="s">
        <v>140</v>
      </c>
      <c r="AU133" s="216" t="s">
        <v>87</v>
      </c>
      <c r="AV133" s="11" t="s">
        <v>24</v>
      </c>
      <c r="AW133" s="11" t="s">
        <v>41</v>
      </c>
      <c r="AX133" s="11" t="s">
        <v>78</v>
      </c>
      <c r="AY133" s="216" t="s">
        <v>131</v>
      </c>
    </row>
    <row r="134" spans="2:65" s="12" customFormat="1" ht="13.5">
      <c r="B134" s="217"/>
      <c r="C134" s="218"/>
      <c r="D134" s="219" t="s">
        <v>140</v>
      </c>
      <c r="E134" s="220" t="s">
        <v>22</v>
      </c>
      <c r="F134" s="221" t="s">
        <v>485</v>
      </c>
      <c r="G134" s="218"/>
      <c r="H134" s="222">
        <v>400</v>
      </c>
      <c r="I134" s="223"/>
      <c r="J134" s="218"/>
      <c r="K134" s="218"/>
      <c r="L134" s="224"/>
      <c r="M134" s="225"/>
      <c r="N134" s="226"/>
      <c r="O134" s="226"/>
      <c r="P134" s="226"/>
      <c r="Q134" s="226"/>
      <c r="R134" s="226"/>
      <c r="S134" s="226"/>
      <c r="T134" s="227"/>
      <c r="AT134" s="228" t="s">
        <v>140</v>
      </c>
      <c r="AU134" s="228" t="s">
        <v>87</v>
      </c>
      <c r="AV134" s="12" t="s">
        <v>87</v>
      </c>
      <c r="AW134" s="12" t="s">
        <v>41</v>
      </c>
      <c r="AX134" s="12" t="s">
        <v>24</v>
      </c>
      <c r="AY134" s="228" t="s">
        <v>131</v>
      </c>
    </row>
    <row r="135" spans="2:65" s="1" customFormat="1" ht="31.5" customHeight="1">
      <c r="B135" s="41"/>
      <c r="C135" s="254" t="s">
        <v>217</v>
      </c>
      <c r="D135" s="254" t="s">
        <v>195</v>
      </c>
      <c r="E135" s="255" t="s">
        <v>459</v>
      </c>
      <c r="F135" s="256" t="s">
        <v>460</v>
      </c>
      <c r="G135" s="257" t="s">
        <v>136</v>
      </c>
      <c r="H135" s="258">
        <v>440</v>
      </c>
      <c r="I135" s="259"/>
      <c r="J135" s="260">
        <f>ROUND(I135*H135,2)</f>
        <v>0</v>
      </c>
      <c r="K135" s="256" t="s">
        <v>22</v>
      </c>
      <c r="L135" s="261"/>
      <c r="M135" s="262" t="s">
        <v>22</v>
      </c>
      <c r="N135" s="263" t="s">
        <v>49</v>
      </c>
      <c r="O135" s="42"/>
      <c r="P135" s="202">
        <f>O135*H135</f>
        <v>0</v>
      </c>
      <c r="Q135" s="202">
        <v>5.0000000000000001E-3</v>
      </c>
      <c r="R135" s="202">
        <f>Q135*H135</f>
        <v>2.2000000000000002</v>
      </c>
      <c r="S135" s="202">
        <v>0</v>
      </c>
      <c r="T135" s="203">
        <f>S135*H135</f>
        <v>0</v>
      </c>
      <c r="AR135" s="24" t="s">
        <v>179</v>
      </c>
      <c r="AT135" s="24" t="s">
        <v>195</v>
      </c>
      <c r="AU135" s="24" t="s">
        <v>87</v>
      </c>
      <c r="AY135" s="24" t="s">
        <v>131</v>
      </c>
      <c r="BE135" s="204">
        <f>IF(N135="základní",J135,0)</f>
        <v>0</v>
      </c>
      <c r="BF135" s="204">
        <f>IF(N135="snížená",J135,0)</f>
        <v>0</v>
      </c>
      <c r="BG135" s="204">
        <f>IF(N135="zákl. přenesená",J135,0)</f>
        <v>0</v>
      </c>
      <c r="BH135" s="204">
        <f>IF(N135="sníž. přenesená",J135,0)</f>
        <v>0</v>
      </c>
      <c r="BI135" s="204">
        <f>IF(N135="nulová",J135,0)</f>
        <v>0</v>
      </c>
      <c r="BJ135" s="24" t="s">
        <v>24</v>
      </c>
      <c r="BK135" s="204">
        <f>ROUND(I135*H135,2)</f>
        <v>0</v>
      </c>
      <c r="BL135" s="24" t="s">
        <v>138</v>
      </c>
      <c r="BM135" s="24" t="s">
        <v>491</v>
      </c>
    </row>
    <row r="136" spans="2:65" s="12" customFormat="1" ht="13.5">
      <c r="B136" s="217"/>
      <c r="C136" s="218"/>
      <c r="D136" s="219" t="s">
        <v>140</v>
      </c>
      <c r="E136" s="218"/>
      <c r="F136" s="221" t="s">
        <v>487</v>
      </c>
      <c r="G136" s="218"/>
      <c r="H136" s="222">
        <v>440</v>
      </c>
      <c r="I136" s="223"/>
      <c r="J136" s="218"/>
      <c r="K136" s="218"/>
      <c r="L136" s="224"/>
      <c r="M136" s="225"/>
      <c r="N136" s="226"/>
      <c r="O136" s="226"/>
      <c r="P136" s="226"/>
      <c r="Q136" s="226"/>
      <c r="R136" s="226"/>
      <c r="S136" s="226"/>
      <c r="T136" s="227"/>
      <c r="AT136" s="228" t="s">
        <v>140</v>
      </c>
      <c r="AU136" s="228" t="s">
        <v>87</v>
      </c>
      <c r="AV136" s="12" t="s">
        <v>87</v>
      </c>
      <c r="AW136" s="12" t="s">
        <v>6</v>
      </c>
      <c r="AX136" s="12" t="s">
        <v>24</v>
      </c>
      <c r="AY136" s="228" t="s">
        <v>131</v>
      </c>
    </row>
    <row r="137" spans="2:65" s="1" customFormat="1" ht="22.5" customHeight="1">
      <c r="B137" s="41"/>
      <c r="C137" s="193" t="s">
        <v>411</v>
      </c>
      <c r="D137" s="193" t="s">
        <v>133</v>
      </c>
      <c r="E137" s="194" t="s">
        <v>492</v>
      </c>
      <c r="F137" s="195" t="s">
        <v>493</v>
      </c>
      <c r="G137" s="196" t="s">
        <v>136</v>
      </c>
      <c r="H137" s="197">
        <v>400</v>
      </c>
      <c r="I137" s="198"/>
      <c r="J137" s="199">
        <f>ROUND(I137*H137,2)</f>
        <v>0</v>
      </c>
      <c r="K137" s="195" t="s">
        <v>22</v>
      </c>
      <c r="L137" s="61"/>
      <c r="M137" s="200" t="s">
        <v>22</v>
      </c>
      <c r="N137" s="201" t="s">
        <v>49</v>
      </c>
      <c r="O137" s="42"/>
      <c r="P137" s="202">
        <f>O137*H137</f>
        <v>0</v>
      </c>
      <c r="Q137" s="202">
        <v>2.2000000000000001E-4</v>
      </c>
      <c r="R137" s="202">
        <f>Q137*H137</f>
        <v>8.8000000000000009E-2</v>
      </c>
      <c r="S137" s="202">
        <v>0</v>
      </c>
      <c r="T137" s="203">
        <f>S137*H137</f>
        <v>0</v>
      </c>
      <c r="AR137" s="24" t="s">
        <v>138</v>
      </c>
      <c r="AT137" s="24" t="s">
        <v>133</v>
      </c>
      <c r="AU137" s="24" t="s">
        <v>87</v>
      </c>
      <c r="AY137" s="24" t="s">
        <v>131</v>
      </c>
      <c r="BE137" s="204">
        <f>IF(N137="základní",J137,0)</f>
        <v>0</v>
      </c>
      <c r="BF137" s="204">
        <f>IF(N137="snížená",J137,0)</f>
        <v>0</v>
      </c>
      <c r="BG137" s="204">
        <f>IF(N137="zákl. přenesená",J137,0)</f>
        <v>0</v>
      </c>
      <c r="BH137" s="204">
        <f>IF(N137="sníž. přenesená",J137,0)</f>
        <v>0</v>
      </c>
      <c r="BI137" s="204">
        <f>IF(N137="nulová",J137,0)</f>
        <v>0</v>
      </c>
      <c r="BJ137" s="24" t="s">
        <v>24</v>
      </c>
      <c r="BK137" s="204">
        <f>ROUND(I137*H137,2)</f>
        <v>0</v>
      </c>
      <c r="BL137" s="24" t="s">
        <v>138</v>
      </c>
      <c r="BM137" s="24" t="s">
        <v>494</v>
      </c>
    </row>
    <row r="138" spans="2:65" s="11" customFormat="1" ht="13.5">
      <c r="B138" s="205"/>
      <c r="C138" s="206"/>
      <c r="D138" s="207" t="s">
        <v>140</v>
      </c>
      <c r="E138" s="208" t="s">
        <v>22</v>
      </c>
      <c r="F138" s="209" t="s">
        <v>465</v>
      </c>
      <c r="G138" s="206"/>
      <c r="H138" s="210" t="s">
        <v>22</v>
      </c>
      <c r="I138" s="211"/>
      <c r="J138" s="206"/>
      <c r="K138" s="206"/>
      <c r="L138" s="212"/>
      <c r="M138" s="213"/>
      <c r="N138" s="214"/>
      <c r="O138" s="214"/>
      <c r="P138" s="214"/>
      <c r="Q138" s="214"/>
      <c r="R138" s="214"/>
      <c r="S138" s="214"/>
      <c r="T138" s="215"/>
      <c r="AT138" s="216" t="s">
        <v>140</v>
      </c>
      <c r="AU138" s="216" t="s">
        <v>87</v>
      </c>
      <c r="AV138" s="11" t="s">
        <v>24</v>
      </c>
      <c r="AW138" s="11" t="s">
        <v>41</v>
      </c>
      <c r="AX138" s="11" t="s">
        <v>78</v>
      </c>
      <c r="AY138" s="216" t="s">
        <v>131</v>
      </c>
    </row>
    <row r="139" spans="2:65" s="11" customFormat="1" ht="13.5">
      <c r="B139" s="205"/>
      <c r="C139" s="206"/>
      <c r="D139" s="207" t="s">
        <v>140</v>
      </c>
      <c r="E139" s="208" t="s">
        <v>22</v>
      </c>
      <c r="F139" s="209" t="s">
        <v>484</v>
      </c>
      <c r="G139" s="206"/>
      <c r="H139" s="210" t="s">
        <v>22</v>
      </c>
      <c r="I139" s="211"/>
      <c r="J139" s="206"/>
      <c r="K139" s="206"/>
      <c r="L139" s="212"/>
      <c r="M139" s="213"/>
      <c r="N139" s="214"/>
      <c r="O139" s="214"/>
      <c r="P139" s="214"/>
      <c r="Q139" s="214"/>
      <c r="R139" s="214"/>
      <c r="S139" s="214"/>
      <c r="T139" s="215"/>
      <c r="AT139" s="216" t="s">
        <v>140</v>
      </c>
      <c r="AU139" s="216" t="s">
        <v>87</v>
      </c>
      <c r="AV139" s="11" t="s">
        <v>24</v>
      </c>
      <c r="AW139" s="11" t="s">
        <v>41</v>
      </c>
      <c r="AX139" s="11" t="s">
        <v>78</v>
      </c>
      <c r="AY139" s="216" t="s">
        <v>131</v>
      </c>
    </row>
    <row r="140" spans="2:65" s="12" customFormat="1" ht="13.5">
      <c r="B140" s="217"/>
      <c r="C140" s="218"/>
      <c r="D140" s="219" t="s">
        <v>140</v>
      </c>
      <c r="E140" s="220" t="s">
        <v>22</v>
      </c>
      <c r="F140" s="221" t="s">
        <v>485</v>
      </c>
      <c r="G140" s="218"/>
      <c r="H140" s="222">
        <v>400</v>
      </c>
      <c r="I140" s="223"/>
      <c r="J140" s="218"/>
      <c r="K140" s="218"/>
      <c r="L140" s="224"/>
      <c r="M140" s="225"/>
      <c r="N140" s="226"/>
      <c r="O140" s="226"/>
      <c r="P140" s="226"/>
      <c r="Q140" s="226"/>
      <c r="R140" s="226"/>
      <c r="S140" s="226"/>
      <c r="T140" s="227"/>
      <c r="AT140" s="228" t="s">
        <v>140</v>
      </c>
      <c r="AU140" s="228" t="s">
        <v>87</v>
      </c>
      <c r="AV140" s="12" t="s">
        <v>87</v>
      </c>
      <c r="AW140" s="12" t="s">
        <v>41</v>
      </c>
      <c r="AX140" s="12" t="s">
        <v>24</v>
      </c>
      <c r="AY140" s="228" t="s">
        <v>131</v>
      </c>
    </row>
    <row r="141" spans="2:65" s="1" customFormat="1" ht="22.5" customHeight="1">
      <c r="B141" s="41"/>
      <c r="C141" s="254" t="s">
        <v>415</v>
      </c>
      <c r="D141" s="254" t="s">
        <v>195</v>
      </c>
      <c r="E141" s="255" t="s">
        <v>495</v>
      </c>
      <c r="F141" s="256" t="s">
        <v>496</v>
      </c>
      <c r="G141" s="257" t="s">
        <v>136</v>
      </c>
      <c r="H141" s="258">
        <v>440</v>
      </c>
      <c r="I141" s="259"/>
      <c r="J141" s="260">
        <f>ROUND(I141*H141,2)</f>
        <v>0</v>
      </c>
      <c r="K141" s="256" t="s">
        <v>22</v>
      </c>
      <c r="L141" s="261"/>
      <c r="M141" s="262" t="s">
        <v>22</v>
      </c>
      <c r="N141" s="263" t="s">
        <v>49</v>
      </c>
      <c r="O141" s="42"/>
      <c r="P141" s="202">
        <f>O141*H141</f>
        <v>0</v>
      </c>
      <c r="Q141" s="202">
        <v>1.5E-3</v>
      </c>
      <c r="R141" s="202">
        <f>Q141*H141</f>
        <v>0.66</v>
      </c>
      <c r="S141" s="202">
        <v>0</v>
      </c>
      <c r="T141" s="203">
        <f>S141*H141</f>
        <v>0</v>
      </c>
      <c r="AR141" s="24" t="s">
        <v>179</v>
      </c>
      <c r="AT141" s="24" t="s">
        <v>195</v>
      </c>
      <c r="AU141" s="24" t="s">
        <v>87</v>
      </c>
      <c r="AY141" s="24" t="s">
        <v>131</v>
      </c>
      <c r="BE141" s="204">
        <f>IF(N141="základní",J141,0)</f>
        <v>0</v>
      </c>
      <c r="BF141" s="204">
        <f>IF(N141="snížená",J141,0)</f>
        <v>0</v>
      </c>
      <c r="BG141" s="204">
        <f>IF(N141="zákl. přenesená",J141,0)</f>
        <v>0</v>
      </c>
      <c r="BH141" s="204">
        <f>IF(N141="sníž. přenesená",J141,0)</f>
        <v>0</v>
      </c>
      <c r="BI141" s="204">
        <f>IF(N141="nulová",J141,0)</f>
        <v>0</v>
      </c>
      <c r="BJ141" s="24" t="s">
        <v>24</v>
      </c>
      <c r="BK141" s="204">
        <f>ROUND(I141*H141,2)</f>
        <v>0</v>
      </c>
      <c r="BL141" s="24" t="s">
        <v>138</v>
      </c>
      <c r="BM141" s="24" t="s">
        <v>497</v>
      </c>
    </row>
    <row r="142" spans="2:65" s="12" customFormat="1" ht="13.5">
      <c r="B142" s="217"/>
      <c r="C142" s="218"/>
      <c r="D142" s="207" t="s">
        <v>140</v>
      </c>
      <c r="E142" s="218"/>
      <c r="F142" s="230" t="s">
        <v>487</v>
      </c>
      <c r="G142" s="218"/>
      <c r="H142" s="231">
        <v>440</v>
      </c>
      <c r="I142" s="223"/>
      <c r="J142" s="218"/>
      <c r="K142" s="218"/>
      <c r="L142" s="224"/>
      <c r="M142" s="225"/>
      <c r="N142" s="226"/>
      <c r="O142" s="226"/>
      <c r="P142" s="226"/>
      <c r="Q142" s="226"/>
      <c r="R142" s="226"/>
      <c r="S142" s="226"/>
      <c r="T142" s="227"/>
      <c r="AT142" s="228" t="s">
        <v>140</v>
      </c>
      <c r="AU142" s="228" t="s">
        <v>87</v>
      </c>
      <c r="AV142" s="12" t="s">
        <v>87</v>
      </c>
      <c r="AW142" s="12" t="s">
        <v>6</v>
      </c>
      <c r="AX142" s="12" t="s">
        <v>24</v>
      </c>
      <c r="AY142" s="228" t="s">
        <v>131</v>
      </c>
    </row>
    <row r="143" spans="2:65" s="10" customFormat="1" ht="29.85" customHeight="1">
      <c r="B143" s="176"/>
      <c r="C143" s="177"/>
      <c r="D143" s="190" t="s">
        <v>77</v>
      </c>
      <c r="E143" s="191" t="s">
        <v>245</v>
      </c>
      <c r="F143" s="191" t="s">
        <v>498</v>
      </c>
      <c r="G143" s="177"/>
      <c r="H143" s="177"/>
      <c r="I143" s="180"/>
      <c r="J143" s="192">
        <f>BK143</f>
        <v>0</v>
      </c>
      <c r="K143" s="177"/>
      <c r="L143" s="182"/>
      <c r="M143" s="183"/>
      <c r="N143" s="184"/>
      <c r="O143" s="184"/>
      <c r="P143" s="185">
        <f>SUM(P144:P146)</f>
        <v>0</v>
      </c>
      <c r="Q143" s="184"/>
      <c r="R143" s="185">
        <f>SUM(R144:R146)</f>
        <v>0</v>
      </c>
      <c r="S143" s="184"/>
      <c r="T143" s="186">
        <f>SUM(T144:T146)</f>
        <v>0</v>
      </c>
      <c r="AR143" s="187" t="s">
        <v>24</v>
      </c>
      <c r="AT143" s="188" t="s">
        <v>77</v>
      </c>
      <c r="AU143" s="188" t="s">
        <v>24</v>
      </c>
      <c r="AY143" s="187" t="s">
        <v>131</v>
      </c>
      <c r="BK143" s="189">
        <f>SUM(BK144:BK146)</f>
        <v>0</v>
      </c>
    </row>
    <row r="144" spans="2:65" s="1" customFormat="1" ht="31.5" customHeight="1">
      <c r="B144" s="41"/>
      <c r="C144" s="193" t="s">
        <v>419</v>
      </c>
      <c r="D144" s="193" t="s">
        <v>133</v>
      </c>
      <c r="E144" s="194" t="s">
        <v>499</v>
      </c>
      <c r="F144" s="195" t="s">
        <v>500</v>
      </c>
      <c r="G144" s="196" t="s">
        <v>136</v>
      </c>
      <c r="H144" s="197">
        <v>400</v>
      </c>
      <c r="I144" s="198"/>
      <c r="J144" s="199">
        <f>ROUND(I144*H144,2)</f>
        <v>0</v>
      </c>
      <c r="K144" s="195" t="s">
        <v>22</v>
      </c>
      <c r="L144" s="61"/>
      <c r="M144" s="200" t="s">
        <v>22</v>
      </c>
      <c r="N144" s="201" t="s">
        <v>49</v>
      </c>
      <c r="O144" s="42"/>
      <c r="P144" s="202">
        <f>O144*H144</f>
        <v>0</v>
      </c>
      <c r="Q144" s="202">
        <v>0</v>
      </c>
      <c r="R144" s="202">
        <f>Q144*H144</f>
        <v>0</v>
      </c>
      <c r="S144" s="202">
        <v>0</v>
      </c>
      <c r="T144" s="203">
        <f>S144*H144</f>
        <v>0</v>
      </c>
      <c r="AR144" s="24" t="s">
        <v>138</v>
      </c>
      <c r="AT144" s="24" t="s">
        <v>133</v>
      </c>
      <c r="AU144" s="24" t="s">
        <v>87</v>
      </c>
      <c r="AY144" s="24" t="s">
        <v>131</v>
      </c>
      <c r="BE144" s="204">
        <f>IF(N144="základní",J144,0)</f>
        <v>0</v>
      </c>
      <c r="BF144" s="204">
        <f>IF(N144="snížená",J144,0)</f>
        <v>0</v>
      </c>
      <c r="BG144" s="204">
        <f>IF(N144="zákl. přenesená",J144,0)</f>
        <v>0</v>
      </c>
      <c r="BH144" s="204">
        <f>IF(N144="sníž. přenesená",J144,0)</f>
        <v>0</v>
      </c>
      <c r="BI144" s="204">
        <f>IF(N144="nulová",J144,0)</f>
        <v>0</v>
      </c>
      <c r="BJ144" s="24" t="s">
        <v>24</v>
      </c>
      <c r="BK144" s="204">
        <f>ROUND(I144*H144,2)</f>
        <v>0</v>
      </c>
      <c r="BL144" s="24" t="s">
        <v>138</v>
      </c>
      <c r="BM144" s="24" t="s">
        <v>501</v>
      </c>
    </row>
    <row r="145" spans="2:65" s="11" customFormat="1" ht="13.5">
      <c r="B145" s="205"/>
      <c r="C145" s="206"/>
      <c r="D145" s="207" t="s">
        <v>140</v>
      </c>
      <c r="E145" s="208" t="s">
        <v>22</v>
      </c>
      <c r="F145" s="209" t="s">
        <v>502</v>
      </c>
      <c r="G145" s="206"/>
      <c r="H145" s="210" t="s">
        <v>22</v>
      </c>
      <c r="I145" s="211"/>
      <c r="J145" s="206"/>
      <c r="K145" s="206"/>
      <c r="L145" s="212"/>
      <c r="M145" s="213"/>
      <c r="N145" s="214"/>
      <c r="O145" s="214"/>
      <c r="P145" s="214"/>
      <c r="Q145" s="214"/>
      <c r="R145" s="214"/>
      <c r="S145" s="214"/>
      <c r="T145" s="215"/>
      <c r="AT145" s="216" t="s">
        <v>140</v>
      </c>
      <c r="AU145" s="216" t="s">
        <v>87</v>
      </c>
      <c r="AV145" s="11" t="s">
        <v>24</v>
      </c>
      <c r="AW145" s="11" t="s">
        <v>41</v>
      </c>
      <c r="AX145" s="11" t="s">
        <v>78</v>
      </c>
      <c r="AY145" s="216" t="s">
        <v>131</v>
      </c>
    </row>
    <row r="146" spans="2:65" s="12" customFormat="1" ht="13.5">
      <c r="B146" s="217"/>
      <c r="C146" s="218"/>
      <c r="D146" s="207" t="s">
        <v>140</v>
      </c>
      <c r="E146" s="229" t="s">
        <v>22</v>
      </c>
      <c r="F146" s="230" t="s">
        <v>485</v>
      </c>
      <c r="G146" s="218"/>
      <c r="H146" s="231">
        <v>400</v>
      </c>
      <c r="I146" s="223"/>
      <c r="J146" s="218"/>
      <c r="K146" s="218"/>
      <c r="L146" s="224"/>
      <c r="M146" s="225"/>
      <c r="N146" s="226"/>
      <c r="O146" s="226"/>
      <c r="P146" s="226"/>
      <c r="Q146" s="226"/>
      <c r="R146" s="226"/>
      <c r="S146" s="226"/>
      <c r="T146" s="227"/>
      <c r="AT146" s="228" t="s">
        <v>140</v>
      </c>
      <c r="AU146" s="228" t="s">
        <v>87</v>
      </c>
      <c r="AV146" s="12" t="s">
        <v>87</v>
      </c>
      <c r="AW146" s="12" t="s">
        <v>41</v>
      </c>
      <c r="AX146" s="12" t="s">
        <v>24</v>
      </c>
      <c r="AY146" s="228" t="s">
        <v>131</v>
      </c>
    </row>
    <row r="147" spans="2:65" s="10" customFormat="1" ht="29.85" customHeight="1">
      <c r="B147" s="176"/>
      <c r="C147" s="177"/>
      <c r="D147" s="190" t="s">
        <v>77</v>
      </c>
      <c r="E147" s="191" t="s">
        <v>314</v>
      </c>
      <c r="F147" s="191" t="s">
        <v>315</v>
      </c>
      <c r="G147" s="177"/>
      <c r="H147" s="177"/>
      <c r="I147" s="180"/>
      <c r="J147" s="192">
        <f>BK147</f>
        <v>0</v>
      </c>
      <c r="K147" s="177"/>
      <c r="L147" s="182"/>
      <c r="M147" s="183"/>
      <c r="N147" s="184"/>
      <c r="O147" s="184"/>
      <c r="P147" s="185">
        <f>P148</f>
        <v>0</v>
      </c>
      <c r="Q147" s="184"/>
      <c r="R147" s="185">
        <f>R148</f>
        <v>0</v>
      </c>
      <c r="S147" s="184"/>
      <c r="T147" s="186">
        <f>T148</f>
        <v>0</v>
      </c>
      <c r="AR147" s="187" t="s">
        <v>24</v>
      </c>
      <c r="AT147" s="188" t="s">
        <v>77</v>
      </c>
      <c r="AU147" s="188" t="s">
        <v>24</v>
      </c>
      <c r="AY147" s="187" t="s">
        <v>131</v>
      </c>
      <c r="BK147" s="189">
        <f>BK148</f>
        <v>0</v>
      </c>
    </row>
    <row r="148" spans="2:65" s="1" customFormat="1" ht="22.5" customHeight="1">
      <c r="B148" s="41"/>
      <c r="C148" s="193" t="s">
        <v>9</v>
      </c>
      <c r="D148" s="193" t="s">
        <v>133</v>
      </c>
      <c r="E148" s="194" t="s">
        <v>503</v>
      </c>
      <c r="F148" s="195" t="s">
        <v>504</v>
      </c>
      <c r="G148" s="196" t="s">
        <v>318</v>
      </c>
      <c r="H148" s="197">
        <v>56.131</v>
      </c>
      <c r="I148" s="198"/>
      <c r="J148" s="199">
        <f>ROUND(I148*H148,2)</f>
        <v>0</v>
      </c>
      <c r="K148" s="195" t="s">
        <v>22</v>
      </c>
      <c r="L148" s="61"/>
      <c r="M148" s="200" t="s">
        <v>22</v>
      </c>
      <c r="N148" s="273" t="s">
        <v>49</v>
      </c>
      <c r="O148" s="274"/>
      <c r="P148" s="275">
        <f>O148*H148</f>
        <v>0</v>
      </c>
      <c r="Q148" s="275">
        <v>0</v>
      </c>
      <c r="R148" s="275">
        <f>Q148*H148</f>
        <v>0</v>
      </c>
      <c r="S148" s="275">
        <v>0</v>
      </c>
      <c r="T148" s="276">
        <f>S148*H148</f>
        <v>0</v>
      </c>
      <c r="AR148" s="24" t="s">
        <v>138</v>
      </c>
      <c r="AT148" s="24" t="s">
        <v>133</v>
      </c>
      <c r="AU148" s="24" t="s">
        <v>87</v>
      </c>
      <c r="AY148" s="24" t="s">
        <v>131</v>
      </c>
      <c r="BE148" s="204">
        <f>IF(N148="základní",J148,0)</f>
        <v>0</v>
      </c>
      <c r="BF148" s="204">
        <f>IF(N148="snížená",J148,0)</f>
        <v>0</v>
      </c>
      <c r="BG148" s="204">
        <f>IF(N148="zákl. přenesená",J148,0)</f>
        <v>0</v>
      </c>
      <c r="BH148" s="204">
        <f>IF(N148="sníž. přenesená",J148,0)</f>
        <v>0</v>
      </c>
      <c r="BI148" s="204">
        <f>IF(N148="nulová",J148,0)</f>
        <v>0</v>
      </c>
      <c r="BJ148" s="24" t="s">
        <v>24</v>
      </c>
      <c r="BK148" s="204">
        <f>ROUND(I148*H148,2)</f>
        <v>0</v>
      </c>
      <c r="BL148" s="24" t="s">
        <v>138</v>
      </c>
      <c r="BM148" s="24" t="s">
        <v>505</v>
      </c>
    </row>
    <row r="149" spans="2:65" s="1" customFormat="1" ht="6.95" customHeight="1">
      <c r="B149" s="56"/>
      <c r="C149" s="57"/>
      <c r="D149" s="57"/>
      <c r="E149" s="57"/>
      <c r="F149" s="57"/>
      <c r="G149" s="57"/>
      <c r="H149" s="57"/>
      <c r="I149" s="139"/>
      <c r="J149" s="57"/>
      <c r="K149" s="57"/>
      <c r="L149" s="61"/>
    </row>
  </sheetData>
  <sheetProtection algorithmName="SHA-512" hashValue="ROBuPABjsNEWbMgTrcF6uX3bXuUEfZY7VtzNDt0zvNAeiuwy32CtzxzqMc0fnH5CPx5TmyMu5nJTv8tTo2rDfQ==" saltValue="5AN254ZG9KHk9s5Wz+UM3w==" spinCount="100000" sheet="1" objects="1" scenarios="1" formatCells="0" formatColumns="0" formatRows="0" sort="0" autoFilter="0"/>
  <autoFilter ref="C80:K148"/>
  <mergeCells count="9">
    <mergeCell ref="E71:H71"/>
    <mergeCell ref="E73:H73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80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6"/>
  <sheetViews>
    <sheetView showGridLines="0" zoomScaleNormal="100" workbookViewId="0"/>
  </sheetViews>
  <sheetFormatPr defaultRowHeight="13.5"/>
  <cols>
    <col min="1" max="1" width="8.33203125" style="277" customWidth="1"/>
    <col min="2" max="2" width="1.6640625" style="277" customWidth="1"/>
    <col min="3" max="4" width="5" style="277" customWidth="1"/>
    <col min="5" max="5" width="11.6640625" style="277" customWidth="1"/>
    <col min="6" max="6" width="9.1640625" style="277" customWidth="1"/>
    <col min="7" max="7" width="5" style="277" customWidth="1"/>
    <col min="8" max="8" width="77.83203125" style="277" customWidth="1"/>
    <col min="9" max="10" width="20" style="277" customWidth="1"/>
    <col min="11" max="11" width="1.6640625" style="277" customWidth="1"/>
  </cols>
  <sheetData>
    <row r="1" spans="2:11" ht="37.5" customHeight="1"/>
    <row r="2" spans="2:11" ht="7.5" customHeight="1">
      <c r="B2" s="278"/>
      <c r="C2" s="279"/>
      <c r="D2" s="279"/>
      <c r="E2" s="279"/>
      <c r="F2" s="279"/>
      <c r="G2" s="279"/>
      <c r="H2" s="279"/>
      <c r="I2" s="279"/>
      <c r="J2" s="279"/>
      <c r="K2" s="280"/>
    </row>
    <row r="3" spans="2:11" s="15" customFormat="1" ht="45" customHeight="1">
      <c r="B3" s="281"/>
      <c r="C3" s="404" t="s">
        <v>506</v>
      </c>
      <c r="D3" s="404"/>
      <c r="E3" s="404"/>
      <c r="F3" s="404"/>
      <c r="G3" s="404"/>
      <c r="H3" s="404"/>
      <c r="I3" s="404"/>
      <c r="J3" s="404"/>
      <c r="K3" s="282"/>
    </row>
    <row r="4" spans="2:11" ht="25.5" customHeight="1">
      <c r="B4" s="283"/>
      <c r="C4" s="408" t="s">
        <v>507</v>
      </c>
      <c r="D4" s="408"/>
      <c r="E4" s="408"/>
      <c r="F4" s="408"/>
      <c r="G4" s="408"/>
      <c r="H4" s="408"/>
      <c r="I4" s="408"/>
      <c r="J4" s="408"/>
      <c r="K4" s="284"/>
    </row>
    <row r="5" spans="2:11" ht="5.25" customHeight="1">
      <c r="B5" s="283"/>
      <c r="C5" s="285"/>
      <c r="D5" s="285"/>
      <c r="E5" s="285"/>
      <c r="F5" s="285"/>
      <c r="G5" s="285"/>
      <c r="H5" s="285"/>
      <c r="I5" s="285"/>
      <c r="J5" s="285"/>
      <c r="K5" s="284"/>
    </row>
    <row r="6" spans="2:11" ht="15" customHeight="1">
      <c r="B6" s="283"/>
      <c r="C6" s="407" t="s">
        <v>508</v>
      </c>
      <c r="D6" s="407"/>
      <c r="E6" s="407"/>
      <c r="F6" s="407"/>
      <c r="G6" s="407"/>
      <c r="H6" s="407"/>
      <c r="I6" s="407"/>
      <c r="J6" s="407"/>
      <c r="K6" s="284"/>
    </row>
    <row r="7" spans="2:11" ht="15" customHeight="1">
      <c r="B7" s="287"/>
      <c r="C7" s="407" t="s">
        <v>509</v>
      </c>
      <c r="D7" s="407"/>
      <c r="E7" s="407"/>
      <c r="F7" s="407"/>
      <c r="G7" s="407"/>
      <c r="H7" s="407"/>
      <c r="I7" s="407"/>
      <c r="J7" s="407"/>
      <c r="K7" s="284"/>
    </row>
    <row r="8" spans="2:11" ht="12.75" customHeight="1">
      <c r="B8" s="287"/>
      <c r="C8" s="286"/>
      <c r="D8" s="286"/>
      <c r="E8" s="286"/>
      <c r="F8" s="286"/>
      <c r="G8" s="286"/>
      <c r="H8" s="286"/>
      <c r="I8" s="286"/>
      <c r="J8" s="286"/>
      <c r="K8" s="284"/>
    </row>
    <row r="9" spans="2:11" ht="15" customHeight="1">
      <c r="B9" s="287"/>
      <c r="C9" s="407" t="s">
        <v>510</v>
      </c>
      <c r="D9" s="407"/>
      <c r="E9" s="407"/>
      <c r="F9" s="407"/>
      <c r="G9" s="407"/>
      <c r="H9" s="407"/>
      <c r="I9" s="407"/>
      <c r="J9" s="407"/>
      <c r="K9" s="284"/>
    </row>
    <row r="10" spans="2:11" ht="15" customHeight="1">
      <c r="B10" s="287"/>
      <c r="C10" s="286"/>
      <c r="D10" s="407" t="s">
        <v>511</v>
      </c>
      <c r="E10" s="407"/>
      <c r="F10" s="407"/>
      <c r="G10" s="407"/>
      <c r="H10" s="407"/>
      <c r="I10" s="407"/>
      <c r="J10" s="407"/>
      <c r="K10" s="284"/>
    </row>
    <row r="11" spans="2:11" ht="15" customHeight="1">
      <c r="B11" s="287"/>
      <c r="C11" s="288"/>
      <c r="D11" s="407" t="s">
        <v>512</v>
      </c>
      <c r="E11" s="407"/>
      <c r="F11" s="407"/>
      <c r="G11" s="407"/>
      <c r="H11" s="407"/>
      <c r="I11" s="407"/>
      <c r="J11" s="407"/>
      <c r="K11" s="284"/>
    </row>
    <row r="12" spans="2:11" ht="12.75" customHeight="1">
      <c r="B12" s="287"/>
      <c r="C12" s="288"/>
      <c r="D12" s="288"/>
      <c r="E12" s="288"/>
      <c r="F12" s="288"/>
      <c r="G12" s="288"/>
      <c r="H12" s="288"/>
      <c r="I12" s="288"/>
      <c r="J12" s="288"/>
      <c r="K12" s="284"/>
    </row>
    <row r="13" spans="2:11" ht="15" customHeight="1">
      <c r="B13" s="287"/>
      <c r="C13" s="288"/>
      <c r="D13" s="407" t="s">
        <v>513</v>
      </c>
      <c r="E13" s="407"/>
      <c r="F13" s="407"/>
      <c r="G13" s="407"/>
      <c r="H13" s="407"/>
      <c r="I13" s="407"/>
      <c r="J13" s="407"/>
      <c r="K13" s="284"/>
    </row>
    <row r="14" spans="2:11" ht="15" customHeight="1">
      <c r="B14" s="287"/>
      <c r="C14" s="288"/>
      <c r="D14" s="407" t="s">
        <v>514</v>
      </c>
      <c r="E14" s="407"/>
      <c r="F14" s="407"/>
      <c r="G14" s="407"/>
      <c r="H14" s="407"/>
      <c r="I14" s="407"/>
      <c r="J14" s="407"/>
      <c r="K14" s="284"/>
    </row>
    <row r="15" spans="2:11" ht="15" customHeight="1">
      <c r="B15" s="287"/>
      <c r="C15" s="288"/>
      <c r="D15" s="407" t="s">
        <v>515</v>
      </c>
      <c r="E15" s="407"/>
      <c r="F15" s="407"/>
      <c r="G15" s="407"/>
      <c r="H15" s="407"/>
      <c r="I15" s="407"/>
      <c r="J15" s="407"/>
      <c r="K15" s="284"/>
    </row>
    <row r="16" spans="2:11" ht="15" customHeight="1">
      <c r="B16" s="287"/>
      <c r="C16" s="288"/>
      <c r="D16" s="288"/>
      <c r="E16" s="289" t="s">
        <v>85</v>
      </c>
      <c r="F16" s="407" t="s">
        <v>516</v>
      </c>
      <c r="G16" s="407"/>
      <c r="H16" s="407"/>
      <c r="I16" s="407"/>
      <c r="J16" s="407"/>
      <c r="K16" s="284"/>
    </row>
    <row r="17" spans="2:11" ht="15" customHeight="1">
      <c r="B17" s="287"/>
      <c r="C17" s="288"/>
      <c r="D17" s="288"/>
      <c r="E17" s="289" t="s">
        <v>517</v>
      </c>
      <c r="F17" s="407" t="s">
        <v>518</v>
      </c>
      <c r="G17" s="407"/>
      <c r="H17" s="407"/>
      <c r="I17" s="407"/>
      <c r="J17" s="407"/>
      <c r="K17" s="284"/>
    </row>
    <row r="18" spans="2:11" ht="15" customHeight="1">
      <c r="B18" s="287"/>
      <c r="C18" s="288"/>
      <c r="D18" s="288"/>
      <c r="E18" s="289" t="s">
        <v>519</v>
      </c>
      <c r="F18" s="407" t="s">
        <v>520</v>
      </c>
      <c r="G18" s="407"/>
      <c r="H18" s="407"/>
      <c r="I18" s="407"/>
      <c r="J18" s="407"/>
      <c r="K18" s="284"/>
    </row>
    <row r="19" spans="2:11" ht="15" customHeight="1">
      <c r="B19" s="287"/>
      <c r="C19" s="288"/>
      <c r="D19" s="288"/>
      <c r="E19" s="289" t="s">
        <v>521</v>
      </c>
      <c r="F19" s="407" t="s">
        <v>522</v>
      </c>
      <c r="G19" s="407"/>
      <c r="H19" s="407"/>
      <c r="I19" s="407"/>
      <c r="J19" s="407"/>
      <c r="K19" s="284"/>
    </row>
    <row r="20" spans="2:11" ht="15" customHeight="1">
      <c r="B20" s="287"/>
      <c r="C20" s="288"/>
      <c r="D20" s="288"/>
      <c r="E20" s="289" t="s">
        <v>523</v>
      </c>
      <c r="F20" s="407" t="s">
        <v>524</v>
      </c>
      <c r="G20" s="407"/>
      <c r="H20" s="407"/>
      <c r="I20" s="407"/>
      <c r="J20" s="407"/>
      <c r="K20" s="284"/>
    </row>
    <row r="21" spans="2:11" ht="15" customHeight="1">
      <c r="B21" s="287"/>
      <c r="C21" s="288"/>
      <c r="D21" s="288"/>
      <c r="E21" s="289" t="s">
        <v>525</v>
      </c>
      <c r="F21" s="407" t="s">
        <v>526</v>
      </c>
      <c r="G21" s="407"/>
      <c r="H21" s="407"/>
      <c r="I21" s="407"/>
      <c r="J21" s="407"/>
      <c r="K21" s="284"/>
    </row>
    <row r="22" spans="2:11" ht="12.75" customHeight="1">
      <c r="B22" s="287"/>
      <c r="C22" s="288"/>
      <c r="D22" s="288"/>
      <c r="E22" s="288"/>
      <c r="F22" s="288"/>
      <c r="G22" s="288"/>
      <c r="H22" s="288"/>
      <c r="I22" s="288"/>
      <c r="J22" s="288"/>
      <c r="K22" s="284"/>
    </row>
    <row r="23" spans="2:11" ht="15" customHeight="1">
      <c r="B23" s="287"/>
      <c r="C23" s="407" t="s">
        <v>527</v>
      </c>
      <c r="D23" s="407"/>
      <c r="E23" s="407"/>
      <c r="F23" s="407"/>
      <c r="G23" s="407"/>
      <c r="H23" s="407"/>
      <c r="I23" s="407"/>
      <c r="J23" s="407"/>
      <c r="K23" s="284"/>
    </row>
    <row r="24" spans="2:11" ht="15" customHeight="1">
      <c r="B24" s="287"/>
      <c r="C24" s="407" t="s">
        <v>528</v>
      </c>
      <c r="D24" s="407"/>
      <c r="E24" s="407"/>
      <c r="F24" s="407"/>
      <c r="G24" s="407"/>
      <c r="H24" s="407"/>
      <c r="I24" s="407"/>
      <c r="J24" s="407"/>
      <c r="K24" s="284"/>
    </row>
    <row r="25" spans="2:11" ht="15" customHeight="1">
      <c r="B25" s="287"/>
      <c r="C25" s="286"/>
      <c r="D25" s="407" t="s">
        <v>529</v>
      </c>
      <c r="E25" s="407"/>
      <c r="F25" s="407"/>
      <c r="G25" s="407"/>
      <c r="H25" s="407"/>
      <c r="I25" s="407"/>
      <c r="J25" s="407"/>
      <c r="K25" s="284"/>
    </row>
    <row r="26" spans="2:11" ht="15" customHeight="1">
      <c r="B26" s="287"/>
      <c r="C26" s="288"/>
      <c r="D26" s="407" t="s">
        <v>530</v>
      </c>
      <c r="E26" s="407"/>
      <c r="F26" s="407"/>
      <c r="G26" s="407"/>
      <c r="H26" s="407"/>
      <c r="I26" s="407"/>
      <c r="J26" s="407"/>
      <c r="K26" s="284"/>
    </row>
    <row r="27" spans="2:11" ht="12.75" customHeight="1">
      <c r="B27" s="287"/>
      <c r="C27" s="288"/>
      <c r="D27" s="288"/>
      <c r="E27" s="288"/>
      <c r="F27" s="288"/>
      <c r="G27" s="288"/>
      <c r="H27" s="288"/>
      <c r="I27" s="288"/>
      <c r="J27" s="288"/>
      <c r="K27" s="284"/>
    </row>
    <row r="28" spans="2:11" ht="15" customHeight="1">
      <c r="B28" s="287"/>
      <c r="C28" s="288"/>
      <c r="D28" s="407" t="s">
        <v>531</v>
      </c>
      <c r="E28" s="407"/>
      <c r="F28" s="407"/>
      <c r="G28" s="407"/>
      <c r="H28" s="407"/>
      <c r="I28" s="407"/>
      <c r="J28" s="407"/>
      <c r="K28" s="284"/>
    </row>
    <row r="29" spans="2:11" ht="15" customHeight="1">
      <c r="B29" s="287"/>
      <c r="C29" s="288"/>
      <c r="D29" s="407" t="s">
        <v>532</v>
      </c>
      <c r="E29" s="407"/>
      <c r="F29" s="407"/>
      <c r="G29" s="407"/>
      <c r="H29" s="407"/>
      <c r="I29" s="407"/>
      <c r="J29" s="407"/>
      <c r="K29" s="284"/>
    </row>
    <row r="30" spans="2:11" ht="12.75" customHeight="1">
      <c r="B30" s="287"/>
      <c r="C30" s="288"/>
      <c r="D30" s="288"/>
      <c r="E30" s="288"/>
      <c r="F30" s="288"/>
      <c r="G30" s="288"/>
      <c r="H30" s="288"/>
      <c r="I30" s="288"/>
      <c r="J30" s="288"/>
      <c r="K30" s="284"/>
    </row>
    <row r="31" spans="2:11" ht="15" customHeight="1">
      <c r="B31" s="287"/>
      <c r="C31" s="288"/>
      <c r="D31" s="407" t="s">
        <v>533</v>
      </c>
      <c r="E31" s="407"/>
      <c r="F31" s="407"/>
      <c r="G31" s="407"/>
      <c r="H31" s="407"/>
      <c r="I31" s="407"/>
      <c r="J31" s="407"/>
      <c r="K31" s="284"/>
    </row>
    <row r="32" spans="2:11" ht="15" customHeight="1">
      <c r="B32" s="287"/>
      <c r="C32" s="288"/>
      <c r="D32" s="407" t="s">
        <v>534</v>
      </c>
      <c r="E32" s="407"/>
      <c r="F32" s="407"/>
      <c r="G32" s="407"/>
      <c r="H32" s="407"/>
      <c r="I32" s="407"/>
      <c r="J32" s="407"/>
      <c r="K32" s="284"/>
    </row>
    <row r="33" spans="2:11" ht="15" customHeight="1">
      <c r="B33" s="287"/>
      <c r="C33" s="288"/>
      <c r="D33" s="407" t="s">
        <v>535</v>
      </c>
      <c r="E33" s="407"/>
      <c r="F33" s="407"/>
      <c r="G33" s="407"/>
      <c r="H33" s="407"/>
      <c r="I33" s="407"/>
      <c r="J33" s="407"/>
      <c r="K33" s="284"/>
    </row>
    <row r="34" spans="2:11" ht="15" customHeight="1">
      <c r="B34" s="287"/>
      <c r="C34" s="288"/>
      <c r="D34" s="286"/>
      <c r="E34" s="290" t="s">
        <v>116</v>
      </c>
      <c r="F34" s="286"/>
      <c r="G34" s="407" t="s">
        <v>536</v>
      </c>
      <c r="H34" s="407"/>
      <c r="I34" s="407"/>
      <c r="J34" s="407"/>
      <c r="K34" s="284"/>
    </row>
    <row r="35" spans="2:11" ht="30.75" customHeight="1">
      <c r="B35" s="287"/>
      <c r="C35" s="288"/>
      <c r="D35" s="286"/>
      <c r="E35" s="290" t="s">
        <v>537</v>
      </c>
      <c r="F35" s="286"/>
      <c r="G35" s="407" t="s">
        <v>538</v>
      </c>
      <c r="H35" s="407"/>
      <c r="I35" s="407"/>
      <c r="J35" s="407"/>
      <c r="K35" s="284"/>
    </row>
    <row r="36" spans="2:11" ht="15" customHeight="1">
      <c r="B36" s="287"/>
      <c r="C36" s="288"/>
      <c r="D36" s="286"/>
      <c r="E36" s="290" t="s">
        <v>59</v>
      </c>
      <c r="F36" s="286"/>
      <c r="G36" s="407" t="s">
        <v>539</v>
      </c>
      <c r="H36" s="407"/>
      <c r="I36" s="407"/>
      <c r="J36" s="407"/>
      <c r="K36" s="284"/>
    </row>
    <row r="37" spans="2:11" ht="15" customHeight="1">
      <c r="B37" s="287"/>
      <c r="C37" s="288"/>
      <c r="D37" s="286"/>
      <c r="E37" s="290" t="s">
        <v>117</v>
      </c>
      <c r="F37" s="286"/>
      <c r="G37" s="407" t="s">
        <v>540</v>
      </c>
      <c r="H37" s="407"/>
      <c r="I37" s="407"/>
      <c r="J37" s="407"/>
      <c r="K37" s="284"/>
    </row>
    <row r="38" spans="2:11" ht="15" customHeight="1">
      <c r="B38" s="287"/>
      <c r="C38" s="288"/>
      <c r="D38" s="286"/>
      <c r="E38" s="290" t="s">
        <v>118</v>
      </c>
      <c r="F38" s="286"/>
      <c r="G38" s="407" t="s">
        <v>541</v>
      </c>
      <c r="H38" s="407"/>
      <c r="I38" s="407"/>
      <c r="J38" s="407"/>
      <c r="K38" s="284"/>
    </row>
    <row r="39" spans="2:11" ht="15" customHeight="1">
      <c r="B39" s="287"/>
      <c r="C39" s="288"/>
      <c r="D39" s="286"/>
      <c r="E39" s="290" t="s">
        <v>119</v>
      </c>
      <c r="F39" s="286"/>
      <c r="G39" s="407" t="s">
        <v>542</v>
      </c>
      <c r="H39" s="407"/>
      <c r="I39" s="407"/>
      <c r="J39" s="407"/>
      <c r="K39" s="284"/>
    </row>
    <row r="40" spans="2:11" ht="15" customHeight="1">
      <c r="B40" s="287"/>
      <c r="C40" s="288"/>
      <c r="D40" s="286"/>
      <c r="E40" s="290" t="s">
        <v>543</v>
      </c>
      <c r="F40" s="286"/>
      <c r="G40" s="407" t="s">
        <v>544</v>
      </c>
      <c r="H40" s="407"/>
      <c r="I40" s="407"/>
      <c r="J40" s="407"/>
      <c r="K40" s="284"/>
    </row>
    <row r="41" spans="2:11" ht="15" customHeight="1">
      <c r="B41" s="287"/>
      <c r="C41" s="288"/>
      <c r="D41" s="286"/>
      <c r="E41" s="290"/>
      <c r="F41" s="286"/>
      <c r="G41" s="407" t="s">
        <v>545</v>
      </c>
      <c r="H41" s="407"/>
      <c r="I41" s="407"/>
      <c r="J41" s="407"/>
      <c r="K41" s="284"/>
    </row>
    <row r="42" spans="2:11" ht="15" customHeight="1">
      <c r="B42" s="287"/>
      <c r="C42" s="288"/>
      <c r="D42" s="286"/>
      <c r="E42" s="290" t="s">
        <v>546</v>
      </c>
      <c r="F42" s="286"/>
      <c r="G42" s="407" t="s">
        <v>547</v>
      </c>
      <c r="H42" s="407"/>
      <c r="I42" s="407"/>
      <c r="J42" s="407"/>
      <c r="K42" s="284"/>
    </row>
    <row r="43" spans="2:11" ht="15" customHeight="1">
      <c r="B43" s="287"/>
      <c r="C43" s="288"/>
      <c r="D43" s="286"/>
      <c r="E43" s="290" t="s">
        <v>121</v>
      </c>
      <c r="F43" s="286"/>
      <c r="G43" s="407" t="s">
        <v>548</v>
      </c>
      <c r="H43" s="407"/>
      <c r="I43" s="407"/>
      <c r="J43" s="407"/>
      <c r="K43" s="284"/>
    </row>
    <row r="44" spans="2:11" ht="12.75" customHeight="1">
      <c r="B44" s="287"/>
      <c r="C44" s="288"/>
      <c r="D44" s="286"/>
      <c r="E44" s="286"/>
      <c r="F44" s="286"/>
      <c r="G44" s="286"/>
      <c r="H44" s="286"/>
      <c r="I44" s="286"/>
      <c r="J44" s="286"/>
      <c r="K44" s="284"/>
    </row>
    <row r="45" spans="2:11" ht="15" customHeight="1">
      <c r="B45" s="287"/>
      <c r="C45" s="288"/>
      <c r="D45" s="407" t="s">
        <v>549</v>
      </c>
      <c r="E45" s="407"/>
      <c r="F45" s="407"/>
      <c r="G45" s="407"/>
      <c r="H45" s="407"/>
      <c r="I45" s="407"/>
      <c r="J45" s="407"/>
      <c r="K45" s="284"/>
    </row>
    <row r="46" spans="2:11" ht="15" customHeight="1">
      <c r="B46" s="287"/>
      <c r="C46" s="288"/>
      <c r="D46" s="288"/>
      <c r="E46" s="407" t="s">
        <v>550</v>
      </c>
      <c r="F46" s="407"/>
      <c r="G46" s="407"/>
      <c r="H46" s="407"/>
      <c r="I46" s="407"/>
      <c r="J46" s="407"/>
      <c r="K46" s="284"/>
    </row>
    <row r="47" spans="2:11" ht="15" customHeight="1">
      <c r="B47" s="287"/>
      <c r="C47" s="288"/>
      <c r="D47" s="288"/>
      <c r="E47" s="407" t="s">
        <v>551</v>
      </c>
      <c r="F47" s="407"/>
      <c r="G47" s="407"/>
      <c r="H47" s="407"/>
      <c r="I47" s="407"/>
      <c r="J47" s="407"/>
      <c r="K47" s="284"/>
    </row>
    <row r="48" spans="2:11" ht="15" customHeight="1">
      <c r="B48" s="287"/>
      <c r="C48" s="288"/>
      <c r="D48" s="288"/>
      <c r="E48" s="407" t="s">
        <v>552</v>
      </c>
      <c r="F48" s="407"/>
      <c r="G48" s="407"/>
      <c r="H48" s="407"/>
      <c r="I48" s="407"/>
      <c r="J48" s="407"/>
      <c r="K48" s="284"/>
    </row>
    <row r="49" spans="2:11" ht="15" customHeight="1">
      <c r="B49" s="287"/>
      <c r="C49" s="288"/>
      <c r="D49" s="407" t="s">
        <v>553</v>
      </c>
      <c r="E49" s="407"/>
      <c r="F49" s="407"/>
      <c r="G49" s="407"/>
      <c r="H49" s="407"/>
      <c r="I49" s="407"/>
      <c r="J49" s="407"/>
      <c r="K49" s="284"/>
    </row>
    <row r="50" spans="2:11" ht="25.5" customHeight="1">
      <c r="B50" s="283"/>
      <c r="C50" s="408" t="s">
        <v>554</v>
      </c>
      <c r="D50" s="408"/>
      <c r="E50" s="408"/>
      <c r="F50" s="408"/>
      <c r="G50" s="408"/>
      <c r="H50" s="408"/>
      <c r="I50" s="408"/>
      <c r="J50" s="408"/>
      <c r="K50" s="284"/>
    </row>
    <row r="51" spans="2:11" ht="5.25" customHeight="1">
      <c r="B51" s="283"/>
      <c r="C51" s="285"/>
      <c r="D51" s="285"/>
      <c r="E51" s="285"/>
      <c r="F51" s="285"/>
      <c r="G51" s="285"/>
      <c r="H51" s="285"/>
      <c r="I51" s="285"/>
      <c r="J51" s="285"/>
      <c r="K51" s="284"/>
    </row>
    <row r="52" spans="2:11" ht="15" customHeight="1">
      <c r="B52" s="283"/>
      <c r="C52" s="407" t="s">
        <v>555</v>
      </c>
      <c r="D52" s="407"/>
      <c r="E52" s="407"/>
      <c r="F52" s="407"/>
      <c r="G52" s="407"/>
      <c r="H52" s="407"/>
      <c r="I52" s="407"/>
      <c r="J52" s="407"/>
      <c r="K52" s="284"/>
    </row>
    <row r="53" spans="2:11" ht="15" customHeight="1">
      <c r="B53" s="283"/>
      <c r="C53" s="407" t="s">
        <v>556</v>
      </c>
      <c r="D53" s="407"/>
      <c r="E53" s="407"/>
      <c r="F53" s="407"/>
      <c r="G53" s="407"/>
      <c r="H53" s="407"/>
      <c r="I53" s="407"/>
      <c r="J53" s="407"/>
      <c r="K53" s="284"/>
    </row>
    <row r="54" spans="2:11" ht="12.75" customHeight="1">
      <c r="B54" s="283"/>
      <c r="C54" s="286"/>
      <c r="D54" s="286"/>
      <c r="E54" s="286"/>
      <c r="F54" s="286"/>
      <c r="G54" s="286"/>
      <c r="H54" s="286"/>
      <c r="I54" s="286"/>
      <c r="J54" s="286"/>
      <c r="K54" s="284"/>
    </row>
    <row r="55" spans="2:11" ht="15" customHeight="1">
      <c r="B55" s="283"/>
      <c r="C55" s="407" t="s">
        <v>557</v>
      </c>
      <c r="D55" s="407"/>
      <c r="E55" s="407"/>
      <c r="F55" s="407"/>
      <c r="G55" s="407"/>
      <c r="H55" s="407"/>
      <c r="I55" s="407"/>
      <c r="J55" s="407"/>
      <c r="K55" s="284"/>
    </row>
    <row r="56" spans="2:11" ht="15" customHeight="1">
      <c r="B56" s="283"/>
      <c r="C56" s="288"/>
      <c r="D56" s="407" t="s">
        <v>558</v>
      </c>
      <c r="E56" s="407"/>
      <c r="F56" s="407"/>
      <c r="G56" s="407"/>
      <c r="H56" s="407"/>
      <c r="I56" s="407"/>
      <c r="J56" s="407"/>
      <c r="K56" s="284"/>
    </row>
    <row r="57" spans="2:11" ht="15" customHeight="1">
      <c r="B57" s="283"/>
      <c r="C57" s="288"/>
      <c r="D57" s="407" t="s">
        <v>559</v>
      </c>
      <c r="E57" s="407"/>
      <c r="F57" s="407"/>
      <c r="G57" s="407"/>
      <c r="H57" s="407"/>
      <c r="I57" s="407"/>
      <c r="J57" s="407"/>
      <c r="K57" s="284"/>
    </row>
    <row r="58" spans="2:11" ht="15" customHeight="1">
      <c r="B58" s="283"/>
      <c r="C58" s="288"/>
      <c r="D58" s="407" t="s">
        <v>560</v>
      </c>
      <c r="E58" s="407"/>
      <c r="F58" s="407"/>
      <c r="G58" s="407"/>
      <c r="H58" s="407"/>
      <c r="I58" s="407"/>
      <c r="J58" s="407"/>
      <c r="K58" s="284"/>
    </row>
    <row r="59" spans="2:11" ht="15" customHeight="1">
      <c r="B59" s="283"/>
      <c r="C59" s="288"/>
      <c r="D59" s="407" t="s">
        <v>561</v>
      </c>
      <c r="E59" s="407"/>
      <c r="F59" s="407"/>
      <c r="G59" s="407"/>
      <c r="H59" s="407"/>
      <c r="I59" s="407"/>
      <c r="J59" s="407"/>
      <c r="K59" s="284"/>
    </row>
    <row r="60" spans="2:11" ht="15" customHeight="1">
      <c r="B60" s="283"/>
      <c r="C60" s="288"/>
      <c r="D60" s="406" t="s">
        <v>562</v>
      </c>
      <c r="E60" s="406"/>
      <c r="F60" s="406"/>
      <c r="G60" s="406"/>
      <c r="H60" s="406"/>
      <c r="I60" s="406"/>
      <c r="J60" s="406"/>
      <c r="K60" s="284"/>
    </row>
    <row r="61" spans="2:11" ht="15" customHeight="1">
      <c r="B61" s="283"/>
      <c r="C61" s="288"/>
      <c r="D61" s="407" t="s">
        <v>563</v>
      </c>
      <c r="E61" s="407"/>
      <c r="F61" s="407"/>
      <c r="G61" s="407"/>
      <c r="H61" s="407"/>
      <c r="I61" s="407"/>
      <c r="J61" s="407"/>
      <c r="K61" s="284"/>
    </row>
    <row r="62" spans="2:11" ht="12.75" customHeight="1">
      <c r="B62" s="283"/>
      <c r="C62" s="288"/>
      <c r="D62" s="288"/>
      <c r="E62" s="291"/>
      <c r="F62" s="288"/>
      <c r="G62" s="288"/>
      <c r="H62" s="288"/>
      <c r="I62" s="288"/>
      <c r="J62" s="288"/>
      <c r="K62" s="284"/>
    </row>
    <row r="63" spans="2:11" ht="15" customHeight="1">
      <c r="B63" s="283"/>
      <c r="C63" s="288"/>
      <c r="D63" s="407" t="s">
        <v>564</v>
      </c>
      <c r="E63" s="407"/>
      <c r="F63" s="407"/>
      <c r="G63" s="407"/>
      <c r="H63" s="407"/>
      <c r="I63" s="407"/>
      <c r="J63" s="407"/>
      <c r="K63" s="284"/>
    </row>
    <row r="64" spans="2:11" ht="15" customHeight="1">
      <c r="B64" s="283"/>
      <c r="C64" s="288"/>
      <c r="D64" s="406" t="s">
        <v>565</v>
      </c>
      <c r="E64" s="406"/>
      <c r="F64" s="406"/>
      <c r="G64" s="406"/>
      <c r="H64" s="406"/>
      <c r="I64" s="406"/>
      <c r="J64" s="406"/>
      <c r="K64" s="284"/>
    </row>
    <row r="65" spans="2:11" ht="15" customHeight="1">
      <c r="B65" s="283"/>
      <c r="C65" s="288"/>
      <c r="D65" s="407" t="s">
        <v>566</v>
      </c>
      <c r="E65" s="407"/>
      <c r="F65" s="407"/>
      <c r="G65" s="407"/>
      <c r="H65" s="407"/>
      <c r="I65" s="407"/>
      <c r="J65" s="407"/>
      <c r="K65" s="284"/>
    </row>
    <row r="66" spans="2:11" ht="15" customHeight="1">
      <c r="B66" s="283"/>
      <c r="C66" s="288"/>
      <c r="D66" s="407" t="s">
        <v>567</v>
      </c>
      <c r="E66" s="407"/>
      <c r="F66" s="407"/>
      <c r="G66" s="407"/>
      <c r="H66" s="407"/>
      <c r="I66" s="407"/>
      <c r="J66" s="407"/>
      <c r="K66" s="284"/>
    </row>
    <row r="67" spans="2:11" ht="15" customHeight="1">
      <c r="B67" s="283"/>
      <c r="C67" s="288"/>
      <c r="D67" s="407" t="s">
        <v>568</v>
      </c>
      <c r="E67" s="407"/>
      <c r="F67" s="407"/>
      <c r="G67" s="407"/>
      <c r="H67" s="407"/>
      <c r="I67" s="407"/>
      <c r="J67" s="407"/>
      <c r="K67" s="284"/>
    </row>
    <row r="68" spans="2:11" ht="15" customHeight="1">
      <c r="B68" s="283"/>
      <c r="C68" s="288"/>
      <c r="D68" s="407" t="s">
        <v>569</v>
      </c>
      <c r="E68" s="407"/>
      <c r="F68" s="407"/>
      <c r="G68" s="407"/>
      <c r="H68" s="407"/>
      <c r="I68" s="407"/>
      <c r="J68" s="407"/>
      <c r="K68" s="284"/>
    </row>
    <row r="69" spans="2:11" ht="12.75" customHeight="1">
      <c r="B69" s="292"/>
      <c r="C69" s="293"/>
      <c r="D69" s="293"/>
      <c r="E69" s="293"/>
      <c r="F69" s="293"/>
      <c r="G69" s="293"/>
      <c r="H69" s="293"/>
      <c r="I69" s="293"/>
      <c r="J69" s="293"/>
      <c r="K69" s="294"/>
    </row>
    <row r="70" spans="2:11" ht="18.75" customHeight="1">
      <c r="B70" s="295"/>
      <c r="C70" s="295"/>
      <c r="D70" s="295"/>
      <c r="E70" s="295"/>
      <c r="F70" s="295"/>
      <c r="G70" s="295"/>
      <c r="H70" s="295"/>
      <c r="I70" s="295"/>
      <c r="J70" s="295"/>
      <c r="K70" s="296"/>
    </row>
    <row r="71" spans="2:11" ht="18.75" customHeight="1">
      <c r="B71" s="296"/>
      <c r="C71" s="296"/>
      <c r="D71" s="296"/>
      <c r="E71" s="296"/>
      <c r="F71" s="296"/>
      <c r="G71" s="296"/>
      <c r="H71" s="296"/>
      <c r="I71" s="296"/>
      <c r="J71" s="296"/>
      <c r="K71" s="296"/>
    </row>
    <row r="72" spans="2:11" ht="7.5" customHeight="1">
      <c r="B72" s="297"/>
      <c r="C72" s="298"/>
      <c r="D72" s="298"/>
      <c r="E72" s="298"/>
      <c r="F72" s="298"/>
      <c r="G72" s="298"/>
      <c r="H72" s="298"/>
      <c r="I72" s="298"/>
      <c r="J72" s="298"/>
      <c r="K72" s="299"/>
    </row>
    <row r="73" spans="2:11" ht="45" customHeight="1">
      <c r="B73" s="300"/>
      <c r="C73" s="405" t="s">
        <v>104</v>
      </c>
      <c r="D73" s="405"/>
      <c r="E73" s="405"/>
      <c r="F73" s="405"/>
      <c r="G73" s="405"/>
      <c r="H73" s="405"/>
      <c r="I73" s="405"/>
      <c r="J73" s="405"/>
      <c r="K73" s="301"/>
    </row>
    <row r="74" spans="2:11" ht="17.25" customHeight="1">
      <c r="B74" s="300"/>
      <c r="C74" s="302" t="s">
        <v>570</v>
      </c>
      <c r="D74" s="302"/>
      <c r="E74" s="302"/>
      <c r="F74" s="302" t="s">
        <v>571</v>
      </c>
      <c r="G74" s="303"/>
      <c r="H74" s="302" t="s">
        <v>117</v>
      </c>
      <c r="I74" s="302" t="s">
        <v>63</v>
      </c>
      <c r="J74" s="302" t="s">
        <v>572</v>
      </c>
      <c r="K74" s="301"/>
    </row>
    <row r="75" spans="2:11" ht="17.25" customHeight="1">
      <c r="B75" s="300"/>
      <c r="C75" s="304" t="s">
        <v>573</v>
      </c>
      <c r="D75" s="304"/>
      <c r="E75" s="304"/>
      <c r="F75" s="305" t="s">
        <v>574</v>
      </c>
      <c r="G75" s="306"/>
      <c r="H75" s="304"/>
      <c r="I75" s="304"/>
      <c r="J75" s="304" t="s">
        <v>575</v>
      </c>
      <c r="K75" s="301"/>
    </row>
    <row r="76" spans="2:11" ht="5.25" customHeight="1">
      <c r="B76" s="300"/>
      <c r="C76" s="307"/>
      <c r="D76" s="307"/>
      <c r="E76" s="307"/>
      <c r="F76" s="307"/>
      <c r="G76" s="308"/>
      <c r="H76" s="307"/>
      <c r="I76" s="307"/>
      <c r="J76" s="307"/>
      <c r="K76" s="301"/>
    </row>
    <row r="77" spans="2:11" ht="15" customHeight="1">
      <c r="B77" s="300"/>
      <c r="C77" s="290" t="s">
        <v>59</v>
      </c>
      <c r="D77" s="307"/>
      <c r="E77" s="307"/>
      <c r="F77" s="309" t="s">
        <v>576</v>
      </c>
      <c r="G77" s="308"/>
      <c r="H77" s="290" t="s">
        <v>577</v>
      </c>
      <c r="I77" s="290" t="s">
        <v>578</v>
      </c>
      <c r="J77" s="290">
        <v>20</v>
      </c>
      <c r="K77" s="301"/>
    </row>
    <row r="78" spans="2:11" ht="15" customHeight="1">
      <c r="B78" s="300"/>
      <c r="C78" s="290" t="s">
        <v>579</v>
      </c>
      <c r="D78" s="290"/>
      <c r="E78" s="290"/>
      <c r="F78" s="309" t="s">
        <v>576</v>
      </c>
      <c r="G78" s="308"/>
      <c r="H78" s="290" t="s">
        <v>580</v>
      </c>
      <c r="I78" s="290" t="s">
        <v>578</v>
      </c>
      <c r="J78" s="290">
        <v>120</v>
      </c>
      <c r="K78" s="301"/>
    </row>
    <row r="79" spans="2:11" ht="15" customHeight="1">
      <c r="B79" s="310"/>
      <c r="C79" s="290" t="s">
        <v>581</v>
      </c>
      <c r="D79" s="290"/>
      <c r="E79" s="290"/>
      <c r="F79" s="309" t="s">
        <v>582</v>
      </c>
      <c r="G79" s="308"/>
      <c r="H79" s="290" t="s">
        <v>583</v>
      </c>
      <c r="I79" s="290" t="s">
        <v>578</v>
      </c>
      <c r="J79" s="290">
        <v>50</v>
      </c>
      <c r="K79" s="301"/>
    </row>
    <row r="80" spans="2:11" ht="15" customHeight="1">
      <c r="B80" s="310"/>
      <c r="C80" s="290" t="s">
        <v>584</v>
      </c>
      <c r="D80" s="290"/>
      <c r="E80" s="290"/>
      <c r="F80" s="309" t="s">
        <v>576</v>
      </c>
      <c r="G80" s="308"/>
      <c r="H80" s="290" t="s">
        <v>585</v>
      </c>
      <c r="I80" s="290" t="s">
        <v>586</v>
      </c>
      <c r="J80" s="290"/>
      <c r="K80" s="301"/>
    </row>
    <row r="81" spans="2:11" ht="15" customHeight="1">
      <c r="B81" s="310"/>
      <c r="C81" s="311" t="s">
        <v>587</v>
      </c>
      <c r="D81" s="311"/>
      <c r="E81" s="311"/>
      <c r="F81" s="312" t="s">
        <v>582</v>
      </c>
      <c r="G81" s="311"/>
      <c r="H81" s="311" t="s">
        <v>588</v>
      </c>
      <c r="I81" s="311" t="s">
        <v>578</v>
      </c>
      <c r="J81" s="311">
        <v>15</v>
      </c>
      <c r="K81" s="301"/>
    </row>
    <row r="82" spans="2:11" ht="15" customHeight="1">
      <c r="B82" s="310"/>
      <c r="C82" s="311" t="s">
        <v>589</v>
      </c>
      <c r="D82" s="311"/>
      <c r="E82" s="311"/>
      <c r="F82" s="312" t="s">
        <v>582</v>
      </c>
      <c r="G82" s="311"/>
      <c r="H82" s="311" t="s">
        <v>590</v>
      </c>
      <c r="I82" s="311" t="s">
        <v>578</v>
      </c>
      <c r="J82" s="311">
        <v>15</v>
      </c>
      <c r="K82" s="301"/>
    </row>
    <row r="83" spans="2:11" ht="15" customHeight="1">
      <c r="B83" s="310"/>
      <c r="C83" s="311" t="s">
        <v>591</v>
      </c>
      <c r="D83" s="311"/>
      <c r="E83" s="311"/>
      <c r="F83" s="312" t="s">
        <v>582</v>
      </c>
      <c r="G83" s="311"/>
      <c r="H83" s="311" t="s">
        <v>592</v>
      </c>
      <c r="I83" s="311" t="s">
        <v>578</v>
      </c>
      <c r="J83" s="311">
        <v>20</v>
      </c>
      <c r="K83" s="301"/>
    </row>
    <row r="84" spans="2:11" ht="15" customHeight="1">
      <c r="B84" s="310"/>
      <c r="C84" s="311" t="s">
        <v>593</v>
      </c>
      <c r="D84" s="311"/>
      <c r="E84" s="311"/>
      <c r="F84" s="312" t="s">
        <v>582</v>
      </c>
      <c r="G84" s="311"/>
      <c r="H84" s="311" t="s">
        <v>594</v>
      </c>
      <c r="I84" s="311" t="s">
        <v>578</v>
      </c>
      <c r="J84" s="311">
        <v>20</v>
      </c>
      <c r="K84" s="301"/>
    </row>
    <row r="85" spans="2:11" ht="15" customHeight="1">
      <c r="B85" s="310"/>
      <c r="C85" s="290" t="s">
        <v>595</v>
      </c>
      <c r="D85" s="290"/>
      <c r="E85" s="290"/>
      <c r="F85" s="309" t="s">
        <v>582</v>
      </c>
      <c r="G85" s="308"/>
      <c r="H85" s="290" t="s">
        <v>596</v>
      </c>
      <c r="I85" s="290" t="s">
        <v>578</v>
      </c>
      <c r="J85" s="290">
        <v>50</v>
      </c>
      <c r="K85" s="301"/>
    </row>
    <row r="86" spans="2:11" ht="15" customHeight="1">
      <c r="B86" s="310"/>
      <c r="C86" s="290" t="s">
        <v>597</v>
      </c>
      <c r="D86" s="290"/>
      <c r="E86" s="290"/>
      <c r="F86" s="309" t="s">
        <v>582</v>
      </c>
      <c r="G86" s="308"/>
      <c r="H86" s="290" t="s">
        <v>598</v>
      </c>
      <c r="I86" s="290" t="s">
        <v>578</v>
      </c>
      <c r="J86" s="290">
        <v>20</v>
      </c>
      <c r="K86" s="301"/>
    </row>
    <row r="87" spans="2:11" ht="15" customHeight="1">
      <c r="B87" s="310"/>
      <c r="C87" s="290" t="s">
        <v>599</v>
      </c>
      <c r="D87" s="290"/>
      <c r="E87" s="290"/>
      <c r="F87" s="309" t="s">
        <v>582</v>
      </c>
      <c r="G87" s="308"/>
      <c r="H87" s="290" t="s">
        <v>600</v>
      </c>
      <c r="I87" s="290" t="s">
        <v>578</v>
      </c>
      <c r="J87" s="290">
        <v>20</v>
      </c>
      <c r="K87" s="301"/>
    </row>
    <row r="88" spans="2:11" ht="15" customHeight="1">
      <c r="B88" s="310"/>
      <c r="C88" s="290" t="s">
        <v>601</v>
      </c>
      <c r="D88" s="290"/>
      <c r="E88" s="290"/>
      <c r="F88" s="309" t="s">
        <v>582</v>
      </c>
      <c r="G88" s="308"/>
      <c r="H88" s="290" t="s">
        <v>602</v>
      </c>
      <c r="I88" s="290" t="s">
        <v>578</v>
      </c>
      <c r="J88" s="290">
        <v>50</v>
      </c>
      <c r="K88" s="301"/>
    </row>
    <row r="89" spans="2:11" ht="15" customHeight="1">
      <c r="B89" s="310"/>
      <c r="C89" s="290" t="s">
        <v>603</v>
      </c>
      <c r="D89" s="290"/>
      <c r="E89" s="290"/>
      <c r="F89" s="309" t="s">
        <v>582</v>
      </c>
      <c r="G89" s="308"/>
      <c r="H89" s="290" t="s">
        <v>603</v>
      </c>
      <c r="I89" s="290" t="s">
        <v>578</v>
      </c>
      <c r="J89" s="290">
        <v>50</v>
      </c>
      <c r="K89" s="301"/>
    </row>
    <row r="90" spans="2:11" ht="15" customHeight="1">
      <c r="B90" s="310"/>
      <c r="C90" s="290" t="s">
        <v>122</v>
      </c>
      <c r="D90" s="290"/>
      <c r="E90" s="290"/>
      <c r="F90" s="309" t="s">
        <v>582</v>
      </c>
      <c r="G90" s="308"/>
      <c r="H90" s="290" t="s">
        <v>604</v>
      </c>
      <c r="I90" s="290" t="s">
        <v>578</v>
      </c>
      <c r="J90" s="290">
        <v>255</v>
      </c>
      <c r="K90" s="301"/>
    </row>
    <row r="91" spans="2:11" ht="15" customHeight="1">
      <c r="B91" s="310"/>
      <c r="C91" s="290" t="s">
        <v>605</v>
      </c>
      <c r="D91" s="290"/>
      <c r="E91" s="290"/>
      <c r="F91" s="309" t="s">
        <v>576</v>
      </c>
      <c r="G91" s="308"/>
      <c r="H91" s="290" t="s">
        <v>606</v>
      </c>
      <c r="I91" s="290" t="s">
        <v>607</v>
      </c>
      <c r="J91" s="290"/>
      <c r="K91" s="301"/>
    </row>
    <row r="92" spans="2:11" ht="15" customHeight="1">
      <c r="B92" s="310"/>
      <c r="C92" s="290" t="s">
        <v>608</v>
      </c>
      <c r="D92" s="290"/>
      <c r="E92" s="290"/>
      <c r="F92" s="309" t="s">
        <v>576</v>
      </c>
      <c r="G92" s="308"/>
      <c r="H92" s="290" t="s">
        <v>609</v>
      </c>
      <c r="I92" s="290" t="s">
        <v>610</v>
      </c>
      <c r="J92" s="290"/>
      <c r="K92" s="301"/>
    </row>
    <row r="93" spans="2:11" ht="15" customHeight="1">
      <c r="B93" s="310"/>
      <c r="C93" s="290" t="s">
        <v>611</v>
      </c>
      <c r="D93" s="290"/>
      <c r="E93" s="290"/>
      <c r="F93" s="309" t="s">
        <v>576</v>
      </c>
      <c r="G93" s="308"/>
      <c r="H93" s="290" t="s">
        <v>611</v>
      </c>
      <c r="I93" s="290" t="s">
        <v>610</v>
      </c>
      <c r="J93" s="290"/>
      <c r="K93" s="301"/>
    </row>
    <row r="94" spans="2:11" ht="15" customHeight="1">
      <c r="B94" s="310"/>
      <c r="C94" s="290" t="s">
        <v>44</v>
      </c>
      <c r="D94" s="290"/>
      <c r="E94" s="290"/>
      <c r="F94" s="309" t="s">
        <v>576</v>
      </c>
      <c r="G94" s="308"/>
      <c r="H94" s="290" t="s">
        <v>612</v>
      </c>
      <c r="I94" s="290" t="s">
        <v>610</v>
      </c>
      <c r="J94" s="290"/>
      <c r="K94" s="301"/>
    </row>
    <row r="95" spans="2:11" ht="15" customHeight="1">
      <c r="B95" s="310"/>
      <c r="C95" s="290" t="s">
        <v>54</v>
      </c>
      <c r="D95" s="290"/>
      <c r="E95" s="290"/>
      <c r="F95" s="309" t="s">
        <v>576</v>
      </c>
      <c r="G95" s="308"/>
      <c r="H95" s="290" t="s">
        <v>613</v>
      </c>
      <c r="I95" s="290" t="s">
        <v>610</v>
      </c>
      <c r="J95" s="290"/>
      <c r="K95" s="301"/>
    </row>
    <row r="96" spans="2:11" ht="15" customHeight="1">
      <c r="B96" s="313"/>
      <c r="C96" s="314"/>
      <c r="D96" s="314"/>
      <c r="E96" s="314"/>
      <c r="F96" s="314"/>
      <c r="G96" s="314"/>
      <c r="H96" s="314"/>
      <c r="I96" s="314"/>
      <c r="J96" s="314"/>
      <c r="K96" s="315"/>
    </row>
    <row r="97" spans="2:11" ht="18.75" customHeight="1">
      <c r="B97" s="316"/>
      <c r="C97" s="317"/>
      <c r="D97" s="317"/>
      <c r="E97" s="317"/>
      <c r="F97" s="317"/>
      <c r="G97" s="317"/>
      <c r="H97" s="317"/>
      <c r="I97" s="317"/>
      <c r="J97" s="317"/>
      <c r="K97" s="316"/>
    </row>
    <row r="98" spans="2:11" ht="18.75" customHeight="1">
      <c r="B98" s="296"/>
      <c r="C98" s="296"/>
      <c r="D98" s="296"/>
      <c r="E98" s="296"/>
      <c r="F98" s="296"/>
      <c r="G98" s="296"/>
      <c r="H98" s="296"/>
      <c r="I98" s="296"/>
      <c r="J98" s="296"/>
      <c r="K98" s="296"/>
    </row>
    <row r="99" spans="2:11" ht="7.5" customHeight="1">
      <c r="B99" s="297"/>
      <c r="C99" s="298"/>
      <c r="D99" s="298"/>
      <c r="E99" s="298"/>
      <c r="F99" s="298"/>
      <c r="G99" s="298"/>
      <c r="H99" s="298"/>
      <c r="I99" s="298"/>
      <c r="J99" s="298"/>
      <c r="K99" s="299"/>
    </row>
    <row r="100" spans="2:11" ht="45" customHeight="1">
      <c r="B100" s="300"/>
      <c r="C100" s="405" t="s">
        <v>614</v>
      </c>
      <c r="D100" s="405"/>
      <c r="E100" s="405"/>
      <c r="F100" s="405"/>
      <c r="G100" s="405"/>
      <c r="H100" s="405"/>
      <c r="I100" s="405"/>
      <c r="J100" s="405"/>
      <c r="K100" s="301"/>
    </row>
    <row r="101" spans="2:11" ht="17.25" customHeight="1">
      <c r="B101" s="300"/>
      <c r="C101" s="302" t="s">
        <v>570</v>
      </c>
      <c r="D101" s="302"/>
      <c r="E101" s="302"/>
      <c r="F101" s="302" t="s">
        <v>571</v>
      </c>
      <c r="G101" s="303"/>
      <c r="H101" s="302" t="s">
        <v>117</v>
      </c>
      <c r="I101" s="302" t="s">
        <v>63</v>
      </c>
      <c r="J101" s="302" t="s">
        <v>572</v>
      </c>
      <c r="K101" s="301"/>
    </row>
    <row r="102" spans="2:11" ht="17.25" customHeight="1">
      <c r="B102" s="300"/>
      <c r="C102" s="304" t="s">
        <v>573</v>
      </c>
      <c r="D102" s="304"/>
      <c r="E102" s="304"/>
      <c r="F102" s="305" t="s">
        <v>574</v>
      </c>
      <c r="G102" s="306"/>
      <c r="H102" s="304"/>
      <c r="I102" s="304"/>
      <c r="J102" s="304" t="s">
        <v>575</v>
      </c>
      <c r="K102" s="301"/>
    </row>
    <row r="103" spans="2:11" ht="5.25" customHeight="1">
      <c r="B103" s="300"/>
      <c r="C103" s="302"/>
      <c r="D103" s="302"/>
      <c r="E103" s="302"/>
      <c r="F103" s="302"/>
      <c r="G103" s="318"/>
      <c r="H103" s="302"/>
      <c r="I103" s="302"/>
      <c r="J103" s="302"/>
      <c r="K103" s="301"/>
    </row>
    <row r="104" spans="2:11" ht="15" customHeight="1">
      <c r="B104" s="300"/>
      <c r="C104" s="290" t="s">
        <v>59</v>
      </c>
      <c r="D104" s="307"/>
      <c r="E104" s="307"/>
      <c r="F104" s="309" t="s">
        <v>576</v>
      </c>
      <c r="G104" s="318"/>
      <c r="H104" s="290" t="s">
        <v>615</v>
      </c>
      <c r="I104" s="290" t="s">
        <v>578</v>
      </c>
      <c r="J104" s="290">
        <v>20</v>
      </c>
      <c r="K104" s="301"/>
    </row>
    <row r="105" spans="2:11" ht="15" customHeight="1">
      <c r="B105" s="300"/>
      <c r="C105" s="290" t="s">
        <v>579</v>
      </c>
      <c r="D105" s="290"/>
      <c r="E105" s="290"/>
      <c r="F105" s="309" t="s">
        <v>576</v>
      </c>
      <c r="G105" s="290"/>
      <c r="H105" s="290" t="s">
        <v>615</v>
      </c>
      <c r="I105" s="290" t="s">
        <v>578</v>
      </c>
      <c r="J105" s="290">
        <v>120</v>
      </c>
      <c r="K105" s="301"/>
    </row>
    <row r="106" spans="2:11" ht="15" customHeight="1">
      <c r="B106" s="310"/>
      <c r="C106" s="290" t="s">
        <v>581</v>
      </c>
      <c r="D106" s="290"/>
      <c r="E106" s="290"/>
      <c r="F106" s="309" t="s">
        <v>582</v>
      </c>
      <c r="G106" s="290"/>
      <c r="H106" s="290" t="s">
        <v>615</v>
      </c>
      <c r="I106" s="290" t="s">
        <v>578</v>
      </c>
      <c r="J106" s="290">
        <v>50</v>
      </c>
      <c r="K106" s="301"/>
    </row>
    <row r="107" spans="2:11" ht="15" customHeight="1">
      <c r="B107" s="310"/>
      <c r="C107" s="290" t="s">
        <v>584</v>
      </c>
      <c r="D107" s="290"/>
      <c r="E107" s="290"/>
      <c r="F107" s="309" t="s">
        <v>576</v>
      </c>
      <c r="G107" s="290"/>
      <c r="H107" s="290" t="s">
        <v>615</v>
      </c>
      <c r="I107" s="290" t="s">
        <v>586</v>
      </c>
      <c r="J107" s="290"/>
      <c r="K107" s="301"/>
    </row>
    <row r="108" spans="2:11" ht="15" customHeight="1">
      <c r="B108" s="310"/>
      <c r="C108" s="290" t="s">
        <v>595</v>
      </c>
      <c r="D108" s="290"/>
      <c r="E108" s="290"/>
      <c r="F108" s="309" t="s">
        <v>582</v>
      </c>
      <c r="G108" s="290"/>
      <c r="H108" s="290" t="s">
        <v>615</v>
      </c>
      <c r="I108" s="290" t="s">
        <v>578</v>
      </c>
      <c r="J108" s="290">
        <v>50</v>
      </c>
      <c r="K108" s="301"/>
    </row>
    <row r="109" spans="2:11" ht="15" customHeight="1">
      <c r="B109" s="310"/>
      <c r="C109" s="290" t="s">
        <v>603</v>
      </c>
      <c r="D109" s="290"/>
      <c r="E109" s="290"/>
      <c r="F109" s="309" t="s">
        <v>582</v>
      </c>
      <c r="G109" s="290"/>
      <c r="H109" s="290" t="s">
        <v>615</v>
      </c>
      <c r="I109" s="290" t="s">
        <v>578</v>
      </c>
      <c r="J109" s="290">
        <v>50</v>
      </c>
      <c r="K109" s="301"/>
    </row>
    <row r="110" spans="2:11" ht="15" customHeight="1">
      <c r="B110" s="310"/>
      <c r="C110" s="290" t="s">
        <v>601</v>
      </c>
      <c r="D110" s="290"/>
      <c r="E110" s="290"/>
      <c r="F110" s="309" t="s">
        <v>582</v>
      </c>
      <c r="G110" s="290"/>
      <c r="H110" s="290" t="s">
        <v>615</v>
      </c>
      <c r="I110" s="290" t="s">
        <v>578</v>
      </c>
      <c r="J110" s="290">
        <v>50</v>
      </c>
      <c r="K110" s="301"/>
    </row>
    <row r="111" spans="2:11" ht="15" customHeight="1">
      <c r="B111" s="310"/>
      <c r="C111" s="290" t="s">
        <v>59</v>
      </c>
      <c r="D111" s="290"/>
      <c r="E111" s="290"/>
      <c r="F111" s="309" t="s">
        <v>576</v>
      </c>
      <c r="G111" s="290"/>
      <c r="H111" s="290" t="s">
        <v>616</v>
      </c>
      <c r="I111" s="290" t="s">
        <v>578</v>
      </c>
      <c r="J111" s="290">
        <v>20</v>
      </c>
      <c r="K111" s="301"/>
    </row>
    <row r="112" spans="2:11" ht="15" customHeight="1">
      <c r="B112" s="310"/>
      <c r="C112" s="290" t="s">
        <v>617</v>
      </c>
      <c r="D112" s="290"/>
      <c r="E112" s="290"/>
      <c r="F112" s="309" t="s">
        <v>576</v>
      </c>
      <c r="G112" s="290"/>
      <c r="H112" s="290" t="s">
        <v>618</v>
      </c>
      <c r="I112" s="290" t="s">
        <v>578</v>
      </c>
      <c r="J112" s="290">
        <v>120</v>
      </c>
      <c r="K112" s="301"/>
    </row>
    <row r="113" spans="2:11" ht="15" customHeight="1">
      <c r="B113" s="310"/>
      <c r="C113" s="290" t="s">
        <v>44</v>
      </c>
      <c r="D113" s="290"/>
      <c r="E113" s="290"/>
      <c r="F113" s="309" t="s">
        <v>576</v>
      </c>
      <c r="G113" s="290"/>
      <c r="H113" s="290" t="s">
        <v>619</v>
      </c>
      <c r="I113" s="290" t="s">
        <v>610</v>
      </c>
      <c r="J113" s="290"/>
      <c r="K113" s="301"/>
    </row>
    <row r="114" spans="2:11" ht="15" customHeight="1">
      <c r="B114" s="310"/>
      <c r="C114" s="290" t="s">
        <v>54</v>
      </c>
      <c r="D114" s="290"/>
      <c r="E114" s="290"/>
      <c r="F114" s="309" t="s">
        <v>576</v>
      </c>
      <c r="G114" s="290"/>
      <c r="H114" s="290" t="s">
        <v>620</v>
      </c>
      <c r="I114" s="290" t="s">
        <v>610</v>
      </c>
      <c r="J114" s="290"/>
      <c r="K114" s="301"/>
    </row>
    <row r="115" spans="2:11" ht="15" customHeight="1">
      <c r="B115" s="310"/>
      <c r="C115" s="290" t="s">
        <v>63</v>
      </c>
      <c r="D115" s="290"/>
      <c r="E115" s="290"/>
      <c r="F115" s="309" t="s">
        <v>576</v>
      </c>
      <c r="G115" s="290"/>
      <c r="H115" s="290" t="s">
        <v>621</v>
      </c>
      <c r="I115" s="290" t="s">
        <v>622</v>
      </c>
      <c r="J115" s="290"/>
      <c r="K115" s="301"/>
    </row>
    <row r="116" spans="2:11" ht="15" customHeight="1">
      <c r="B116" s="313"/>
      <c r="C116" s="319"/>
      <c r="D116" s="319"/>
      <c r="E116" s="319"/>
      <c r="F116" s="319"/>
      <c r="G116" s="319"/>
      <c r="H116" s="319"/>
      <c r="I116" s="319"/>
      <c r="J116" s="319"/>
      <c r="K116" s="315"/>
    </row>
    <row r="117" spans="2:11" ht="18.75" customHeight="1">
      <c r="B117" s="320"/>
      <c r="C117" s="286"/>
      <c r="D117" s="286"/>
      <c r="E117" s="286"/>
      <c r="F117" s="321"/>
      <c r="G117" s="286"/>
      <c r="H117" s="286"/>
      <c r="I117" s="286"/>
      <c r="J117" s="286"/>
      <c r="K117" s="320"/>
    </row>
    <row r="118" spans="2:11" ht="18.75" customHeight="1">
      <c r="B118" s="296"/>
      <c r="C118" s="296"/>
      <c r="D118" s="296"/>
      <c r="E118" s="296"/>
      <c r="F118" s="296"/>
      <c r="G118" s="296"/>
      <c r="H118" s="296"/>
      <c r="I118" s="296"/>
      <c r="J118" s="296"/>
      <c r="K118" s="296"/>
    </row>
    <row r="119" spans="2:11" ht="7.5" customHeight="1">
      <c r="B119" s="322"/>
      <c r="C119" s="323"/>
      <c r="D119" s="323"/>
      <c r="E119" s="323"/>
      <c r="F119" s="323"/>
      <c r="G119" s="323"/>
      <c r="H119" s="323"/>
      <c r="I119" s="323"/>
      <c r="J119" s="323"/>
      <c r="K119" s="324"/>
    </row>
    <row r="120" spans="2:11" ht="45" customHeight="1">
      <c r="B120" s="325"/>
      <c r="C120" s="404" t="s">
        <v>623</v>
      </c>
      <c r="D120" s="404"/>
      <c r="E120" s="404"/>
      <c r="F120" s="404"/>
      <c r="G120" s="404"/>
      <c r="H120" s="404"/>
      <c r="I120" s="404"/>
      <c r="J120" s="404"/>
      <c r="K120" s="326"/>
    </row>
    <row r="121" spans="2:11" ht="17.25" customHeight="1">
      <c r="B121" s="327"/>
      <c r="C121" s="302" t="s">
        <v>570</v>
      </c>
      <c r="D121" s="302"/>
      <c r="E121" s="302"/>
      <c r="F121" s="302" t="s">
        <v>571</v>
      </c>
      <c r="G121" s="303"/>
      <c r="H121" s="302" t="s">
        <v>117</v>
      </c>
      <c r="I121" s="302" t="s">
        <v>63</v>
      </c>
      <c r="J121" s="302" t="s">
        <v>572</v>
      </c>
      <c r="K121" s="328"/>
    </row>
    <row r="122" spans="2:11" ht="17.25" customHeight="1">
      <c r="B122" s="327"/>
      <c r="C122" s="304" t="s">
        <v>573</v>
      </c>
      <c r="D122" s="304"/>
      <c r="E122" s="304"/>
      <c r="F122" s="305" t="s">
        <v>574</v>
      </c>
      <c r="G122" s="306"/>
      <c r="H122" s="304"/>
      <c r="I122" s="304"/>
      <c r="J122" s="304" t="s">
        <v>575</v>
      </c>
      <c r="K122" s="328"/>
    </row>
    <row r="123" spans="2:11" ht="5.25" customHeight="1">
      <c r="B123" s="329"/>
      <c r="C123" s="307"/>
      <c r="D123" s="307"/>
      <c r="E123" s="307"/>
      <c r="F123" s="307"/>
      <c r="G123" s="290"/>
      <c r="H123" s="307"/>
      <c r="I123" s="307"/>
      <c r="J123" s="307"/>
      <c r="K123" s="330"/>
    </row>
    <row r="124" spans="2:11" ht="15" customHeight="1">
      <c r="B124" s="329"/>
      <c r="C124" s="290" t="s">
        <v>579</v>
      </c>
      <c r="D124" s="307"/>
      <c r="E124" s="307"/>
      <c r="F124" s="309" t="s">
        <v>576</v>
      </c>
      <c r="G124" s="290"/>
      <c r="H124" s="290" t="s">
        <v>615</v>
      </c>
      <c r="I124" s="290" t="s">
        <v>578</v>
      </c>
      <c r="J124" s="290">
        <v>120</v>
      </c>
      <c r="K124" s="331"/>
    </row>
    <row r="125" spans="2:11" ht="15" customHeight="1">
      <c r="B125" s="329"/>
      <c r="C125" s="290" t="s">
        <v>624</v>
      </c>
      <c r="D125" s="290"/>
      <c r="E125" s="290"/>
      <c r="F125" s="309" t="s">
        <v>576</v>
      </c>
      <c r="G125" s="290"/>
      <c r="H125" s="290" t="s">
        <v>625</v>
      </c>
      <c r="I125" s="290" t="s">
        <v>578</v>
      </c>
      <c r="J125" s="290" t="s">
        <v>626</v>
      </c>
      <c r="K125" s="331"/>
    </row>
    <row r="126" spans="2:11" ht="15" customHeight="1">
      <c r="B126" s="329"/>
      <c r="C126" s="290" t="s">
        <v>525</v>
      </c>
      <c r="D126" s="290"/>
      <c r="E126" s="290"/>
      <c r="F126" s="309" t="s">
        <v>576</v>
      </c>
      <c r="G126" s="290"/>
      <c r="H126" s="290" t="s">
        <v>627</v>
      </c>
      <c r="I126" s="290" t="s">
        <v>578</v>
      </c>
      <c r="J126" s="290" t="s">
        <v>626</v>
      </c>
      <c r="K126" s="331"/>
    </row>
    <row r="127" spans="2:11" ht="15" customHeight="1">
      <c r="B127" s="329"/>
      <c r="C127" s="290" t="s">
        <v>587</v>
      </c>
      <c r="D127" s="290"/>
      <c r="E127" s="290"/>
      <c r="F127" s="309" t="s">
        <v>582</v>
      </c>
      <c r="G127" s="290"/>
      <c r="H127" s="290" t="s">
        <v>588</v>
      </c>
      <c r="I127" s="290" t="s">
        <v>578</v>
      </c>
      <c r="J127" s="290">
        <v>15</v>
      </c>
      <c r="K127" s="331"/>
    </row>
    <row r="128" spans="2:11" ht="15" customHeight="1">
      <c r="B128" s="329"/>
      <c r="C128" s="311" t="s">
        <v>589</v>
      </c>
      <c r="D128" s="311"/>
      <c r="E128" s="311"/>
      <c r="F128" s="312" t="s">
        <v>582</v>
      </c>
      <c r="G128" s="311"/>
      <c r="H128" s="311" t="s">
        <v>590</v>
      </c>
      <c r="I128" s="311" t="s">
        <v>578</v>
      </c>
      <c r="J128" s="311">
        <v>15</v>
      </c>
      <c r="K128" s="331"/>
    </row>
    <row r="129" spans="2:11" ht="15" customHeight="1">
      <c r="B129" s="329"/>
      <c r="C129" s="311" t="s">
        <v>591</v>
      </c>
      <c r="D129" s="311"/>
      <c r="E129" s="311"/>
      <c r="F129" s="312" t="s">
        <v>582</v>
      </c>
      <c r="G129" s="311"/>
      <c r="H129" s="311" t="s">
        <v>592</v>
      </c>
      <c r="I129" s="311" t="s">
        <v>578</v>
      </c>
      <c r="J129" s="311">
        <v>20</v>
      </c>
      <c r="K129" s="331"/>
    </row>
    <row r="130" spans="2:11" ht="15" customHeight="1">
      <c r="B130" s="329"/>
      <c r="C130" s="311" t="s">
        <v>593</v>
      </c>
      <c r="D130" s="311"/>
      <c r="E130" s="311"/>
      <c r="F130" s="312" t="s">
        <v>582</v>
      </c>
      <c r="G130" s="311"/>
      <c r="H130" s="311" t="s">
        <v>594</v>
      </c>
      <c r="I130" s="311" t="s">
        <v>578</v>
      </c>
      <c r="J130" s="311">
        <v>20</v>
      </c>
      <c r="K130" s="331"/>
    </row>
    <row r="131" spans="2:11" ht="15" customHeight="1">
      <c r="B131" s="329"/>
      <c r="C131" s="290" t="s">
        <v>581</v>
      </c>
      <c r="D131" s="290"/>
      <c r="E131" s="290"/>
      <c r="F131" s="309" t="s">
        <v>582</v>
      </c>
      <c r="G131" s="290"/>
      <c r="H131" s="290" t="s">
        <v>615</v>
      </c>
      <c r="I131" s="290" t="s">
        <v>578</v>
      </c>
      <c r="J131" s="290">
        <v>50</v>
      </c>
      <c r="K131" s="331"/>
    </row>
    <row r="132" spans="2:11" ht="15" customHeight="1">
      <c r="B132" s="329"/>
      <c r="C132" s="290" t="s">
        <v>595</v>
      </c>
      <c r="D132" s="290"/>
      <c r="E132" s="290"/>
      <c r="F132" s="309" t="s">
        <v>582</v>
      </c>
      <c r="G132" s="290"/>
      <c r="H132" s="290" t="s">
        <v>615</v>
      </c>
      <c r="I132" s="290" t="s">
        <v>578</v>
      </c>
      <c r="J132" s="290">
        <v>50</v>
      </c>
      <c r="K132" s="331"/>
    </row>
    <row r="133" spans="2:11" ht="15" customHeight="1">
      <c r="B133" s="329"/>
      <c r="C133" s="290" t="s">
        <v>601</v>
      </c>
      <c r="D133" s="290"/>
      <c r="E133" s="290"/>
      <c r="F133" s="309" t="s">
        <v>582</v>
      </c>
      <c r="G133" s="290"/>
      <c r="H133" s="290" t="s">
        <v>615</v>
      </c>
      <c r="I133" s="290" t="s">
        <v>578</v>
      </c>
      <c r="J133" s="290">
        <v>50</v>
      </c>
      <c r="K133" s="331"/>
    </row>
    <row r="134" spans="2:11" ht="15" customHeight="1">
      <c r="B134" s="329"/>
      <c r="C134" s="290" t="s">
        <v>603</v>
      </c>
      <c r="D134" s="290"/>
      <c r="E134" s="290"/>
      <c r="F134" s="309" t="s">
        <v>582</v>
      </c>
      <c r="G134" s="290"/>
      <c r="H134" s="290" t="s">
        <v>615</v>
      </c>
      <c r="I134" s="290" t="s">
        <v>578</v>
      </c>
      <c r="J134" s="290">
        <v>50</v>
      </c>
      <c r="K134" s="331"/>
    </row>
    <row r="135" spans="2:11" ht="15" customHeight="1">
      <c r="B135" s="329"/>
      <c r="C135" s="290" t="s">
        <v>122</v>
      </c>
      <c r="D135" s="290"/>
      <c r="E135" s="290"/>
      <c r="F135" s="309" t="s">
        <v>582</v>
      </c>
      <c r="G135" s="290"/>
      <c r="H135" s="290" t="s">
        <v>628</v>
      </c>
      <c r="I135" s="290" t="s">
        <v>578</v>
      </c>
      <c r="J135" s="290">
        <v>255</v>
      </c>
      <c r="K135" s="331"/>
    </row>
    <row r="136" spans="2:11" ht="15" customHeight="1">
      <c r="B136" s="329"/>
      <c r="C136" s="290" t="s">
        <v>605</v>
      </c>
      <c r="D136" s="290"/>
      <c r="E136" s="290"/>
      <c r="F136" s="309" t="s">
        <v>576</v>
      </c>
      <c r="G136" s="290"/>
      <c r="H136" s="290" t="s">
        <v>629</v>
      </c>
      <c r="I136" s="290" t="s">
        <v>607</v>
      </c>
      <c r="J136" s="290"/>
      <c r="K136" s="331"/>
    </row>
    <row r="137" spans="2:11" ht="15" customHeight="1">
      <c r="B137" s="329"/>
      <c r="C137" s="290" t="s">
        <v>608</v>
      </c>
      <c r="D137" s="290"/>
      <c r="E137" s="290"/>
      <c r="F137" s="309" t="s">
        <v>576</v>
      </c>
      <c r="G137" s="290"/>
      <c r="H137" s="290" t="s">
        <v>630</v>
      </c>
      <c r="I137" s="290" t="s">
        <v>610</v>
      </c>
      <c r="J137" s="290"/>
      <c r="K137" s="331"/>
    </row>
    <row r="138" spans="2:11" ht="15" customHeight="1">
      <c r="B138" s="329"/>
      <c r="C138" s="290" t="s">
        <v>611</v>
      </c>
      <c r="D138" s="290"/>
      <c r="E138" s="290"/>
      <c r="F138" s="309" t="s">
        <v>576</v>
      </c>
      <c r="G138" s="290"/>
      <c r="H138" s="290" t="s">
        <v>611</v>
      </c>
      <c r="I138" s="290" t="s">
        <v>610</v>
      </c>
      <c r="J138" s="290"/>
      <c r="K138" s="331"/>
    </row>
    <row r="139" spans="2:11" ht="15" customHeight="1">
      <c r="B139" s="329"/>
      <c r="C139" s="290" t="s">
        <v>44</v>
      </c>
      <c r="D139" s="290"/>
      <c r="E139" s="290"/>
      <c r="F139" s="309" t="s">
        <v>576</v>
      </c>
      <c r="G139" s="290"/>
      <c r="H139" s="290" t="s">
        <v>631</v>
      </c>
      <c r="I139" s="290" t="s">
        <v>610</v>
      </c>
      <c r="J139" s="290"/>
      <c r="K139" s="331"/>
    </row>
    <row r="140" spans="2:11" ht="15" customHeight="1">
      <c r="B140" s="329"/>
      <c r="C140" s="290" t="s">
        <v>632</v>
      </c>
      <c r="D140" s="290"/>
      <c r="E140" s="290"/>
      <c r="F140" s="309" t="s">
        <v>576</v>
      </c>
      <c r="G140" s="290"/>
      <c r="H140" s="290" t="s">
        <v>633</v>
      </c>
      <c r="I140" s="290" t="s">
        <v>610</v>
      </c>
      <c r="J140" s="290"/>
      <c r="K140" s="331"/>
    </row>
    <row r="141" spans="2:11" ht="15" customHeight="1">
      <c r="B141" s="332"/>
      <c r="C141" s="333"/>
      <c r="D141" s="333"/>
      <c r="E141" s="333"/>
      <c r="F141" s="333"/>
      <c r="G141" s="333"/>
      <c r="H141" s="333"/>
      <c r="I141" s="333"/>
      <c r="J141" s="333"/>
      <c r="K141" s="334"/>
    </row>
    <row r="142" spans="2:11" ht="18.75" customHeight="1">
      <c r="B142" s="286"/>
      <c r="C142" s="286"/>
      <c r="D142" s="286"/>
      <c r="E142" s="286"/>
      <c r="F142" s="321"/>
      <c r="G142" s="286"/>
      <c r="H142" s="286"/>
      <c r="I142" s="286"/>
      <c r="J142" s="286"/>
      <c r="K142" s="286"/>
    </row>
    <row r="143" spans="2:11" ht="18.75" customHeight="1">
      <c r="B143" s="296"/>
      <c r="C143" s="296"/>
      <c r="D143" s="296"/>
      <c r="E143" s="296"/>
      <c r="F143" s="296"/>
      <c r="G143" s="296"/>
      <c r="H143" s="296"/>
      <c r="I143" s="296"/>
      <c r="J143" s="296"/>
      <c r="K143" s="296"/>
    </row>
    <row r="144" spans="2:11" ht="7.5" customHeight="1">
      <c r="B144" s="297"/>
      <c r="C144" s="298"/>
      <c r="D144" s="298"/>
      <c r="E144" s="298"/>
      <c r="F144" s="298"/>
      <c r="G144" s="298"/>
      <c r="H144" s="298"/>
      <c r="I144" s="298"/>
      <c r="J144" s="298"/>
      <c r="K144" s="299"/>
    </row>
    <row r="145" spans="2:11" ht="45" customHeight="1">
      <c r="B145" s="300"/>
      <c r="C145" s="405" t="s">
        <v>634</v>
      </c>
      <c r="D145" s="405"/>
      <c r="E145" s="405"/>
      <c r="F145" s="405"/>
      <c r="G145" s="405"/>
      <c r="H145" s="405"/>
      <c r="I145" s="405"/>
      <c r="J145" s="405"/>
      <c r="K145" s="301"/>
    </row>
    <row r="146" spans="2:11" ht="17.25" customHeight="1">
      <c r="B146" s="300"/>
      <c r="C146" s="302" t="s">
        <v>570</v>
      </c>
      <c r="D146" s="302"/>
      <c r="E146" s="302"/>
      <c r="F146" s="302" t="s">
        <v>571</v>
      </c>
      <c r="G146" s="303"/>
      <c r="H146" s="302" t="s">
        <v>117</v>
      </c>
      <c r="I146" s="302" t="s">
        <v>63</v>
      </c>
      <c r="J146" s="302" t="s">
        <v>572</v>
      </c>
      <c r="K146" s="301"/>
    </row>
    <row r="147" spans="2:11" ht="17.25" customHeight="1">
      <c r="B147" s="300"/>
      <c r="C147" s="304" t="s">
        <v>573</v>
      </c>
      <c r="D147" s="304"/>
      <c r="E147" s="304"/>
      <c r="F147" s="305" t="s">
        <v>574</v>
      </c>
      <c r="G147" s="306"/>
      <c r="H147" s="304"/>
      <c r="I147" s="304"/>
      <c r="J147" s="304" t="s">
        <v>575</v>
      </c>
      <c r="K147" s="301"/>
    </row>
    <row r="148" spans="2:11" ht="5.25" customHeight="1">
      <c r="B148" s="310"/>
      <c r="C148" s="307"/>
      <c r="D148" s="307"/>
      <c r="E148" s="307"/>
      <c r="F148" s="307"/>
      <c r="G148" s="308"/>
      <c r="H148" s="307"/>
      <c r="I148" s="307"/>
      <c r="J148" s="307"/>
      <c r="K148" s="331"/>
    </row>
    <row r="149" spans="2:11" ht="15" customHeight="1">
      <c r="B149" s="310"/>
      <c r="C149" s="335" t="s">
        <v>579</v>
      </c>
      <c r="D149" s="290"/>
      <c r="E149" s="290"/>
      <c r="F149" s="336" t="s">
        <v>576</v>
      </c>
      <c r="G149" s="290"/>
      <c r="H149" s="335" t="s">
        <v>615</v>
      </c>
      <c r="I149" s="335" t="s">
        <v>578</v>
      </c>
      <c r="J149" s="335">
        <v>120</v>
      </c>
      <c r="K149" s="331"/>
    </row>
    <row r="150" spans="2:11" ht="15" customHeight="1">
      <c r="B150" s="310"/>
      <c r="C150" s="335" t="s">
        <v>624</v>
      </c>
      <c r="D150" s="290"/>
      <c r="E150" s="290"/>
      <c r="F150" s="336" t="s">
        <v>576</v>
      </c>
      <c r="G150" s="290"/>
      <c r="H150" s="335" t="s">
        <v>635</v>
      </c>
      <c r="I150" s="335" t="s">
        <v>578</v>
      </c>
      <c r="J150" s="335" t="s">
        <v>626</v>
      </c>
      <c r="K150" s="331"/>
    </row>
    <row r="151" spans="2:11" ht="15" customHeight="1">
      <c r="B151" s="310"/>
      <c r="C151" s="335" t="s">
        <v>525</v>
      </c>
      <c r="D151" s="290"/>
      <c r="E151" s="290"/>
      <c r="F151" s="336" t="s">
        <v>576</v>
      </c>
      <c r="G151" s="290"/>
      <c r="H151" s="335" t="s">
        <v>636</v>
      </c>
      <c r="I151" s="335" t="s">
        <v>578</v>
      </c>
      <c r="J151" s="335" t="s">
        <v>626</v>
      </c>
      <c r="K151" s="331"/>
    </row>
    <row r="152" spans="2:11" ht="15" customHeight="1">
      <c r="B152" s="310"/>
      <c r="C152" s="335" t="s">
        <v>581</v>
      </c>
      <c r="D152" s="290"/>
      <c r="E152" s="290"/>
      <c r="F152" s="336" t="s">
        <v>582</v>
      </c>
      <c r="G152" s="290"/>
      <c r="H152" s="335" t="s">
        <v>615</v>
      </c>
      <c r="I152" s="335" t="s">
        <v>578</v>
      </c>
      <c r="J152" s="335">
        <v>50</v>
      </c>
      <c r="K152" s="331"/>
    </row>
    <row r="153" spans="2:11" ht="15" customHeight="1">
      <c r="B153" s="310"/>
      <c r="C153" s="335" t="s">
        <v>584</v>
      </c>
      <c r="D153" s="290"/>
      <c r="E153" s="290"/>
      <c r="F153" s="336" t="s">
        <v>576</v>
      </c>
      <c r="G153" s="290"/>
      <c r="H153" s="335" t="s">
        <v>615</v>
      </c>
      <c r="I153" s="335" t="s">
        <v>586</v>
      </c>
      <c r="J153" s="335"/>
      <c r="K153" s="331"/>
    </row>
    <row r="154" spans="2:11" ht="15" customHeight="1">
      <c r="B154" s="310"/>
      <c r="C154" s="335" t="s">
        <v>595</v>
      </c>
      <c r="D154" s="290"/>
      <c r="E154" s="290"/>
      <c r="F154" s="336" t="s">
        <v>582</v>
      </c>
      <c r="G154" s="290"/>
      <c r="H154" s="335" t="s">
        <v>615</v>
      </c>
      <c r="I154" s="335" t="s">
        <v>578</v>
      </c>
      <c r="J154" s="335">
        <v>50</v>
      </c>
      <c r="K154" s="331"/>
    </row>
    <row r="155" spans="2:11" ht="15" customHeight="1">
      <c r="B155" s="310"/>
      <c r="C155" s="335" t="s">
        <v>603</v>
      </c>
      <c r="D155" s="290"/>
      <c r="E155" s="290"/>
      <c r="F155" s="336" t="s">
        <v>582</v>
      </c>
      <c r="G155" s="290"/>
      <c r="H155" s="335" t="s">
        <v>615</v>
      </c>
      <c r="I155" s="335" t="s">
        <v>578</v>
      </c>
      <c r="J155" s="335">
        <v>50</v>
      </c>
      <c r="K155" s="331"/>
    </row>
    <row r="156" spans="2:11" ht="15" customHeight="1">
      <c r="B156" s="310"/>
      <c r="C156" s="335" t="s">
        <v>601</v>
      </c>
      <c r="D156" s="290"/>
      <c r="E156" s="290"/>
      <c r="F156" s="336" t="s">
        <v>582</v>
      </c>
      <c r="G156" s="290"/>
      <c r="H156" s="335" t="s">
        <v>615</v>
      </c>
      <c r="I156" s="335" t="s">
        <v>578</v>
      </c>
      <c r="J156" s="335">
        <v>50</v>
      </c>
      <c r="K156" s="331"/>
    </row>
    <row r="157" spans="2:11" ht="15" customHeight="1">
      <c r="B157" s="310"/>
      <c r="C157" s="335" t="s">
        <v>109</v>
      </c>
      <c r="D157" s="290"/>
      <c r="E157" s="290"/>
      <c r="F157" s="336" t="s">
        <v>576</v>
      </c>
      <c r="G157" s="290"/>
      <c r="H157" s="335" t="s">
        <v>637</v>
      </c>
      <c r="I157" s="335" t="s">
        <v>578</v>
      </c>
      <c r="J157" s="335" t="s">
        <v>638</v>
      </c>
      <c r="K157" s="331"/>
    </row>
    <row r="158" spans="2:11" ht="15" customHeight="1">
      <c r="B158" s="310"/>
      <c r="C158" s="335" t="s">
        <v>639</v>
      </c>
      <c r="D158" s="290"/>
      <c r="E158" s="290"/>
      <c r="F158" s="336" t="s">
        <v>576</v>
      </c>
      <c r="G158" s="290"/>
      <c r="H158" s="335" t="s">
        <v>640</v>
      </c>
      <c r="I158" s="335" t="s">
        <v>610</v>
      </c>
      <c r="J158" s="335"/>
      <c r="K158" s="331"/>
    </row>
    <row r="159" spans="2:11" ht="15" customHeight="1">
      <c r="B159" s="337"/>
      <c r="C159" s="319"/>
      <c r="D159" s="319"/>
      <c r="E159" s="319"/>
      <c r="F159" s="319"/>
      <c r="G159" s="319"/>
      <c r="H159" s="319"/>
      <c r="I159" s="319"/>
      <c r="J159" s="319"/>
      <c r="K159" s="338"/>
    </row>
    <row r="160" spans="2:11" ht="18.75" customHeight="1">
      <c r="B160" s="286"/>
      <c r="C160" s="290"/>
      <c r="D160" s="290"/>
      <c r="E160" s="290"/>
      <c r="F160" s="309"/>
      <c r="G160" s="290"/>
      <c r="H160" s="290"/>
      <c r="I160" s="290"/>
      <c r="J160" s="290"/>
      <c r="K160" s="286"/>
    </row>
    <row r="161" spans="2:11" ht="18.75" customHeight="1">
      <c r="B161" s="296"/>
      <c r="C161" s="296"/>
      <c r="D161" s="296"/>
      <c r="E161" s="296"/>
      <c r="F161" s="296"/>
      <c r="G161" s="296"/>
      <c r="H161" s="296"/>
      <c r="I161" s="296"/>
      <c r="J161" s="296"/>
      <c r="K161" s="296"/>
    </row>
    <row r="162" spans="2:11" ht="7.5" customHeight="1">
      <c r="B162" s="278"/>
      <c r="C162" s="279"/>
      <c r="D162" s="279"/>
      <c r="E162" s="279"/>
      <c r="F162" s="279"/>
      <c r="G162" s="279"/>
      <c r="H162" s="279"/>
      <c r="I162" s="279"/>
      <c r="J162" s="279"/>
      <c r="K162" s="280"/>
    </row>
    <row r="163" spans="2:11" ht="45" customHeight="1">
      <c r="B163" s="281"/>
      <c r="C163" s="404" t="s">
        <v>641</v>
      </c>
      <c r="D163" s="404"/>
      <c r="E163" s="404"/>
      <c r="F163" s="404"/>
      <c r="G163" s="404"/>
      <c r="H163" s="404"/>
      <c r="I163" s="404"/>
      <c r="J163" s="404"/>
      <c r="K163" s="282"/>
    </row>
    <row r="164" spans="2:11" ht="17.25" customHeight="1">
      <c r="B164" s="281"/>
      <c r="C164" s="302" t="s">
        <v>570</v>
      </c>
      <c r="D164" s="302"/>
      <c r="E164" s="302"/>
      <c r="F164" s="302" t="s">
        <v>571</v>
      </c>
      <c r="G164" s="339"/>
      <c r="H164" s="340" t="s">
        <v>117</v>
      </c>
      <c r="I164" s="340" t="s">
        <v>63</v>
      </c>
      <c r="J164" s="302" t="s">
        <v>572</v>
      </c>
      <c r="K164" s="282"/>
    </row>
    <row r="165" spans="2:11" ht="17.25" customHeight="1">
      <c r="B165" s="283"/>
      <c r="C165" s="304" t="s">
        <v>573</v>
      </c>
      <c r="D165" s="304"/>
      <c r="E165" s="304"/>
      <c r="F165" s="305" t="s">
        <v>574</v>
      </c>
      <c r="G165" s="341"/>
      <c r="H165" s="342"/>
      <c r="I165" s="342"/>
      <c r="J165" s="304" t="s">
        <v>575</v>
      </c>
      <c r="K165" s="284"/>
    </row>
    <row r="166" spans="2:11" ht="5.25" customHeight="1">
      <c r="B166" s="310"/>
      <c r="C166" s="307"/>
      <c r="D166" s="307"/>
      <c r="E166" s="307"/>
      <c r="F166" s="307"/>
      <c r="G166" s="308"/>
      <c r="H166" s="307"/>
      <c r="I166" s="307"/>
      <c r="J166" s="307"/>
      <c r="K166" s="331"/>
    </row>
    <row r="167" spans="2:11" ht="15" customHeight="1">
      <c r="B167" s="310"/>
      <c r="C167" s="290" t="s">
        <v>579</v>
      </c>
      <c r="D167" s="290"/>
      <c r="E167" s="290"/>
      <c r="F167" s="309" t="s">
        <v>576</v>
      </c>
      <c r="G167" s="290"/>
      <c r="H167" s="290" t="s">
        <v>615</v>
      </c>
      <c r="I167" s="290" t="s">
        <v>578</v>
      </c>
      <c r="J167" s="290">
        <v>120</v>
      </c>
      <c r="K167" s="331"/>
    </row>
    <row r="168" spans="2:11" ht="15" customHeight="1">
      <c r="B168" s="310"/>
      <c r="C168" s="290" t="s">
        <v>624</v>
      </c>
      <c r="D168" s="290"/>
      <c r="E168" s="290"/>
      <c r="F168" s="309" t="s">
        <v>576</v>
      </c>
      <c r="G168" s="290"/>
      <c r="H168" s="290" t="s">
        <v>625</v>
      </c>
      <c r="I168" s="290" t="s">
        <v>578</v>
      </c>
      <c r="J168" s="290" t="s">
        <v>626</v>
      </c>
      <c r="K168" s="331"/>
    </row>
    <row r="169" spans="2:11" ht="15" customHeight="1">
      <c r="B169" s="310"/>
      <c r="C169" s="290" t="s">
        <v>525</v>
      </c>
      <c r="D169" s="290"/>
      <c r="E169" s="290"/>
      <c r="F169" s="309" t="s">
        <v>576</v>
      </c>
      <c r="G169" s="290"/>
      <c r="H169" s="290" t="s">
        <v>642</v>
      </c>
      <c r="I169" s="290" t="s">
        <v>578</v>
      </c>
      <c r="J169" s="290" t="s">
        <v>626</v>
      </c>
      <c r="K169" s="331"/>
    </row>
    <row r="170" spans="2:11" ht="15" customHeight="1">
      <c r="B170" s="310"/>
      <c r="C170" s="290" t="s">
        <v>581</v>
      </c>
      <c r="D170" s="290"/>
      <c r="E170" s="290"/>
      <c r="F170" s="309" t="s">
        <v>582</v>
      </c>
      <c r="G170" s="290"/>
      <c r="H170" s="290" t="s">
        <v>642</v>
      </c>
      <c r="I170" s="290" t="s">
        <v>578</v>
      </c>
      <c r="J170" s="290">
        <v>50</v>
      </c>
      <c r="K170" s="331"/>
    </row>
    <row r="171" spans="2:11" ht="15" customHeight="1">
      <c r="B171" s="310"/>
      <c r="C171" s="290" t="s">
        <v>584</v>
      </c>
      <c r="D171" s="290"/>
      <c r="E171" s="290"/>
      <c r="F171" s="309" t="s">
        <v>576</v>
      </c>
      <c r="G171" s="290"/>
      <c r="H171" s="290" t="s">
        <v>642</v>
      </c>
      <c r="I171" s="290" t="s">
        <v>586</v>
      </c>
      <c r="J171" s="290"/>
      <c r="K171" s="331"/>
    </row>
    <row r="172" spans="2:11" ht="15" customHeight="1">
      <c r="B172" s="310"/>
      <c r="C172" s="290" t="s">
        <v>595</v>
      </c>
      <c r="D172" s="290"/>
      <c r="E172" s="290"/>
      <c r="F172" s="309" t="s">
        <v>582</v>
      </c>
      <c r="G172" s="290"/>
      <c r="H172" s="290" t="s">
        <v>642</v>
      </c>
      <c r="I172" s="290" t="s">
        <v>578</v>
      </c>
      <c r="J172" s="290">
        <v>50</v>
      </c>
      <c r="K172" s="331"/>
    </row>
    <row r="173" spans="2:11" ht="15" customHeight="1">
      <c r="B173" s="310"/>
      <c r="C173" s="290" t="s">
        <v>603</v>
      </c>
      <c r="D173" s="290"/>
      <c r="E173" s="290"/>
      <c r="F173" s="309" t="s">
        <v>582</v>
      </c>
      <c r="G173" s="290"/>
      <c r="H173" s="290" t="s">
        <v>642</v>
      </c>
      <c r="I173" s="290" t="s">
        <v>578</v>
      </c>
      <c r="J173" s="290">
        <v>50</v>
      </c>
      <c r="K173" s="331"/>
    </row>
    <row r="174" spans="2:11" ht="15" customHeight="1">
      <c r="B174" s="310"/>
      <c r="C174" s="290" t="s">
        <v>601</v>
      </c>
      <c r="D174" s="290"/>
      <c r="E174" s="290"/>
      <c r="F174" s="309" t="s">
        <v>582</v>
      </c>
      <c r="G174" s="290"/>
      <c r="H174" s="290" t="s">
        <v>642</v>
      </c>
      <c r="I174" s="290" t="s">
        <v>578</v>
      </c>
      <c r="J174" s="290">
        <v>50</v>
      </c>
      <c r="K174" s="331"/>
    </row>
    <row r="175" spans="2:11" ht="15" customHeight="1">
      <c r="B175" s="310"/>
      <c r="C175" s="290" t="s">
        <v>116</v>
      </c>
      <c r="D175" s="290"/>
      <c r="E175" s="290"/>
      <c r="F175" s="309" t="s">
        <v>576</v>
      </c>
      <c r="G175" s="290"/>
      <c r="H175" s="290" t="s">
        <v>643</v>
      </c>
      <c r="I175" s="290" t="s">
        <v>644</v>
      </c>
      <c r="J175" s="290"/>
      <c r="K175" s="331"/>
    </row>
    <row r="176" spans="2:11" ht="15" customHeight="1">
      <c r="B176" s="310"/>
      <c r="C176" s="290" t="s">
        <v>63</v>
      </c>
      <c r="D176" s="290"/>
      <c r="E176" s="290"/>
      <c r="F176" s="309" t="s">
        <v>576</v>
      </c>
      <c r="G176" s="290"/>
      <c r="H176" s="290" t="s">
        <v>645</v>
      </c>
      <c r="I176" s="290" t="s">
        <v>646</v>
      </c>
      <c r="J176" s="290">
        <v>1</v>
      </c>
      <c r="K176" s="331"/>
    </row>
    <row r="177" spans="2:11" ht="15" customHeight="1">
      <c r="B177" s="310"/>
      <c r="C177" s="290" t="s">
        <v>59</v>
      </c>
      <c r="D177" s="290"/>
      <c r="E177" s="290"/>
      <c r="F177" s="309" t="s">
        <v>576</v>
      </c>
      <c r="G177" s="290"/>
      <c r="H177" s="290" t="s">
        <v>647</v>
      </c>
      <c r="I177" s="290" t="s">
        <v>578</v>
      </c>
      <c r="J177" s="290">
        <v>20</v>
      </c>
      <c r="K177" s="331"/>
    </row>
    <row r="178" spans="2:11" ht="15" customHeight="1">
      <c r="B178" s="310"/>
      <c r="C178" s="290" t="s">
        <v>117</v>
      </c>
      <c r="D178" s="290"/>
      <c r="E178" s="290"/>
      <c r="F178" s="309" t="s">
        <v>576</v>
      </c>
      <c r="G178" s="290"/>
      <c r="H178" s="290" t="s">
        <v>648</v>
      </c>
      <c r="I178" s="290" t="s">
        <v>578</v>
      </c>
      <c r="J178" s="290">
        <v>255</v>
      </c>
      <c r="K178" s="331"/>
    </row>
    <row r="179" spans="2:11" ht="15" customHeight="1">
      <c r="B179" s="310"/>
      <c r="C179" s="290" t="s">
        <v>118</v>
      </c>
      <c r="D179" s="290"/>
      <c r="E179" s="290"/>
      <c r="F179" s="309" t="s">
        <v>576</v>
      </c>
      <c r="G179" s="290"/>
      <c r="H179" s="290" t="s">
        <v>541</v>
      </c>
      <c r="I179" s="290" t="s">
        <v>578</v>
      </c>
      <c r="J179" s="290">
        <v>10</v>
      </c>
      <c r="K179" s="331"/>
    </row>
    <row r="180" spans="2:11" ht="15" customHeight="1">
      <c r="B180" s="310"/>
      <c r="C180" s="290" t="s">
        <v>119</v>
      </c>
      <c r="D180" s="290"/>
      <c r="E180" s="290"/>
      <c r="F180" s="309" t="s">
        <v>576</v>
      </c>
      <c r="G180" s="290"/>
      <c r="H180" s="290" t="s">
        <v>649</v>
      </c>
      <c r="I180" s="290" t="s">
        <v>610</v>
      </c>
      <c r="J180" s="290"/>
      <c r="K180" s="331"/>
    </row>
    <row r="181" spans="2:11" ht="15" customHeight="1">
      <c r="B181" s="310"/>
      <c r="C181" s="290" t="s">
        <v>650</v>
      </c>
      <c r="D181" s="290"/>
      <c r="E181" s="290"/>
      <c r="F181" s="309" t="s">
        <v>576</v>
      </c>
      <c r="G181" s="290"/>
      <c r="H181" s="290" t="s">
        <v>651</v>
      </c>
      <c r="I181" s="290" t="s">
        <v>610</v>
      </c>
      <c r="J181" s="290"/>
      <c r="K181" s="331"/>
    </row>
    <row r="182" spans="2:11" ht="15" customHeight="1">
      <c r="B182" s="310"/>
      <c r="C182" s="290" t="s">
        <v>639</v>
      </c>
      <c r="D182" s="290"/>
      <c r="E182" s="290"/>
      <c r="F182" s="309" t="s">
        <v>576</v>
      </c>
      <c r="G182" s="290"/>
      <c r="H182" s="290" t="s">
        <v>652</v>
      </c>
      <c r="I182" s="290" t="s">
        <v>610</v>
      </c>
      <c r="J182" s="290"/>
      <c r="K182" s="331"/>
    </row>
    <row r="183" spans="2:11" ht="15" customHeight="1">
      <c r="B183" s="310"/>
      <c r="C183" s="290" t="s">
        <v>121</v>
      </c>
      <c r="D183" s="290"/>
      <c r="E183" s="290"/>
      <c r="F183" s="309" t="s">
        <v>582</v>
      </c>
      <c r="G183" s="290"/>
      <c r="H183" s="290" t="s">
        <v>653</v>
      </c>
      <c r="I183" s="290" t="s">
        <v>578</v>
      </c>
      <c r="J183" s="290">
        <v>50</v>
      </c>
      <c r="K183" s="331"/>
    </row>
    <row r="184" spans="2:11" ht="15" customHeight="1">
      <c r="B184" s="310"/>
      <c r="C184" s="290" t="s">
        <v>654</v>
      </c>
      <c r="D184" s="290"/>
      <c r="E184" s="290"/>
      <c r="F184" s="309" t="s">
        <v>582</v>
      </c>
      <c r="G184" s="290"/>
      <c r="H184" s="290" t="s">
        <v>655</v>
      </c>
      <c r="I184" s="290" t="s">
        <v>656</v>
      </c>
      <c r="J184" s="290"/>
      <c r="K184" s="331"/>
    </row>
    <row r="185" spans="2:11" ht="15" customHeight="1">
      <c r="B185" s="310"/>
      <c r="C185" s="290" t="s">
        <v>657</v>
      </c>
      <c r="D185" s="290"/>
      <c r="E185" s="290"/>
      <c r="F185" s="309" t="s">
        <v>582</v>
      </c>
      <c r="G185" s="290"/>
      <c r="H185" s="290" t="s">
        <v>658</v>
      </c>
      <c r="I185" s="290" t="s">
        <v>656</v>
      </c>
      <c r="J185" s="290"/>
      <c r="K185" s="331"/>
    </row>
    <row r="186" spans="2:11" ht="15" customHeight="1">
      <c r="B186" s="310"/>
      <c r="C186" s="290" t="s">
        <v>659</v>
      </c>
      <c r="D186" s="290"/>
      <c r="E186" s="290"/>
      <c r="F186" s="309" t="s">
        <v>582</v>
      </c>
      <c r="G186" s="290"/>
      <c r="H186" s="290" t="s">
        <v>660</v>
      </c>
      <c r="I186" s="290" t="s">
        <v>656</v>
      </c>
      <c r="J186" s="290"/>
      <c r="K186" s="331"/>
    </row>
    <row r="187" spans="2:11" ht="15" customHeight="1">
      <c r="B187" s="310"/>
      <c r="C187" s="343" t="s">
        <v>661</v>
      </c>
      <c r="D187" s="290"/>
      <c r="E187" s="290"/>
      <c r="F187" s="309" t="s">
        <v>582</v>
      </c>
      <c r="G187" s="290"/>
      <c r="H187" s="290" t="s">
        <v>662</v>
      </c>
      <c r="I187" s="290" t="s">
        <v>663</v>
      </c>
      <c r="J187" s="344" t="s">
        <v>664</v>
      </c>
      <c r="K187" s="331"/>
    </row>
    <row r="188" spans="2:11" ht="15" customHeight="1">
      <c r="B188" s="310"/>
      <c r="C188" s="295" t="s">
        <v>48</v>
      </c>
      <c r="D188" s="290"/>
      <c r="E188" s="290"/>
      <c r="F188" s="309" t="s">
        <v>576</v>
      </c>
      <c r="G188" s="290"/>
      <c r="H188" s="286" t="s">
        <v>665</v>
      </c>
      <c r="I188" s="290" t="s">
        <v>666</v>
      </c>
      <c r="J188" s="290"/>
      <c r="K188" s="331"/>
    </row>
    <row r="189" spans="2:11" ht="15" customHeight="1">
      <c r="B189" s="310"/>
      <c r="C189" s="295" t="s">
        <v>667</v>
      </c>
      <c r="D189" s="290"/>
      <c r="E189" s="290"/>
      <c r="F189" s="309" t="s">
        <v>576</v>
      </c>
      <c r="G189" s="290"/>
      <c r="H189" s="290" t="s">
        <v>668</v>
      </c>
      <c r="I189" s="290" t="s">
        <v>610</v>
      </c>
      <c r="J189" s="290"/>
      <c r="K189" s="331"/>
    </row>
    <row r="190" spans="2:11" ht="15" customHeight="1">
      <c r="B190" s="310"/>
      <c r="C190" s="295" t="s">
        <v>669</v>
      </c>
      <c r="D190" s="290"/>
      <c r="E190" s="290"/>
      <c r="F190" s="309" t="s">
        <v>576</v>
      </c>
      <c r="G190" s="290"/>
      <c r="H190" s="290" t="s">
        <v>670</v>
      </c>
      <c r="I190" s="290" t="s">
        <v>610</v>
      </c>
      <c r="J190" s="290"/>
      <c r="K190" s="331"/>
    </row>
    <row r="191" spans="2:11" ht="15" customHeight="1">
      <c r="B191" s="310"/>
      <c r="C191" s="295" t="s">
        <v>671</v>
      </c>
      <c r="D191" s="290"/>
      <c r="E191" s="290"/>
      <c r="F191" s="309" t="s">
        <v>582</v>
      </c>
      <c r="G191" s="290"/>
      <c r="H191" s="290" t="s">
        <v>672</v>
      </c>
      <c r="I191" s="290" t="s">
        <v>610</v>
      </c>
      <c r="J191" s="290"/>
      <c r="K191" s="331"/>
    </row>
    <row r="192" spans="2:11" ht="15" customHeight="1">
      <c r="B192" s="337"/>
      <c r="C192" s="345"/>
      <c r="D192" s="319"/>
      <c r="E192" s="319"/>
      <c r="F192" s="319"/>
      <c r="G192" s="319"/>
      <c r="H192" s="319"/>
      <c r="I192" s="319"/>
      <c r="J192" s="319"/>
      <c r="K192" s="338"/>
    </row>
    <row r="193" spans="2:11" ht="18.75" customHeight="1">
      <c r="B193" s="286"/>
      <c r="C193" s="290"/>
      <c r="D193" s="290"/>
      <c r="E193" s="290"/>
      <c r="F193" s="309"/>
      <c r="G193" s="290"/>
      <c r="H193" s="290"/>
      <c r="I193" s="290"/>
      <c r="J193" s="290"/>
      <c r="K193" s="286"/>
    </row>
    <row r="194" spans="2:11" ht="18.75" customHeight="1">
      <c r="B194" s="286"/>
      <c r="C194" s="290"/>
      <c r="D194" s="290"/>
      <c r="E194" s="290"/>
      <c r="F194" s="309"/>
      <c r="G194" s="290"/>
      <c r="H194" s="290"/>
      <c r="I194" s="290"/>
      <c r="J194" s="290"/>
      <c r="K194" s="286"/>
    </row>
    <row r="195" spans="2:11" ht="18.75" customHeight="1">
      <c r="B195" s="296"/>
      <c r="C195" s="296"/>
      <c r="D195" s="296"/>
      <c r="E195" s="296"/>
      <c r="F195" s="296"/>
      <c r="G195" s="296"/>
      <c r="H195" s="296"/>
      <c r="I195" s="296"/>
      <c r="J195" s="296"/>
      <c r="K195" s="296"/>
    </row>
    <row r="196" spans="2:11">
      <c r="B196" s="278"/>
      <c r="C196" s="279"/>
      <c r="D196" s="279"/>
      <c r="E196" s="279"/>
      <c r="F196" s="279"/>
      <c r="G196" s="279"/>
      <c r="H196" s="279"/>
      <c r="I196" s="279"/>
      <c r="J196" s="279"/>
      <c r="K196" s="280"/>
    </row>
    <row r="197" spans="2:11" ht="21">
      <c r="B197" s="281"/>
      <c r="C197" s="404" t="s">
        <v>673</v>
      </c>
      <c r="D197" s="404"/>
      <c r="E197" s="404"/>
      <c r="F197" s="404"/>
      <c r="G197" s="404"/>
      <c r="H197" s="404"/>
      <c r="I197" s="404"/>
      <c r="J197" s="404"/>
      <c r="K197" s="282"/>
    </row>
    <row r="198" spans="2:11" ht="25.5" customHeight="1">
      <c r="B198" s="281"/>
      <c r="C198" s="346" t="s">
        <v>674</v>
      </c>
      <c r="D198" s="346"/>
      <c r="E198" s="346"/>
      <c r="F198" s="346" t="s">
        <v>675</v>
      </c>
      <c r="G198" s="347"/>
      <c r="H198" s="403" t="s">
        <v>676</v>
      </c>
      <c r="I198" s="403"/>
      <c r="J198" s="403"/>
      <c r="K198" s="282"/>
    </row>
    <row r="199" spans="2:11" ht="5.25" customHeight="1">
      <c r="B199" s="310"/>
      <c r="C199" s="307"/>
      <c r="D199" s="307"/>
      <c r="E199" s="307"/>
      <c r="F199" s="307"/>
      <c r="G199" s="290"/>
      <c r="H199" s="307"/>
      <c r="I199" s="307"/>
      <c r="J199" s="307"/>
      <c r="K199" s="331"/>
    </row>
    <row r="200" spans="2:11" ht="15" customHeight="1">
      <c r="B200" s="310"/>
      <c r="C200" s="290" t="s">
        <v>666</v>
      </c>
      <c r="D200" s="290"/>
      <c r="E200" s="290"/>
      <c r="F200" s="309" t="s">
        <v>49</v>
      </c>
      <c r="G200" s="290"/>
      <c r="H200" s="401" t="s">
        <v>677</v>
      </c>
      <c r="I200" s="401"/>
      <c r="J200" s="401"/>
      <c r="K200" s="331"/>
    </row>
    <row r="201" spans="2:11" ht="15" customHeight="1">
      <c r="B201" s="310"/>
      <c r="C201" s="316"/>
      <c r="D201" s="290"/>
      <c r="E201" s="290"/>
      <c r="F201" s="309" t="s">
        <v>50</v>
      </c>
      <c r="G201" s="290"/>
      <c r="H201" s="401" t="s">
        <v>678</v>
      </c>
      <c r="I201" s="401"/>
      <c r="J201" s="401"/>
      <c r="K201" s="331"/>
    </row>
    <row r="202" spans="2:11" ht="15" customHeight="1">
      <c r="B202" s="310"/>
      <c r="C202" s="316"/>
      <c r="D202" s="290"/>
      <c r="E202" s="290"/>
      <c r="F202" s="309" t="s">
        <v>53</v>
      </c>
      <c r="G202" s="290"/>
      <c r="H202" s="401" t="s">
        <v>679</v>
      </c>
      <c r="I202" s="401"/>
      <c r="J202" s="401"/>
      <c r="K202" s="331"/>
    </row>
    <row r="203" spans="2:11" ht="15" customHeight="1">
      <c r="B203" s="310"/>
      <c r="C203" s="290"/>
      <c r="D203" s="290"/>
      <c r="E203" s="290"/>
      <c r="F203" s="309" t="s">
        <v>51</v>
      </c>
      <c r="G203" s="290"/>
      <c r="H203" s="401" t="s">
        <v>680</v>
      </c>
      <c r="I203" s="401"/>
      <c r="J203" s="401"/>
      <c r="K203" s="331"/>
    </row>
    <row r="204" spans="2:11" ht="15" customHeight="1">
      <c r="B204" s="310"/>
      <c r="C204" s="290"/>
      <c r="D204" s="290"/>
      <c r="E204" s="290"/>
      <c r="F204" s="309" t="s">
        <v>52</v>
      </c>
      <c r="G204" s="290"/>
      <c r="H204" s="401" t="s">
        <v>681</v>
      </c>
      <c r="I204" s="401"/>
      <c r="J204" s="401"/>
      <c r="K204" s="331"/>
    </row>
    <row r="205" spans="2:11" ht="15" customHeight="1">
      <c r="B205" s="310"/>
      <c r="C205" s="290"/>
      <c r="D205" s="290"/>
      <c r="E205" s="290"/>
      <c r="F205" s="309"/>
      <c r="G205" s="290"/>
      <c r="H205" s="290"/>
      <c r="I205" s="290"/>
      <c r="J205" s="290"/>
      <c r="K205" s="331"/>
    </row>
    <row r="206" spans="2:11" ht="15" customHeight="1">
      <c r="B206" s="310"/>
      <c r="C206" s="290" t="s">
        <v>622</v>
      </c>
      <c r="D206" s="290"/>
      <c r="E206" s="290"/>
      <c r="F206" s="309" t="s">
        <v>85</v>
      </c>
      <c r="G206" s="290"/>
      <c r="H206" s="401" t="s">
        <v>682</v>
      </c>
      <c r="I206" s="401"/>
      <c r="J206" s="401"/>
      <c r="K206" s="331"/>
    </row>
    <row r="207" spans="2:11" ht="15" customHeight="1">
      <c r="B207" s="310"/>
      <c r="C207" s="316"/>
      <c r="D207" s="290"/>
      <c r="E207" s="290"/>
      <c r="F207" s="309" t="s">
        <v>519</v>
      </c>
      <c r="G207" s="290"/>
      <c r="H207" s="401" t="s">
        <v>520</v>
      </c>
      <c r="I207" s="401"/>
      <c r="J207" s="401"/>
      <c r="K207" s="331"/>
    </row>
    <row r="208" spans="2:11" ht="15" customHeight="1">
      <c r="B208" s="310"/>
      <c r="C208" s="290"/>
      <c r="D208" s="290"/>
      <c r="E208" s="290"/>
      <c r="F208" s="309" t="s">
        <v>517</v>
      </c>
      <c r="G208" s="290"/>
      <c r="H208" s="401" t="s">
        <v>683</v>
      </c>
      <c r="I208" s="401"/>
      <c r="J208" s="401"/>
      <c r="K208" s="331"/>
    </row>
    <row r="209" spans="2:11" ht="15" customHeight="1">
      <c r="B209" s="348"/>
      <c r="C209" s="316"/>
      <c r="D209" s="316"/>
      <c r="E209" s="316"/>
      <c r="F209" s="309" t="s">
        <v>521</v>
      </c>
      <c r="G209" s="295"/>
      <c r="H209" s="402" t="s">
        <v>522</v>
      </c>
      <c r="I209" s="402"/>
      <c r="J209" s="402"/>
      <c r="K209" s="349"/>
    </row>
    <row r="210" spans="2:11" ht="15" customHeight="1">
      <c r="B210" s="348"/>
      <c r="C210" s="316"/>
      <c r="D210" s="316"/>
      <c r="E210" s="316"/>
      <c r="F210" s="309" t="s">
        <v>523</v>
      </c>
      <c r="G210" s="295"/>
      <c r="H210" s="402" t="s">
        <v>684</v>
      </c>
      <c r="I210" s="402"/>
      <c r="J210" s="402"/>
      <c r="K210" s="349"/>
    </row>
    <row r="211" spans="2:11" ht="15" customHeight="1">
      <c r="B211" s="348"/>
      <c r="C211" s="316"/>
      <c r="D211" s="316"/>
      <c r="E211" s="316"/>
      <c r="F211" s="350"/>
      <c r="G211" s="295"/>
      <c r="H211" s="351"/>
      <c r="I211" s="351"/>
      <c r="J211" s="351"/>
      <c r="K211" s="349"/>
    </row>
    <row r="212" spans="2:11" ht="15" customHeight="1">
      <c r="B212" s="348"/>
      <c r="C212" s="290" t="s">
        <v>646</v>
      </c>
      <c r="D212" s="316"/>
      <c r="E212" s="316"/>
      <c r="F212" s="309">
        <v>1</v>
      </c>
      <c r="G212" s="295"/>
      <c r="H212" s="402" t="s">
        <v>685</v>
      </c>
      <c r="I212" s="402"/>
      <c r="J212" s="402"/>
      <c r="K212" s="349"/>
    </row>
    <row r="213" spans="2:11" ht="15" customHeight="1">
      <c r="B213" s="348"/>
      <c r="C213" s="316"/>
      <c r="D213" s="316"/>
      <c r="E213" s="316"/>
      <c r="F213" s="309">
        <v>2</v>
      </c>
      <c r="G213" s="295"/>
      <c r="H213" s="402" t="s">
        <v>686</v>
      </c>
      <c r="I213" s="402"/>
      <c r="J213" s="402"/>
      <c r="K213" s="349"/>
    </row>
    <row r="214" spans="2:11" ht="15" customHeight="1">
      <c r="B214" s="348"/>
      <c r="C214" s="316"/>
      <c r="D214" s="316"/>
      <c r="E214" s="316"/>
      <c r="F214" s="309">
        <v>3</v>
      </c>
      <c r="G214" s="295"/>
      <c r="H214" s="402" t="s">
        <v>687</v>
      </c>
      <c r="I214" s="402"/>
      <c r="J214" s="402"/>
      <c r="K214" s="349"/>
    </row>
    <row r="215" spans="2:11" ht="15" customHeight="1">
      <c r="B215" s="348"/>
      <c r="C215" s="316"/>
      <c r="D215" s="316"/>
      <c r="E215" s="316"/>
      <c r="F215" s="309">
        <v>4</v>
      </c>
      <c r="G215" s="295"/>
      <c r="H215" s="402" t="s">
        <v>688</v>
      </c>
      <c r="I215" s="402"/>
      <c r="J215" s="402"/>
      <c r="K215" s="349"/>
    </row>
    <row r="216" spans="2:11" ht="12.75" customHeight="1">
      <c r="B216" s="352"/>
      <c r="C216" s="353"/>
      <c r="D216" s="353"/>
      <c r="E216" s="353"/>
      <c r="F216" s="353"/>
      <c r="G216" s="353"/>
      <c r="H216" s="353"/>
      <c r="I216" s="353"/>
      <c r="J216" s="353"/>
      <c r="K216" s="354"/>
    </row>
  </sheetData>
  <sheetProtection algorithmName="SHA-512" hashValue="8cCVqq+ZqX4zKPnQoPMPVbKNzgkurS0sc6Tvg6QQc28K/FeGhboO2B0bojyGsf9sRE4JPsqgc29t0a2UafiudA==" saltValue="DkgJZmyt4Kgo45yaQ0vA2Q==" spinCount="100000" sheet="1" objects="1" scenarios="1" formatCells="0" formatColumns="0" formatRows="0" sort="0" autoFilter="0"/>
  <mergeCells count="77">
    <mergeCell ref="C9:J9"/>
    <mergeCell ref="D10:J10"/>
    <mergeCell ref="D13:J13"/>
    <mergeCell ref="C3:J3"/>
    <mergeCell ref="C4:J4"/>
    <mergeCell ref="C6:J6"/>
    <mergeCell ref="C7:J7"/>
    <mergeCell ref="D11:J11"/>
    <mergeCell ref="F19:J19"/>
    <mergeCell ref="F20:J20"/>
    <mergeCell ref="D14:J14"/>
    <mergeCell ref="D15:J15"/>
    <mergeCell ref="F16:J16"/>
    <mergeCell ref="F17:J17"/>
    <mergeCell ref="D31:J31"/>
    <mergeCell ref="C24:J24"/>
    <mergeCell ref="D32:J32"/>
    <mergeCell ref="F18:J18"/>
    <mergeCell ref="F21:J21"/>
    <mergeCell ref="C23:J23"/>
    <mergeCell ref="D25:J25"/>
    <mergeCell ref="D26:J26"/>
    <mergeCell ref="D28:J28"/>
    <mergeCell ref="D29:J29"/>
    <mergeCell ref="D33:J33"/>
    <mergeCell ref="G34:J34"/>
    <mergeCell ref="G35:J35"/>
    <mergeCell ref="D49:J49"/>
    <mergeCell ref="E48:J48"/>
    <mergeCell ref="G36:J36"/>
    <mergeCell ref="G37:J37"/>
    <mergeCell ref="D58:J58"/>
    <mergeCell ref="D59:J59"/>
    <mergeCell ref="C50:J50"/>
    <mergeCell ref="G38:J38"/>
    <mergeCell ref="G39:J39"/>
    <mergeCell ref="G40:J40"/>
    <mergeCell ref="G41:J41"/>
    <mergeCell ref="G42:J42"/>
    <mergeCell ref="G43:J43"/>
    <mergeCell ref="D45:J45"/>
    <mergeCell ref="E46:J46"/>
    <mergeCell ref="E47:J47"/>
    <mergeCell ref="C52:J52"/>
    <mergeCell ref="C53:J53"/>
    <mergeCell ref="C55:J55"/>
    <mergeCell ref="D56:J56"/>
    <mergeCell ref="D57:J57"/>
    <mergeCell ref="H200:J200"/>
    <mergeCell ref="D60:J60"/>
    <mergeCell ref="D63:J63"/>
    <mergeCell ref="D64:J64"/>
    <mergeCell ref="D66:J66"/>
    <mergeCell ref="D65:J65"/>
    <mergeCell ref="C100:J100"/>
    <mergeCell ref="D61:J61"/>
    <mergeCell ref="D67:J67"/>
    <mergeCell ref="D68:J68"/>
    <mergeCell ref="C73:J73"/>
    <mergeCell ref="H198:J198"/>
    <mergeCell ref="C163:J163"/>
    <mergeCell ref="C120:J120"/>
    <mergeCell ref="C145:J145"/>
    <mergeCell ref="C197:J197"/>
    <mergeCell ref="H215:J215"/>
    <mergeCell ref="H213:J213"/>
    <mergeCell ref="H210:J210"/>
    <mergeCell ref="H209:J209"/>
    <mergeCell ref="H207:J207"/>
    <mergeCell ref="H208:J208"/>
    <mergeCell ref="H203:J203"/>
    <mergeCell ref="H201:J201"/>
    <mergeCell ref="H212:J212"/>
    <mergeCell ref="H214:J214"/>
    <mergeCell ref="H206:J206"/>
    <mergeCell ref="H204:J204"/>
    <mergeCell ref="H202:J202"/>
  </mergeCells>
  <pageMargins left="0.59027779999999996" right="0.59027779999999996" top="0.59027779999999996" bottom="0.59027779999999996" header="0" footer="0"/>
  <pageSetup paperSize="9" scale="77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7</vt:i4>
      </vt:variant>
      <vt:variant>
        <vt:lpstr>Pojmenované oblasti</vt:lpstr>
      </vt:variant>
      <vt:variant>
        <vt:i4>13</vt:i4>
      </vt:variant>
    </vt:vector>
  </HeadingPairs>
  <TitlesOfParts>
    <vt:vector size="20" baseType="lpstr">
      <vt:lpstr>Rekapitulace stavby</vt:lpstr>
      <vt:lpstr>SO-31 - SO-31   Příprava ...</vt:lpstr>
      <vt:lpstr>SO-32 - SO-32   Obvodová ...</vt:lpstr>
      <vt:lpstr>SO-33 - SO-33   Obslužná ...</vt:lpstr>
      <vt:lpstr>SO-34 - SO-34   Odvodnění</vt:lpstr>
      <vt:lpstr>SO-35 - SO-35   Těsnění +...</vt:lpstr>
      <vt:lpstr>Pokyny pro vyplnění</vt:lpstr>
      <vt:lpstr>'Rekapitulace stavby'!Názvy_tisku</vt:lpstr>
      <vt:lpstr>'SO-31 - SO-31   Příprava ...'!Názvy_tisku</vt:lpstr>
      <vt:lpstr>'SO-32 - SO-32   Obvodová ...'!Názvy_tisku</vt:lpstr>
      <vt:lpstr>'SO-33 - SO-33   Obslužná ...'!Názvy_tisku</vt:lpstr>
      <vt:lpstr>'SO-34 - SO-34   Odvodnění'!Názvy_tisku</vt:lpstr>
      <vt:lpstr>'SO-35 - SO-35   Těsnění +...'!Názvy_tisku</vt:lpstr>
      <vt:lpstr>'Pokyny pro vyplnění'!Oblast_tisku</vt:lpstr>
      <vt:lpstr>'Rekapitulace stavby'!Oblast_tisku</vt:lpstr>
      <vt:lpstr>'SO-31 - SO-31   Příprava ...'!Oblast_tisku</vt:lpstr>
      <vt:lpstr>'SO-32 - SO-32   Obvodová ...'!Oblast_tisku</vt:lpstr>
      <vt:lpstr>'SO-33 - SO-33   Obslužná ...'!Oblast_tisku</vt:lpstr>
      <vt:lpstr>'SO-34 - SO-34   Odvodnění'!Oblast_tisku</vt:lpstr>
      <vt:lpstr>'SO-35 - SO-35   Těsnění +...'!Oblast_tisku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pc-doma\Bedřich</dc:creator>
  <cp:lastModifiedBy>Bedřich</cp:lastModifiedBy>
  <dcterms:created xsi:type="dcterms:W3CDTF">2017-10-25T11:19:29Z</dcterms:created>
  <dcterms:modified xsi:type="dcterms:W3CDTF">2017-10-25T11:19:37Z</dcterms:modified>
</cp:coreProperties>
</file>