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M:\MOJE-ROBOTA\2026-002jk-LANSK-PARKOV-MARTINU\07-Rozp\"/>
    </mc:Choice>
  </mc:AlternateContent>
  <xr:revisionPtr revIDLastSave="0" documentId="13_ncr:1_{74CD573E-4F63-4012-BDC1-D018D5776B1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kapitulace zakázky" sheetId="1" r:id="rId1"/>
    <sheet name="SO-03 - Bourání, výkopy" sheetId="2" r:id="rId2"/>
    <sheet name="SO-10 - Komunikace" sheetId="3" r:id="rId3"/>
    <sheet name="SO-90 - VRN" sheetId="4" r:id="rId4"/>
  </sheets>
  <definedNames>
    <definedName name="_xlnm._FilterDatabase" localSheetId="1" hidden="1">'SO-03 - Bourání, výkopy'!$C$120:$K$233</definedName>
    <definedName name="_xlnm._FilterDatabase" localSheetId="2" hidden="1">'SO-10 - Komunikace'!$C$122:$K$267</definedName>
    <definedName name="_xlnm._FilterDatabase" localSheetId="3" hidden="1">'SO-90 - VRN'!$C$120:$K$157</definedName>
    <definedName name="_xlnm.Print_Titles" localSheetId="0">'Rekapitulace zakázky'!$92:$92</definedName>
    <definedName name="_xlnm.Print_Titles" localSheetId="1">'SO-03 - Bourání, výkopy'!$120:$120</definedName>
    <definedName name="_xlnm.Print_Titles" localSheetId="2">'SO-10 - Komunikace'!$122:$122</definedName>
    <definedName name="_xlnm.Print_Titles" localSheetId="3">'SO-90 - VRN'!$120:$120</definedName>
    <definedName name="_xlnm.Print_Area" localSheetId="0">'Rekapitulace zakázky'!$D$4:$AO$35,'Rekapitulace zakázky'!$C$82:$AQ$98</definedName>
    <definedName name="_xlnm.Print_Area" localSheetId="1">'SO-03 - Bourání, výkopy'!$C$82:$J$102,'SO-03 - Bourání, výkopy'!$C$108:$K$233</definedName>
    <definedName name="_xlnm.Print_Area" localSheetId="2">'SO-10 - Komunikace'!$C$82:$J$104,'SO-10 - Komunikace'!$C$110:$K$267</definedName>
    <definedName name="_xlnm.Print_Area" localSheetId="3">'SO-90 - VRN'!$C$82:$J$102,'SO-90 - VRN'!$C$108:$K$157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4" l="1"/>
  <c r="J36" i="4"/>
  <c r="AY97" i="1"/>
  <c r="J35" i="4"/>
  <c r="AX97" i="1" s="1"/>
  <c r="BI156" i="4"/>
  <c r="BH156" i="4"/>
  <c r="BG156" i="4"/>
  <c r="BF156" i="4"/>
  <c r="T156" i="4"/>
  <c r="R156" i="4"/>
  <c r="P156" i="4"/>
  <c r="BI154" i="4"/>
  <c r="BH154" i="4"/>
  <c r="BG154" i="4"/>
  <c r="BF154" i="4"/>
  <c r="T154" i="4"/>
  <c r="R154" i="4"/>
  <c r="P154" i="4"/>
  <c r="BI151" i="4"/>
  <c r="BH151" i="4"/>
  <c r="BG151" i="4"/>
  <c r="BF151" i="4"/>
  <c r="T151" i="4"/>
  <c r="R151" i="4"/>
  <c r="P151" i="4"/>
  <c r="BI149" i="4"/>
  <c r="BH149" i="4"/>
  <c r="BG149" i="4"/>
  <c r="BF149" i="4"/>
  <c r="T149" i="4"/>
  <c r="R149" i="4"/>
  <c r="P149" i="4"/>
  <c r="BI147" i="4"/>
  <c r="BH147" i="4"/>
  <c r="BG147" i="4"/>
  <c r="BF147" i="4"/>
  <c r="T147" i="4"/>
  <c r="R147" i="4"/>
  <c r="P147" i="4"/>
  <c r="BI145" i="4"/>
  <c r="BH145" i="4"/>
  <c r="BG145" i="4"/>
  <c r="BF145" i="4"/>
  <c r="T145" i="4"/>
  <c r="R145" i="4"/>
  <c r="P145" i="4"/>
  <c r="BI143" i="4"/>
  <c r="BH143" i="4"/>
  <c r="BG143" i="4"/>
  <c r="BF143" i="4"/>
  <c r="T143" i="4"/>
  <c r="R143" i="4"/>
  <c r="P143" i="4"/>
  <c r="BI140" i="4"/>
  <c r="BH140" i="4"/>
  <c r="BG140" i="4"/>
  <c r="BF140" i="4"/>
  <c r="T140" i="4"/>
  <c r="R140" i="4"/>
  <c r="P140" i="4"/>
  <c r="BI138" i="4"/>
  <c r="BH138" i="4"/>
  <c r="BG138" i="4"/>
  <c r="BF138" i="4"/>
  <c r="T138" i="4"/>
  <c r="R138" i="4"/>
  <c r="P138" i="4"/>
  <c r="BI134" i="4"/>
  <c r="BH134" i="4"/>
  <c r="BG134" i="4"/>
  <c r="BF134" i="4"/>
  <c r="T134" i="4"/>
  <c r="R134" i="4"/>
  <c r="P134" i="4"/>
  <c r="BI132" i="4"/>
  <c r="BH132" i="4"/>
  <c r="BG132" i="4"/>
  <c r="BF132" i="4"/>
  <c r="T132" i="4"/>
  <c r="R132" i="4"/>
  <c r="P132" i="4"/>
  <c r="BI130" i="4"/>
  <c r="BH130" i="4"/>
  <c r="BG130" i="4"/>
  <c r="BF130" i="4"/>
  <c r="T130" i="4"/>
  <c r="R130" i="4"/>
  <c r="P130" i="4"/>
  <c r="BI128" i="4"/>
  <c r="BH128" i="4"/>
  <c r="BG128" i="4"/>
  <c r="BF128" i="4"/>
  <c r="T128" i="4"/>
  <c r="R128" i="4"/>
  <c r="P128" i="4"/>
  <c r="BI125" i="4"/>
  <c r="BH125" i="4"/>
  <c r="BG125" i="4"/>
  <c r="BF125" i="4"/>
  <c r="T125" i="4"/>
  <c r="R125" i="4"/>
  <c r="P125" i="4"/>
  <c r="BI123" i="4"/>
  <c r="BH123" i="4"/>
  <c r="BG123" i="4"/>
  <c r="BF123" i="4"/>
  <c r="T123" i="4"/>
  <c r="R123" i="4"/>
  <c r="P123" i="4"/>
  <c r="J118" i="4"/>
  <c r="J117" i="4"/>
  <c r="F117" i="4"/>
  <c r="F115" i="4"/>
  <c r="E113" i="4"/>
  <c r="J92" i="4"/>
  <c r="J91" i="4"/>
  <c r="F91" i="4"/>
  <c r="F89" i="4"/>
  <c r="E87" i="4"/>
  <c r="J18" i="4"/>
  <c r="E18" i="4"/>
  <c r="F118" i="4"/>
  <c r="J17" i="4"/>
  <c r="J12" i="4"/>
  <c r="J89" i="4"/>
  <c r="E7" i="4"/>
  <c r="E85" i="4" s="1"/>
  <c r="J37" i="3"/>
  <c r="J36" i="3"/>
  <c r="AY96" i="1" s="1"/>
  <c r="J35" i="3"/>
  <c r="AX96" i="1"/>
  <c r="BI266" i="3"/>
  <c r="BH266" i="3"/>
  <c r="BG266" i="3"/>
  <c r="BF266" i="3"/>
  <c r="T266" i="3"/>
  <c r="T265" i="3" s="1"/>
  <c r="R266" i="3"/>
  <c r="R265" i="3"/>
  <c r="P266" i="3"/>
  <c r="P265" i="3"/>
  <c r="BI263" i="3"/>
  <c r="BH263" i="3"/>
  <c r="BG263" i="3"/>
  <c r="BF263" i="3"/>
  <c r="T263" i="3"/>
  <c r="R263" i="3"/>
  <c r="P263" i="3"/>
  <c r="BI261" i="3"/>
  <c r="BH261" i="3"/>
  <c r="BG261" i="3"/>
  <c r="BF261" i="3"/>
  <c r="T261" i="3"/>
  <c r="R261" i="3"/>
  <c r="P261" i="3"/>
  <c r="BI259" i="3"/>
  <c r="BH259" i="3"/>
  <c r="BG259" i="3"/>
  <c r="BF259" i="3"/>
  <c r="T259" i="3"/>
  <c r="R259" i="3"/>
  <c r="P259" i="3"/>
  <c r="BI257" i="3"/>
  <c r="BH257" i="3"/>
  <c r="BG257" i="3"/>
  <c r="BF257" i="3"/>
  <c r="T257" i="3"/>
  <c r="R257" i="3"/>
  <c r="P257" i="3"/>
  <c r="BI255" i="3"/>
  <c r="BH255" i="3"/>
  <c r="BG255" i="3"/>
  <c r="BF255" i="3"/>
  <c r="T255" i="3"/>
  <c r="R255" i="3"/>
  <c r="P255" i="3"/>
  <c r="BI253" i="3"/>
  <c r="BH253" i="3"/>
  <c r="BG253" i="3"/>
  <c r="BF253" i="3"/>
  <c r="T253" i="3"/>
  <c r="R253" i="3"/>
  <c r="P253" i="3"/>
  <c r="BI251" i="3"/>
  <c r="BH251" i="3"/>
  <c r="BG251" i="3"/>
  <c r="BF251" i="3"/>
  <c r="T251" i="3"/>
  <c r="R251" i="3"/>
  <c r="P251" i="3"/>
  <c r="BI249" i="3"/>
  <c r="BH249" i="3"/>
  <c r="BG249" i="3"/>
  <c r="BF249" i="3"/>
  <c r="T249" i="3"/>
  <c r="R249" i="3"/>
  <c r="P249" i="3"/>
  <c r="BI247" i="3"/>
  <c r="BH247" i="3"/>
  <c r="BG247" i="3"/>
  <c r="BF247" i="3"/>
  <c r="T247" i="3"/>
  <c r="R247" i="3"/>
  <c r="P247" i="3"/>
  <c r="BI245" i="3"/>
  <c r="BH245" i="3"/>
  <c r="BG245" i="3"/>
  <c r="BF245" i="3"/>
  <c r="T245" i="3"/>
  <c r="R245" i="3"/>
  <c r="P245" i="3"/>
  <c r="BI243" i="3"/>
  <c r="BH243" i="3"/>
  <c r="BG243" i="3"/>
  <c r="BF243" i="3"/>
  <c r="T243" i="3"/>
  <c r="R243" i="3"/>
  <c r="P243" i="3"/>
  <c r="BI241" i="3"/>
  <c r="BH241" i="3"/>
  <c r="BG241" i="3"/>
  <c r="BF241" i="3"/>
  <c r="T241" i="3"/>
  <c r="R241" i="3"/>
  <c r="P241" i="3"/>
  <c r="BI239" i="3"/>
  <c r="BH239" i="3"/>
  <c r="BG239" i="3"/>
  <c r="BF239" i="3"/>
  <c r="T239" i="3"/>
  <c r="R239" i="3"/>
  <c r="P239" i="3"/>
  <c r="BI235" i="3"/>
  <c r="BH235" i="3"/>
  <c r="BG235" i="3"/>
  <c r="BF235" i="3"/>
  <c r="T235" i="3"/>
  <c r="R235" i="3"/>
  <c r="P235" i="3"/>
  <c r="BI231" i="3"/>
  <c r="BH231" i="3"/>
  <c r="BG231" i="3"/>
  <c r="BF231" i="3"/>
  <c r="T231" i="3"/>
  <c r="R231" i="3"/>
  <c r="P231" i="3"/>
  <c r="BI227" i="3"/>
  <c r="BH227" i="3"/>
  <c r="BG227" i="3"/>
  <c r="BF227" i="3"/>
  <c r="T227" i="3"/>
  <c r="R227" i="3"/>
  <c r="P227" i="3"/>
  <c r="BI225" i="3"/>
  <c r="BH225" i="3"/>
  <c r="BG225" i="3"/>
  <c r="BF225" i="3"/>
  <c r="T225" i="3"/>
  <c r="R225" i="3"/>
  <c r="P225" i="3"/>
  <c r="BI221" i="3"/>
  <c r="BH221" i="3"/>
  <c r="BG221" i="3"/>
  <c r="BF221" i="3"/>
  <c r="T221" i="3"/>
  <c r="R221" i="3"/>
  <c r="P221" i="3"/>
  <c r="BI219" i="3"/>
  <c r="BH219" i="3"/>
  <c r="BG219" i="3"/>
  <c r="BF219" i="3"/>
  <c r="T219" i="3"/>
  <c r="R219" i="3"/>
  <c r="P219" i="3"/>
  <c r="BI215" i="3"/>
  <c r="BH215" i="3"/>
  <c r="BG215" i="3"/>
  <c r="BF215" i="3"/>
  <c r="T215" i="3"/>
  <c r="R215" i="3"/>
  <c r="P215" i="3"/>
  <c r="BI212" i="3"/>
  <c r="BH212" i="3"/>
  <c r="BG212" i="3"/>
  <c r="BF212" i="3"/>
  <c r="T212" i="3"/>
  <c r="R212" i="3"/>
  <c r="P212" i="3"/>
  <c r="BI210" i="3"/>
  <c r="BH210" i="3"/>
  <c r="BG210" i="3"/>
  <c r="BF210" i="3"/>
  <c r="T210" i="3"/>
  <c r="R210" i="3"/>
  <c r="P210" i="3"/>
  <c r="BI208" i="3"/>
  <c r="BH208" i="3"/>
  <c r="BG208" i="3"/>
  <c r="BF208" i="3"/>
  <c r="T208" i="3"/>
  <c r="R208" i="3"/>
  <c r="P208" i="3"/>
  <c r="BI206" i="3"/>
  <c r="BH206" i="3"/>
  <c r="BG206" i="3"/>
  <c r="BF206" i="3"/>
  <c r="T206" i="3"/>
  <c r="R206" i="3"/>
  <c r="P206" i="3"/>
  <c r="BI204" i="3"/>
  <c r="BH204" i="3"/>
  <c r="BG204" i="3"/>
  <c r="BF204" i="3"/>
  <c r="T204" i="3"/>
  <c r="R204" i="3"/>
  <c r="P204" i="3"/>
  <c r="BI202" i="3"/>
  <c r="BH202" i="3"/>
  <c r="BG202" i="3"/>
  <c r="BF202" i="3"/>
  <c r="T202" i="3"/>
  <c r="R202" i="3"/>
  <c r="P202" i="3"/>
  <c r="BI199" i="3"/>
  <c r="BH199" i="3"/>
  <c r="BG199" i="3"/>
  <c r="BF199" i="3"/>
  <c r="T199" i="3"/>
  <c r="R199" i="3"/>
  <c r="P199" i="3"/>
  <c r="BI197" i="3"/>
  <c r="BH197" i="3"/>
  <c r="BG197" i="3"/>
  <c r="BF197" i="3"/>
  <c r="T197" i="3"/>
  <c r="R197" i="3"/>
  <c r="P197" i="3"/>
  <c r="BI195" i="3"/>
  <c r="BH195" i="3"/>
  <c r="BG195" i="3"/>
  <c r="BF195" i="3"/>
  <c r="T195" i="3"/>
  <c r="R195" i="3"/>
  <c r="P195" i="3"/>
  <c r="BI193" i="3"/>
  <c r="BH193" i="3"/>
  <c r="BG193" i="3"/>
  <c r="BF193" i="3"/>
  <c r="T193" i="3"/>
  <c r="R193" i="3"/>
  <c r="P193" i="3"/>
  <c r="BI191" i="3"/>
  <c r="BH191" i="3"/>
  <c r="BG191" i="3"/>
  <c r="BF191" i="3"/>
  <c r="T191" i="3"/>
  <c r="R191" i="3"/>
  <c r="P191" i="3"/>
  <c r="BI189" i="3"/>
  <c r="BH189" i="3"/>
  <c r="BG189" i="3"/>
  <c r="BF189" i="3"/>
  <c r="T189" i="3"/>
  <c r="R189" i="3"/>
  <c r="P189" i="3"/>
  <c r="BI187" i="3"/>
  <c r="BH187" i="3"/>
  <c r="BG187" i="3"/>
  <c r="BF187" i="3"/>
  <c r="T187" i="3"/>
  <c r="R187" i="3"/>
  <c r="P187" i="3"/>
  <c r="BI185" i="3"/>
  <c r="BH185" i="3"/>
  <c r="BG185" i="3"/>
  <c r="BF185" i="3"/>
  <c r="T185" i="3"/>
  <c r="R185" i="3"/>
  <c r="P185" i="3"/>
  <c r="BI183" i="3"/>
  <c r="BH183" i="3"/>
  <c r="BG183" i="3"/>
  <c r="BF183" i="3"/>
  <c r="T183" i="3"/>
  <c r="R183" i="3"/>
  <c r="P183" i="3"/>
  <c r="BI178" i="3"/>
  <c r="BH178" i="3"/>
  <c r="BG178" i="3"/>
  <c r="BF178" i="3"/>
  <c r="T178" i="3"/>
  <c r="R178" i="3"/>
  <c r="P178" i="3"/>
  <c r="BI176" i="3"/>
  <c r="BH176" i="3"/>
  <c r="BG176" i="3"/>
  <c r="BF176" i="3"/>
  <c r="T176" i="3"/>
  <c r="R176" i="3"/>
  <c r="P176" i="3"/>
  <c r="BI174" i="3"/>
  <c r="BH174" i="3"/>
  <c r="BG174" i="3"/>
  <c r="BF174" i="3"/>
  <c r="T174" i="3"/>
  <c r="R174" i="3"/>
  <c r="P174" i="3"/>
  <c r="BI172" i="3"/>
  <c r="BH172" i="3"/>
  <c r="BG172" i="3"/>
  <c r="BF172" i="3"/>
  <c r="T172" i="3"/>
  <c r="R172" i="3"/>
  <c r="P172" i="3"/>
  <c r="BI170" i="3"/>
  <c r="BH170" i="3"/>
  <c r="BG170" i="3"/>
  <c r="BF170" i="3"/>
  <c r="T170" i="3"/>
  <c r="R170" i="3"/>
  <c r="P170" i="3"/>
  <c r="BI167" i="3"/>
  <c r="BH167" i="3"/>
  <c r="BG167" i="3"/>
  <c r="BF167" i="3"/>
  <c r="T167" i="3"/>
  <c r="R167" i="3"/>
  <c r="P167" i="3"/>
  <c r="BI165" i="3"/>
  <c r="BH165" i="3"/>
  <c r="BG165" i="3"/>
  <c r="BF165" i="3"/>
  <c r="T165" i="3"/>
  <c r="R165" i="3"/>
  <c r="P165" i="3"/>
  <c r="BI163" i="3"/>
  <c r="BH163" i="3"/>
  <c r="BG163" i="3"/>
  <c r="BF163" i="3"/>
  <c r="T163" i="3"/>
  <c r="R163" i="3"/>
  <c r="P163" i="3"/>
  <c r="BI160" i="3"/>
  <c r="BH160" i="3"/>
  <c r="BG160" i="3"/>
  <c r="BF160" i="3"/>
  <c r="T160" i="3"/>
  <c r="R160" i="3"/>
  <c r="P160" i="3"/>
  <c r="BI158" i="3"/>
  <c r="BH158" i="3"/>
  <c r="BG158" i="3"/>
  <c r="BF158" i="3"/>
  <c r="T158" i="3"/>
  <c r="R158" i="3"/>
  <c r="P158" i="3"/>
  <c r="BI156" i="3"/>
  <c r="BH156" i="3"/>
  <c r="BG156" i="3"/>
  <c r="BF156" i="3"/>
  <c r="T156" i="3"/>
  <c r="R156" i="3"/>
  <c r="P156" i="3"/>
  <c r="BI154" i="3"/>
  <c r="BH154" i="3"/>
  <c r="BG154" i="3"/>
  <c r="BF154" i="3"/>
  <c r="T154" i="3"/>
  <c r="R154" i="3"/>
  <c r="P154" i="3"/>
  <c r="BI152" i="3"/>
  <c r="BH152" i="3"/>
  <c r="BG152" i="3"/>
  <c r="BF152" i="3"/>
  <c r="T152" i="3"/>
  <c r="R152" i="3"/>
  <c r="P152" i="3"/>
  <c r="BI150" i="3"/>
  <c r="BH150" i="3"/>
  <c r="BG150" i="3"/>
  <c r="BF150" i="3"/>
  <c r="T150" i="3"/>
  <c r="R150" i="3"/>
  <c r="P150" i="3"/>
  <c r="BI148" i="3"/>
  <c r="BH148" i="3"/>
  <c r="BG148" i="3"/>
  <c r="BF148" i="3"/>
  <c r="T148" i="3"/>
  <c r="R148" i="3"/>
  <c r="P148" i="3"/>
  <c r="BI146" i="3"/>
  <c r="BH146" i="3"/>
  <c r="BG146" i="3"/>
  <c r="BF146" i="3"/>
  <c r="T146" i="3"/>
  <c r="R146" i="3"/>
  <c r="P146" i="3"/>
  <c r="BI144" i="3"/>
  <c r="BH144" i="3"/>
  <c r="BG144" i="3"/>
  <c r="BF144" i="3"/>
  <c r="T144" i="3"/>
  <c r="R144" i="3"/>
  <c r="P144" i="3"/>
  <c r="BI142" i="3"/>
  <c r="BH142" i="3"/>
  <c r="BG142" i="3"/>
  <c r="BF142" i="3"/>
  <c r="T142" i="3"/>
  <c r="R142" i="3"/>
  <c r="P142" i="3"/>
  <c r="BI140" i="3"/>
  <c r="BH140" i="3"/>
  <c r="BG140" i="3"/>
  <c r="BF140" i="3"/>
  <c r="T140" i="3"/>
  <c r="R140" i="3"/>
  <c r="P140" i="3"/>
  <c r="BI138" i="3"/>
  <c r="BH138" i="3"/>
  <c r="BG138" i="3"/>
  <c r="BF138" i="3"/>
  <c r="T138" i="3"/>
  <c r="R138" i="3"/>
  <c r="P138" i="3"/>
  <c r="BI136" i="3"/>
  <c r="BH136" i="3"/>
  <c r="BG136" i="3"/>
  <c r="BF136" i="3"/>
  <c r="T136" i="3"/>
  <c r="R136" i="3"/>
  <c r="P136" i="3"/>
  <c r="BI134" i="3"/>
  <c r="BH134" i="3"/>
  <c r="BG134" i="3"/>
  <c r="BF134" i="3"/>
  <c r="T134" i="3"/>
  <c r="R134" i="3"/>
  <c r="P134" i="3"/>
  <c r="BI130" i="3"/>
  <c r="BH130" i="3"/>
  <c r="BG130" i="3"/>
  <c r="BF130" i="3"/>
  <c r="T130" i="3"/>
  <c r="R130" i="3"/>
  <c r="P130" i="3"/>
  <c r="BI126" i="3"/>
  <c r="BH126" i="3"/>
  <c r="BG126" i="3"/>
  <c r="BF126" i="3"/>
  <c r="T126" i="3"/>
  <c r="R126" i="3"/>
  <c r="P126" i="3"/>
  <c r="J120" i="3"/>
  <c r="J119" i="3"/>
  <c r="F119" i="3"/>
  <c r="F117" i="3"/>
  <c r="E115" i="3"/>
  <c r="J92" i="3"/>
  <c r="J91" i="3"/>
  <c r="F91" i="3"/>
  <c r="F89" i="3"/>
  <c r="E87" i="3"/>
  <c r="J18" i="3"/>
  <c r="E18" i="3"/>
  <c r="F120" i="3"/>
  <c r="J17" i="3"/>
  <c r="J12" i="3"/>
  <c r="J117" i="3" s="1"/>
  <c r="E7" i="3"/>
  <c r="E85" i="3"/>
  <c r="J37" i="2"/>
  <c r="J36" i="2"/>
  <c r="AY95" i="1"/>
  <c r="J35" i="2"/>
  <c r="AX95" i="1"/>
  <c r="BI230" i="2"/>
  <c r="BH230" i="2"/>
  <c r="BG230" i="2"/>
  <c r="BF230" i="2"/>
  <c r="T230" i="2"/>
  <c r="R230" i="2"/>
  <c r="P230" i="2"/>
  <c r="BI225" i="2"/>
  <c r="BH225" i="2"/>
  <c r="BG225" i="2"/>
  <c r="BF225" i="2"/>
  <c r="T225" i="2"/>
  <c r="R225" i="2"/>
  <c r="P225" i="2"/>
  <c r="BI219" i="2"/>
  <c r="BH219" i="2"/>
  <c r="BG219" i="2"/>
  <c r="BF219" i="2"/>
  <c r="T219" i="2"/>
  <c r="R219" i="2"/>
  <c r="P219" i="2"/>
  <c r="BI211" i="2"/>
  <c r="BH211" i="2"/>
  <c r="BG211" i="2"/>
  <c r="BF211" i="2"/>
  <c r="T211" i="2"/>
  <c r="R211" i="2"/>
  <c r="P211" i="2"/>
  <c r="BI203" i="2"/>
  <c r="BH203" i="2"/>
  <c r="BG203" i="2"/>
  <c r="BF203" i="2"/>
  <c r="T203" i="2"/>
  <c r="R203" i="2"/>
  <c r="P203" i="2"/>
  <c r="BI197" i="2"/>
  <c r="BH197" i="2"/>
  <c r="BG197" i="2"/>
  <c r="BF197" i="2"/>
  <c r="T197" i="2"/>
  <c r="R197" i="2"/>
  <c r="P197" i="2"/>
  <c r="BI191" i="2"/>
  <c r="BH191" i="2"/>
  <c r="BG191" i="2"/>
  <c r="BF191" i="2"/>
  <c r="T191" i="2"/>
  <c r="R191" i="2"/>
  <c r="P191" i="2"/>
  <c r="BI188" i="2"/>
  <c r="BH188" i="2"/>
  <c r="BG188" i="2"/>
  <c r="BF188" i="2"/>
  <c r="T188" i="2"/>
  <c r="R188" i="2"/>
  <c r="P188" i="2"/>
  <c r="BI186" i="2"/>
  <c r="BH186" i="2"/>
  <c r="BG186" i="2"/>
  <c r="BF186" i="2"/>
  <c r="T186" i="2"/>
  <c r="R186" i="2"/>
  <c r="P186" i="2"/>
  <c r="BI183" i="2"/>
  <c r="BH183" i="2"/>
  <c r="BG183" i="2"/>
  <c r="BF183" i="2"/>
  <c r="T183" i="2"/>
  <c r="R183" i="2"/>
  <c r="P183" i="2"/>
  <c r="BI181" i="2"/>
  <c r="BH181" i="2"/>
  <c r="BG181" i="2"/>
  <c r="BF181" i="2"/>
  <c r="T181" i="2"/>
  <c r="R181" i="2"/>
  <c r="P181" i="2"/>
  <c r="BI179" i="2"/>
  <c r="BH179" i="2"/>
  <c r="BG179" i="2"/>
  <c r="BF179" i="2"/>
  <c r="T179" i="2"/>
  <c r="R179" i="2"/>
  <c r="P179" i="2"/>
  <c r="BI172" i="2"/>
  <c r="BH172" i="2"/>
  <c r="BG172" i="2"/>
  <c r="BF172" i="2"/>
  <c r="T172" i="2"/>
  <c r="R172" i="2"/>
  <c r="P172" i="2"/>
  <c r="BI168" i="2"/>
  <c r="BH168" i="2"/>
  <c r="BG168" i="2"/>
  <c r="BF168" i="2"/>
  <c r="T168" i="2"/>
  <c r="R168" i="2"/>
  <c r="P168" i="2"/>
  <c r="BI162" i="2"/>
  <c r="BH162" i="2"/>
  <c r="BG162" i="2"/>
  <c r="BF162" i="2"/>
  <c r="T162" i="2"/>
  <c r="R162" i="2"/>
  <c r="P162" i="2"/>
  <c r="BI158" i="2"/>
  <c r="BH158" i="2"/>
  <c r="BG158" i="2"/>
  <c r="BF158" i="2"/>
  <c r="T158" i="2"/>
  <c r="R158" i="2"/>
  <c r="P158" i="2"/>
  <c r="BI154" i="2"/>
  <c r="BH154" i="2"/>
  <c r="BG154" i="2"/>
  <c r="BF154" i="2"/>
  <c r="T154" i="2"/>
  <c r="R154" i="2"/>
  <c r="P154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2" i="2"/>
  <c r="BH132" i="2"/>
  <c r="BG132" i="2"/>
  <c r="BF132" i="2"/>
  <c r="T132" i="2"/>
  <c r="R132" i="2"/>
  <c r="P132" i="2"/>
  <c r="BI130" i="2"/>
  <c r="BH130" i="2"/>
  <c r="BG130" i="2"/>
  <c r="BF130" i="2"/>
  <c r="T130" i="2"/>
  <c r="R130" i="2"/>
  <c r="P130" i="2"/>
  <c r="BI126" i="2"/>
  <c r="BH126" i="2"/>
  <c r="BG126" i="2"/>
  <c r="BF126" i="2"/>
  <c r="T126" i="2"/>
  <c r="R126" i="2"/>
  <c r="P126" i="2"/>
  <c r="BI124" i="2"/>
  <c r="BH124" i="2"/>
  <c r="BG124" i="2"/>
  <c r="BF124" i="2"/>
  <c r="T124" i="2"/>
  <c r="R124" i="2"/>
  <c r="P124" i="2"/>
  <c r="J118" i="2"/>
  <c r="J117" i="2"/>
  <c r="F117" i="2"/>
  <c r="F115" i="2"/>
  <c r="E113" i="2"/>
  <c r="J92" i="2"/>
  <c r="J91" i="2"/>
  <c r="F91" i="2"/>
  <c r="F89" i="2"/>
  <c r="E87" i="2"/>
  <c r="J18" i="2"/>
  <c r="E18" i="2"/>
  <c r="F92" i="2"/>
  <c r="J17" i="2"/>
  <c r="J12" i="2"/>
  <c r="J89" i="2"/>
  <c r="E7" i="2"/>
  <c r="E111" i="2"/>
  <c r="L90" i="1"/>
  <c r="AM90" i="1"/>
  <c r="AM89" i="1"/>
  <c r="L89" i="1"/>
  <c r="AM87" i="1"/>
  <c r="L87" i="1"/>
  <c r="L85" i="1"/>
  <c r="L84" i="1"/>
  <c r="J156" i="4"/>
  <c r="J154" i="4"/>
  <c r="J151" i="4"/>
  <c r="BK149" i="4"/>
  <c r="BK147" i="4"/>
  <c r="J145" i="4"/>
  <c r="BK143" i="4"/>
  <c r="J134" i="4"/>
  <c r="J132" i="4"/>
  <c r="BK259" i="3"/>
  <c r="BK251" i="3"/>
  <c r="BK249" i="3"/>
  <c r="BK247" i="3"/>
  <c r="BK245" i="3"/>
  <c r="BK227" i="3"/>
  <c r="BK225" i="3"/>
  <c r="BK210" i="3"/>
  <c r="J208" i="3"/>
  <c r="BK199" i="3"/>
  <c r="J193" i="3"/>
  <c r="J191" i="3"/>
  <c r="J187" i="3"/>
  <c r="BK183" i="3"/>
  <c r="J178" i="3"/>
  <c r="BK176" i="3"/>
  <c r="J174" i="3"/>
  <c r="J158" i="3"/>
  <c r="J148" i="3"/>
  <c r="BK146" i="3"/>
  <c r="BK134" i="3"/>
  <c r="J203" i="2"/>
  <c r="BK183" i="2"/>
  <c r="J181" i="2"/>
  <c r="J138" i="2"/>
  <c r="BK156" i="4"/>
  <c r="J149" i="4"/>
  <c r="J147" i="4"/>
  <c r="J143" i="4"/>
  <c r="BK138" i="4"/>
  <c r="BK132" i="4"/>
  <c r="BK130" i="4"/>
  <c r="BK128" i="4"/>
  <c r="BK125" i="4"/>
  <c r="BK266" i="3"/>
  <c r="J259" i="3"/>
  <c r="BK257" i="3"/>
  <c r="J255" i="3"/>
  <c r="BK253" i="3"/>
  <c r="J251" i="3"/>
  <c r="J243" i="3"/>
  <c r="J241" i="3"/>
  <c r="BK231" i="3"/>
  <c r="J225" i="3"/>
  <c r="J219" i="3"/>
  <c r="BK215" i="3"/>
  <c r="J204" i="3"/>
  <c r="BK202" i="3"/>
  <c r="BK195" i="3"/>
  <c r="BK193" i="3"/>
  <c r="BK189" i="3"/>
  <c r="J183" i="3"/>
  <c r="BK174" i="3"/>
  <c r="BK170" i="3"/>
  <c r="BK163" i="3"/>
  <c r="BK160" i="3"/>
  <c r="BK158" i="3"/>
  <c r="BK156" i="3"/>
  <c r="BK148" i="3"/>
  <c r="BK130" i="3"/>
  <c r="BK154" i="4"/>
  <c r="BK151" i="4"/>
  <c r="BK145" i="4"/>
  <c r="BK140" i="4"/>
  <c r="J138" i="4"/>
  <c r="BK134" i="4"/>
  <c r="J130" i="4"/>
  <c r="J125" i="4"/>
  <c r="J123" i="4"/>
  <c r="J266" i="3"/>
  <c r="BK261" i="3"/>
  <c r="J245" i="3"/>
  <c r="BK243" i="3"/>
  <c r="J239" i="3"/>
  <c r="J227" i="3"/>
  <c r="BK187" i="3"/>
  <c r="BK178" i="3"/>
  <c r="BK172" i="3"/>
  <c r="J167" i="3"/>
  <c r="BK154" i="3"/>
  <c r="BK152" i="3"/>
  <c r="J150" i="3"/>
  <c r="BK140" i="3"/>
  <c r="BK138" i="3"/>
  <c r="J134" i="3"/>
  <c r="J126" i="3"/>
  <c r="J142" i="2"/>
  <c r="J140" i="4"/>
  <c r="J128" i="4"/>
  <c r="BK123" i="4"/>
  <c r="BK212" i="3"/>
  <c r="J210" i="3"/>
  <c r="BK206" i="3"/>
  <c r="J199" i="3"/>
  <c r="BK197" i="3"/>
  <c r="J263" i="3"/>
  <c r="J261" i="3"/>
  <c r="J257" i="3"/>
  <c r="BK255" i="3"/>
  <c r="J253" i="3"/>
  <c r="BK208" i="3"/>
  <c r="J206" i="3"/>
  <c r="BK204" i="3"/>
  <c r="J202" i="3"/>
  <c r="J197" i="3"/>
  <c r="J195" i="3"/>
  <c r="BK191" i="3"/>
  <c r="BK185" i="3"/>
  <c r="J170" i="3"/>
  <c r="J165" i="3"/>
  <c r="J146" i="3"/>
  <c r="BK142" i="3"/>
  <c r="J219" i="2"/>
  <c r="BK263" i="3"/>
  <c r="J247" i="3"/>
  <c r="BK241" i="3"/>
  <c r="BK239" i="3"/>
  <c r="BK235" i="3"/>
  <c r="J235" i="3"/>
  <c r="J231" i="3"/>
  <c r="BK221" i="3"/>
  <c r="BK219" i="3"/>
  <c r="J215" i="3"/>
  <c r="J212" i="3"/>
  <c r="J176" i="3"/>
  <c r="J172" i="3"/>
  <c r="BK167" i="3"/>
  <c r="BK165" i="3"/>
  <c r="J163" i="3"/>
  <c r="J160" i="3"/>
  <c r="J156" i="3"/>
  <c r="J154" i="3"/>
  <c r="BK150" i="3"/>
  <c r="J144" i="3"/>
  <c r="J230" i="2"/>
  <c r="BK225" i="2"/>
  <c r="BK211" i="2"/>
  <c r="J249" i="3"/>
  <c r="J221" i="3"/>
  <c r="J189" i="3"/>
  <c r="J185" i="3"/>
  <c r="BK142" i="2"/>
  <c r="BK144" i="3"/>
  <c r="BK136" i="3"/>
  <c r="J191" i="2"/>
  <c r="BK138" i="2"/>
  <c r="J152" i="3"/>
  <c r="J142" i="3"/>
  <c r="J140" i="3"/>
  <c r="J138" i="3"/>
  <c r="J136" i="3"/>
  <c r="J130" i="3"/>
  <c r="BK172" i="2"/>
  <c r="J158" i="2"/>
  <c r="BK126" i="3"/>
  <c r="J188" i="2"/>
  <c r="J168" i="2"/>
  <c r="J150" i="2"/>
  <c r="J126" i="2"/>
  <c r="J124" i="2"/>
  <c r="BK197" i="2"/>
  <c r="BK191" i="2"/>
  <c r="BK168" i="2"/>
  <c r="J130" i="2"/>
  <c r="BK124" i="2"/>
  <c r="J225" i="2"/>
  <c r="J197" i="2"/>
  <c r="BK188" i="2"/>
  <c r="J154" i="2"/>
  <c r="J144" i="2"/>
  <c r="BK230" i="2"/>
  <c r="BK219" i="2"/>
  <c r="J211" i="2"/>
  <c r="BK203" i="2"/>
  <c r="BK181" i="2"/>
  <c r="J179" i="2"/>
  <c r="BK144" i="2"/>
  <c r="BK136" i="2"/>
  <c r="J132" i="2"/>
  <c r="BK154" i="2"/>
  <c r="J148" i="2"/>
  <c r="BK130" i="2"/>
  <c r="BK186" i="2"/>
  <c r="J183" i="2"/>
  <c r="J162" i="2"/>
  <c r="BK126" i="2"/>
  <c r="J186" i="2"/>
  <c r="BK150" i="2"/>
  <c r="BK148" i="2"/>
  <c r="J136" i="2"/>
  <c r="BK179" i="2"/>
  <c r="J172" i="2"/>
  <c r="BK132" i="2"/>
  <c r="AS94" i="1"/>
  <c r="BK162" i="2"/>
  <c r="BK158" i="2"/>
  <c r="T190" i="2" l="1"/>
  <c r="BK178" i="2"/>
  <c r="J178" i="2"/>
  <c r="J99" i="2"/>
  <c r="R185" i="2"/>
  <c r="T178" i="2"/>
  <c r="R178" i="2"/>
  <c r="R162" i="3"/>
  <c r="BK123" i="2"/>
  <c r="J123" i="2"/>
  <c r="J98" i="2"/>
  <c r="P178" i="2"/>
  <c r="BK185" i="2"/>
  <c r="J185" i="2"/>
  <c r="J100" i="2"/>
  <c r="P185" i="2"/>
  <c r="T185" i="2"/>
  <c r="R125" i="3"/>
  <c r="BK169" i="3"/>
  <c r="J169" i="3"/>
  <c r="J100" i="3" s="1"/>
  <c r="BK214" i="3"/>
  <c r="J214" i="3"/>
  <c r="J102" i="3"/>
  <c r="BK162" i="3"/>
  <c r="J162" i="3"/>
  <c r="J99" i="3"/>
  <c r="P162" i="3"/>
  <c r="T162" i="3"/>
  <c r="BK201" i="3"/>
  <c r="J201" i="3"/>
  <c r="J101" i="3"/>
  <c r="P201" i="3"/>
  <c r="R201" i="3"/>
  <c r="T201" i="3"/>
  <c r="P123" i="2"/>
  <c r="R190" i="2"/>
  <c r="P125" i="3"/>
  <c r="T169" i="3"/>
  <c r="P214" i="3"/>
  <c r="P122" i="4"/>
  <c r="BK127" i="4"/>
  <c r="J127" i="4"/>
  <c r="J98" i="4"/>
  <c r="T127" i="4"/>
  <c r="P137" i="4"/>
  <c r="BK153" i="4"/>
  <c r="J153" i="4"/>
  <c r="J101" i="4"/>
  <c r="P153" i="4"/>
  <c r="P136" i="4" s="1"/>
  <c r="T123" i="2"/>
  <c r="T122" i="2" s="1"/>
  <c r="T121" i="2" s="1"/>
  <c r="BK190" i="2"/>
  <c r="J190" i="2" s="1"/>
  <c r="J101" i="2" s="1"/>
  <c r="T125" i="3"/>
  <c r="R169" i="3"/>
  <c r="R214" i="3"/>
  <c r="BK122" i="4"/>
  <c r="J122" i="4"/>
  <c r="J97" i="4"/>
  <c r="R122" i="4"/>
  <c r="P127" i="4"/>
  <c r="BK137" i="4"/>
  <c r="J137" i="4"/>
  <c r="J100" i="4"/>
  <c r="R137" i="4"/>
  <c r="R153" i="4"/>
  <c r="R136" i="4" s="1"/>
  <c r="R123" i="2"/>
  <c r="R122" i="2" s="1"/>
  <c r="R121" i="2" s="1"/>
  <c r="P190" i="2"/>
  <c r="P122" i="2" s="1"/>
  <c r="P121" i="2" s="1"/>
  <c r="AU95" i="1" s="1"/>
  <c r="BK125" i="3"/>
  <c r="J125" i="3"/>
  <c r="J98" i="3" s="1"/>
  <c r="P169" i="3"/>
  <c r="T214" i="3"/>
  <c r="T122" i="4"/>
  <c r="R127" i="4"/>
  <c r="T137" i="4"/>
  <c r="T153" i="4"/>
  <c r="T136" i="4" s="1"/>
  <c r="E85" i="2"/>
  <c r="BE148" i="2"/>
  <c r="BE183" i="2"/>
  <c r="F118" i="2"/>
  <c r="BE126" i="2"/>
  <c r="BE179" i="2"/>
  <c r="BE168" i="2"/>
  <c r="BE172" i="2"/>
  <c r="BE186" i="2"/>
  <c r="BE191" i="2"/>
  <c r="J115" i="2"/>
  <c r="BE138" i="2"/>
  <c r="BE142" i="2"/>
  <c r="BE162" i="2"/>
  <c r="BE225" i="2"/>
  <c r="BE230" i="2"/>
  <c r="BE130" i="2"/>
  <c r="BE144" i="2"/>
  <c r="BE154" i="2"/>
  <c r="BE140" i="3"/>
  <c r="BE132" i="2"/>
  <c r="BE136" i="2"/>
  <c r="BE197" i="2"/>
  <c r="F92" i="3"/>
  <c r="BE150" i="3"/>
  <c r="BE189" i="3"/>
  <c r="BE241" i="3"/>
  <c r="BE181" i="2"/>
  <c r="BE211" i="2"/>
  <c r="BE158" i="2"/>
  <c r="BE188" i="2"/>
  <c r="BE219" i="2"/>
  <c r="BE152" i="3"/>
  <c r="BE174" i="3"/>
  <c r="BE212" i="3"/>
  <c r="BE243" i="3"/>
  <c r="BE247" i="3"/>
  <c r="BE257" i="3"/>
  <c r="BE261" i="3"/>
  <c r="BE203" i="2"/>
  <c r="BE130" i="3"/>
  <c r="BE163" i="3"/>
  <c r="BE187" i="3"/>
  <c r="BE199" i="3"/>
  <c r="BE204" i="3"/>
  <c r="BE206" i="3"/>
  <c r="BE251" i="3"/>
  <c r="BE259" i="3"/>
  <c r="F92" i="4"/>
  <c r="BE130" i="4"/>
  <c r="BE195" i="3"/>
  <c r="BE197" i="3"/>
  <c r="BE208" i="3"/>
  <c r="BE239" i="3"/>
  <c r="BE266" i="3"/>
  <c r="BK265" i="3"/>
  <c r="J265" i="3"/>
  <c r="J103" i="3"/>
  <c r="E111" i="4"/>
  <c r="BE128" i="4"/>
  <c r="BE134" i="4"/>
  <c r="BE150" i="2"/>
  <c r="J89" i="3"/>
  <c r="BE134" i="3"/>
  <c r="BE136" i="3"/>
  <c r="BE142" i="3"/>
  <c r="BE148" i="3"/>
  <c r="BE156" i="3"/>
  <c r="BE160" i="3"/>
  <c r="BE165" i="3"/>
  <c r="BE170" i="3"/>
  <c r="BE172" i="3"/>
  <c r="BE176" i="3"/>
  <c r="BE183" i="3"/>
  <c r="BE191" i="3"/>
  <c r="BE193" i="3"/>
  <c r="BE215" i="3"/>
  <c r="BE219" i="3"/>
  <c r="BE225" i="3"/>
  <c r="BE231" i="3"/>
  <c r="BE235" i="3"/>
  <c r="J115" i="4"/>
  <c r="BE132" i="4"/>
  <c r="BE140" i="4"/>
  <c r="BE143" i="4"/>
  <c r="BE149" i="4"/>
  <c r="E113" i="3"/>
  <c r="BE144" i="3"/>
  <c r="BE146" i="3"/>
  <c r="BE178" i="3"/>
  <c r="BE185" i="3"/>
  <c r="BE210" i="3"/>
  <c r="BE227" i="3"/>
  <c r="BE245" i="3"/>
  <c r="BE249" i="3"/>
  <c r="BE255" i="3"/>
  <c r="BE263" i="3"/>
  <c r="BE123" i="4"/>
  <c r="BE151" i="4"/>
  <c r="BE124" i="2"/>
  <c r="BE126" i="3"/>
  <c r="BE138" i="3"/>
  <c r="BE154" i="3"/>
  <c r="BE158" i="3"/>
  <c r="BE167" i="3"/>
  <c r="BE202" i="3"/>
  <c r="BE221" i="3"/>
  <c r="BE253" i="3"/>
  <c r="BE125" i="4"/>
  <c r="BE138" i="4"/>
  <c r="BE145" i="4"/>
  <c r="BE147" i="4"/>
  <c r="BE154" i="4"/>
  <c r="BE156" i="4"/>
  <c r="F36" i="2"/>
  <c r="BC95" i="1"/>
  <c r="F37" i="2"/>
  <c r="BD95" i="1"/>
  <c r="F35" i="3"/>
  <c r="BB96" i="1"/>
  <c r="F37" i="3"/>
  <c r="BD96" i="1"/>
  <c r="F34" i="2"/>
  <c r="BA95" i="1" s="1"/>
  <c r="J34" i="2"/>
  <c r="AW95" i="1"/>
  <c r="F34" i="3"/>
  <c r="BA96" i="1" s="1"/>
  <c r="F35" i="4"/>
  <c r="BB97" i="1"/>
  <c r="J34" i="4"/>
  <c r="AW97" i="1"/>
  <c r="F37" i="4"/>
  <c r="BD97" i="1" s="1"/>
  <c r="F35" i="2"/>
  <c r="BB95" i="1"/>
  <c r="J34" i="3"/>
  <c r="AW96" i="1"/>
  <c r="F36" i="4"/>
  <c r="BC97" i="1"/>
  <c r="F36" i="3"/>
  <c r="BC96" i="1"/>
  <c r="F34" i="4"/>
  <c r="BA97" i="1"/>
  <c r="T121" i="4" l="1"/>
  <c r="P121" i="4"/>
  <c r="AU97" i="1"/>
  <c r="R121" i="4"/>
  <c r="T124" i="3"/>
  <c r="T123" i="3"/>
  <c r="P124" i="3"/>
  <c r="P123" i="3"/>
  <c r="AU96" i="1"/>
  <c r="R124" i="3"/>
  <c r="R123" i="3"/>
  <c r="BK122" i="2"/>
  <c r="BK121" i="2"/>
  <c r="J121" i="2"/>
  <c r="J96" i="2"/>
  <c r="BK124" i="3"/>
  <c r="J124" i="3"/>
  <c r="J97" i="3"/>
  <c r="BK136" i="4"/>
  <c r="J136" i="4"/>
  <c r="J99" i="4" s="1"/>
  <c r="BA94" i="1"/>
  <c r="AW94" i="1"/>
  <c r="AK30" i="1"/>
  <c r="J33" i="2"/>
  <c r="AV95" i="1"/>
  <c r="AT95" i="1"/>
  <c r="BD94" i="1"/>
  <c r="W33" i="1"/>
  <c r="J33" i="4"/>
  <c r="AV97" i="1"/>
  <c r="AT97" i="1"/>
  <c r="F33" i="2"/>
  <c r="AZ95" i="1"/>
  <c r="BB94" i="1"/>
  <c r="W31" i="1"/>
  <c r="BC94" i="1"/>
  <c r="AY94" i="1" s="1"/>
  <c r="J33" i="3"/>
  <c r="AV96" i="1"/>
  <c r="AT96" i="1" s="1"/>
  <c r="F33" i="4"/>
  <c r="AZ97" i="1"/>
  <c r="F33" i="3"/>
  <c r="AZ96" i="1"/>
  <c r="BK121" i="4" l="1"/>
  <c r="J121" i="4"/>
  <c r="J96" i="4"/>
  <c r="J122" i="2"/>
  <c r="J97" i="2"/>
  <c r="BK123" i="3"/>
  <c r="J123" i="3"/>
  <c r="J96" i="3"/>
  <c r="AZ94" i="1"/>
  <c r="AV94" i="1"/>
  <c r="AK29" i="1"/>
  <c r="W32" i="1"/>
  <c r="AU94" i="1"/>
  <c r="W30" i="1"/>
  <c r="AX94" i="1"/>
  <c r="J30" i="2"/>
  <c r="AG95" i="1" s="1"/>
  <c r="AN95" i="1" s="1"/>
  <c r="J39" i="2" l="1"/>
  <c r="W29" i="1"/>
  <c r="J30" i="3"/>
  <c r="AG96" i="1" s="1"/>
  <c r="AN96" i="1" s="1"/>
  <c r="AT94" i="1"/>
  <c r="J30" i="4"/>
  <c r="AG97" i="1"/>
  <c r="AN97" i="1"/>
  <c r="J39" i="4" l="1"/>
  <c r="J39" i="3"/>
  <c r="AG94" i="1"/>
  <c r="AN94" i="1"/>
  <c r="AK26" i="1" l="1"/>
  <c r="AK35" i="1"/>
</calcChain>
</file>

<file path=xl/sharedStrings.xml><?xml version="1.0" encoding="utf-8"?>
<sst xmlns="http://schemas.openxmlformats.org/spreadsheetml/2006/main" count="3700" uniqueCount="634">
  <si>
    <t>Export Komplet</t>
  </si>
  <si>
    <t/>
  </si>
  <si>
    <t>2.0</t>
  </si>
  <si>
    <t>ZAMOK</t>
  </si>
  <si>
    <t>False</t>
  </si>
  <si>
    <t>{8e67220a-5d49-489e-a92b-64ea9459f2ef}</t>
  </si>
  <si>
    <t>0,01</t>
  </si>
  <si>
    <t>21</t>
  </si>
  <si>
    <t>12</t>
  </si>
  <si>
    <t>REKAPITULACE ZAKÁZKY</t>
  </si>
  <si>
    <t>v ---  níže se nacházejí doplnkové a pomocné údaje k sestavám  --- v</t>
  </si>
  <si>
    <t>Návod na vyplnění</t>
  </si>
  <si>
    <t>0,001</t>
  </si>
  <si>
    <t>Kód:</t>
  </si>
  <si>
    <t>2026-002jk-ZAD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</si>
  <si>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</si>
  <si>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Zakázka:</t>
  </si>
  <si>
    <t>LANSK-PARKOV-MARTINU</t>
  </si>
  <si>
    <t>KSO:</t>
  </si>
  <si>
    <t>822 59 3</t>
  </si>
  <si>
    <t>CC-CZ:</t>
  </si>
  <si>
    <t>Místo:</t>
  </si>
  <si>
    <t>Lanškroun</t>
  </si>
  <si>
    <t>Datum:</t>
  </si>
  <si>
    <t>18. 3. 2026</t>
  </si>
  <si>
    <t>Zadavatel:</t>
  </si>
  <si>
    <t>IČ:</t>
  </si>
  <si>
    <t>00279102</t>
  </si>
  <si>
    <t>Město Lanškroun</t>
  </si>
  <si>
    <t>DIČ:</t>
  </si>
  <si>
    <t>CZ699003828</t>
  </si>
  <si>
    <t>Uchazeč:</t>
  </si>
  <si>
    <t>Vyplň údaj</t>
  </si>
  <si>
    <t>Projektant:</t>
  </si>
  <si>
    <t>09049312</t>
  </si>
  <si>
    <t>Ing. Radek Kopecký</t>
  </si>
  <si>
    <t>True</t>
  </si>
  <si>
    <t>Zpracovatel:</t>
  </si>
  <si>
    <t>08034222</t>
  </si>
  <si>
    <t>Jaroslav Klíma</t>
  </si>
  <si>
    <t>Poznámka:</t>
  </si>
  <si>
    <t>Revize 2026-03-18 ÚPRAVY DLE MÚ LANŠKROUN_x000D_
Projekt "PARKOVIŠTĚ V ULICI B.MARTINŮ PŘED DOMEM Č.P. 952 - 955, LANŠKROUN" ; č.z. 2024011 ; datum 01/2026 ; projektant Ing. Radek Kopecký IČO 09049312.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</si>
  <si>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</si>
  <si>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</si>
  <si>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</si>
  <si>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</si>
  <si>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</si>
  <si>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</si>
  <si>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</si>
  <si>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</si>
  <si>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</si>
  <si>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</si>
  <si>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</si>
  <si>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</si>
  <si>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</si>
  <si>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</si>
  <si>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</si>
  <si>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</si>
  <si>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</si>
  <si>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</si>
  <si>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</si>
  <si>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ZAKÁZKY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</si>
  <si>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</si>
  <si>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</si>
  <si>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</si>
  <si>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</si>
  <si>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</si>
  <si>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</si>
  <si>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</si>
  <si>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</si>
  <si>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</si>
  <si>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</si>
  <si>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</si>
  <si>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</si>
  <si>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</si>
  <si>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</si>
  <si>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</si>
  <si>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</si>
  <si>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</si>
  <si>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</si>
  <si>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</si>
  <si>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</si>
  <si>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</si>
  <si>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</si>
  <si>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</si>
  <si>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</si>
  <si>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</si>
  <si>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SO-03</t>
  </si>
  <si>
    <t>Bourání, výkopy</t>
  </si>
  <si>
    <t>STA</t>
  </si>
  <si>
    <t>1</t>
  </si>
  <si>
    <t>{2c2c5328-0878-43cc-a39a-76afc989f3c9}</t>
  </si>
  <si>
    <t>2</t>
  </si>
  <si>
    <t>SO-10</t>
  </si>
  <si>
    <t>Komunikace</t>
  </si>
  <si>
    <t>{3e5acc44-e4ca-4f42-aa7c-9c5ed006aeaf}</t>
  </si>
  <si>
    <t>SO-90</t>
  </si>
  <si>
    <t>VRN</t>
  </si>
  <si>
    <t>{103f72c6-e975-4012-9a09-c98efbb900d9}</t>
  </si>
  <si>
    <t>KRYCÍ LIST SOUPISU PRACÍ</t>
  </si>
  <si>
    <t>Objekt:</t>
  </si>
  <si>
    <t>SO-03 - Bourání, výkopy</t>
  </si>
  <si>
    <t>Revize 2026-03-18 ÚPRAVY DLE MÚ LANŠKROUN Projekt "PARKOVIŠTĚ V ULICI B.MARTINŮ PŘED DOMEM Č.P. 952 - 955, LANŠKROUN" ; č.z. 2024011 ; datum 01/2026 ; projektant Ing. Radek Kopecký IČO 09049312.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</si>
  <si>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</si>
  <si>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</si>
  <si>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</si>
  <si>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</si>
  <si>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</si>
  <si>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</si>
  <si>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</si>
  <si>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</si>
  <si>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</si>
  <si>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</si>
  <si>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</si>
  <si>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</si>
  <si>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</si>
  <si>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</si>
  <si>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</si>
  <si>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</si>
  <si>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</si>
  <si>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</si>
  <si>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</si>
  <si>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</si>
  <si>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</si>
  <si>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</si>
  <si>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</si>
  <si>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</si>
  <si>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</si>
  <si>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</si>
  <si>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</si>
  <si>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</si>
  <si>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113106142</t>
  </si>
  <si>
    <t>Rozebrání dlažeb z betonových nebo kamenných dlaždic komunikací pro pěší strojně pl přes 50 m2</t>
  </si>
  <si>
    <t>m2</t>
  </si>
  <si>
    <t>CS ÚRS 2026 01</t>
  </si>
  <si>
    <t>4</t>
  </si>
  <si>
    <t>-1410137769</t>
  </si>
  <si>
    <t>VV</t>
  </si>
  <si>
    <t>"na recyklační skládku - chodník bet dlažba 6cm vč. kladecí vrstvy"  45,6</t>
  </si>
  <si>
    <t>113107222</t>
  </si>
  <si>
    <t>Odstranění podkladu z kameniva drceného tl přes 100 do 200 mm strojně pl přes 200 m2</t>
  </si>
  <si>
    <t>-380693445</t>
  </si>
  <si>
    <t>"na recyklační skládku - chodník stávající ŠD pod asfalty 15cm"  317</t>
  </si>
  <si>
    <t>"na recyklační skládku - chodník stávající ŠD pod dlažbou 15cm"  45,6</t>
  </si>
  <si>
    <t>Součet</t>
  </si>
  <si>
    <t>3</t>
  </si>
  <si>
    <t>113107223</t>
  </si>
  <si>
    <t>Odstranění podkladu z kameniva drceného tl přes 200 do 300 mm strojně pl přes 200 m2</t>
  </si>
  <si>
    <t>812852011</t>
  </si>
  <si>
    <t>"na recyklační skládku - komunikace bourání stávající ŠD 25cm"  199,8</t>
  </si>
  <si>
    <t>113107242</t>
  </si>
  <si>
    <t>Odstranění podkladu živičného tl přes 50 do 100 mm strojně pl přes 200 m2</t>
  </si>
  <si>
    <t>442499417</t>
  </si>
  <si>
    <t>"na recyklační skládku - chodník bourání asfaltu 8cm"  317</t>
  </si>
  <si>
    <t>"na recyklační skládku - komunikace bourání asfaltu 10cm"  199,8</t>
  </si>
  <si>
    <t>5</t>
  </si>
  <si>
    <t>113154532</t>
  </si>
  <si>
    <t>Frézování živičného krytu tl 40 mm pruh š do 1 m pl přes 500 do 2000 m2</t>
  </si>
  <si>
    <t>373649668</t>
  </si>
  <si>
    <t>"na recyklační skládku - fréza asfaltu 4cm"  850,4</t>
  </si>
  <si>
    <t>6</t>
  </si>
  <si>
    <t>113202111</t>
  </si>
  <si>
    <t>Vytrhání obrub krajníků obrubníků stojatých</t>
  </si>
  <si>
    <t>m</t>
  </si>
  <si>
    <t>834882684</t>
  </si>
  <si>
    <t>"bourání betonové obrubníky 150x250x1000 mm"  134,5</t>
  </si>
  <si>
    <t>"bourání betonové obrubníky 100x250x1000 mm"  189,6</t>
  </si>
  <si>
    <t>7</t>
  </si>
  <si>
    <t>121151123</t>
  </si>
  <si>
    <t>Sejmutí ornice plochy přes 500 m2 tl vrstvy do 200 mm strojně</t>
  </si>
  <si>
    <t>-626777181</t>
  </si>
  <si>
    <t>"na mezideponii pro zpětné použití - ornice 10cm"  549</t>
  </si>
  <si>
    <t>8</t>
  </si>
  <si>
    <t>122252203</t>
  </si>
  <si>
    <t>Odkopávky a prokopávky nezapažené pro silnice a dálnice v hornině třídy těžitelnosti I objem do 100 m3 strojně</t>
  </si>
  <si>
    <t>m3</t>
  </si>
  <si>
    <t>1297344255</t>
  </si>
  <si>
    <t>"na mezideponii pro násyp - odkop silnice"  3,5</t>
  </si>
  <si>
    <t>"na recyklační skládku - odkop silnice"  (81,8-3,5)</t>
  </si>
  <si>
    <t>9</t>
  </si>
  <si>
    <t>132251102</t>
  </si>
  <si>
    <t>Hloubení rýh nezapažených š do 800 mm v hornině třídy těžitelnosti I skupiny 3 objem do 50 m3 strojně</t>
  </si>
  <si>
    <t>-1187862824</t>
  </si>
  <si>
    <t>"na recyklační skládku - rýha pro drenážní potrubí 0,5mx0,75m délka 122,3"  (0,5*0,75*122,3)</t>
  </si>
  <si>
    <t>10</t>
  </si>
  <si>
    <t>162651112</t>
  </si>
  <si>
    <t>Vodorovné přemístění přes 4 000 do 5000 m výkopku/sypaniny z horniny třídy těžitelnosti I skupiny 1 až 3</t>
  </si>
  <si>
    <t>-1676867840</t>
  </si>
  <si>
    <t>"121151123 - na mezideponii pro zpětné použití - ornice 10cm"  549*0,1</t>
  </si>
  <si>
    <t>"122252203 - na mezideponii pro násyp - odkop silnice"  3,5</t>
  </si>
  <si>
    <t>11</t>
  </si>
  <si>
    <t>162751117</t>
  </si>
  <si>
    <t>Vodorovné přemístění přes 9 000 do 10000 m výkopku/sypaniny z horniny třídy těžitelnosti I skupiny 1 až 3</t>
  </si>
  <si>
    <t>-97168381</t>
  </si>
  <si>
    <t>"122252203 - na recyklační skládku - odkop silnice"  (81,8-3,5)</t>
  </si>
  <si>
    <t>"132251102 - na recyklační skládku - rýha pro drenážní potrubí 0,5mx0,75m délka 122,3"  (0,5*0,75*122,3)</t>
  </si>
  <si>
    <t>162751119</t>
  </si>
  <si>
    <t>Příplatek k vodorovnému přemístění výkopku/sypaniny z horniny třídy těžitelnosti I skupiny 1 až 3 ZKD 1000 m přes 10000 m</t>
  </si>
  <si>
    <t>2056745610</t>
  </si>
  <si>
    <t>"122252203 - na recyklační skládku - odkop silnice"  (81,8-3,5)*20</t>
  </si>
  <si>
    <t>"132251102 - na recyklační skládku - rýha pro drenážní potrubí 0,5mx0,75m délka 122,3"  (0,5*0,75*122,3)*20</t>
  </si>
  <si>
    <t>13</t>
  </si>
  <si>
    <t>167151111</t>
  </si>
  <si>
    <t>Nakládání výkopku z hornin třídy těžitelnosti I skupiny 1 až 3 přes 100 m3</t>
  </si>
  <si>
    <t>120410578</t>
  </si>
  <si>
    <t>14</t>
  </si>
  <si>
    <t>171201231</t>
  </si>
  <si>
    <t>Poplatek za předání recyklačnímu zařízení zeminy a kamení kód odpadu 17 05 04</t>
  </si>
  <si>
    <t>t</t>
  </si>
  <si>
    <t>-69056696</t>
  </si>
  <si>
    <t>"122252203 - na recyklační skládku - odkop silnice"  (81,8-3,5)*2</t>
  </si>
  <si>
    <t>"132251102 - na recyklační skládku - rýha pro drenážní potrubí 0,5mx0,75m délka 122,3"  (0,5*0,75*122,3)*2</t>
  </si>
  <si>
    <t>15</t>
  </si>
  <si>
    <t>171251201</t>
  </si>
  <si>
    <t>Uložení sypaniny na skládky nebo meziskládky</t>
  </si>
  <si>
    <t>-20215747</t>
  </si>
  <si>
    <t>Vedení trubní dálková a přípojná</t>
  </si>
  <si>
    <t>16</t>
  </si>
  <si>
    <t>877325218R</t>
  </si>
  <si>
    <t>Montáž záslepek na kanalizačním potrubí z PE trub d 160</t>
  </si>
  <si>
    <t>kus</t>
  </si>
  <si>
    <t>R-položka</t>
  </si>
  <si>
    <t>187025559</t>
  </si>
  <si>
    <t>"zaslepení stávajícího potrubí DN150"  1</t>
  </si>
  <si>
    <t>17</t>
  </si>
  <si>
    <t>M</t>
  </si>
  <si>
    <t>28614591R</t>
  </si>
  <si>
    <t>záslepka SDR11 PE 100 PN16 D 160mm</t>
  </si>
  <si>
    <t>-1253167572</t>
  </si>
  <si>
    <t>18</t>
  </si>
  <si>
    <t>890411851R</t>
  </si>
  <si>
    <t>Bourání vpustí z prefabrikovaných skruží strojně obestavěného prostoru do 1,5 m3</t>
  </si>
  <si>
    <t>-875493573</t>
  </si>
  <si>
    <t>"na recyklační skládku - stávající vpusti 5kusů"  5*0,9</t>
  </si>
  <si>
    <t>Ostatní konstrukce a práce, bourání</t>
  </si>
  <si>
    <t>19</t>
  </si>
  <si>
    <t>977151124</t>
  </si>
  <si>
    <t>Jádrové vrty diamantovými korunkami do stavebních materiálů D přes 150 do 180 mm</t>
  </si>
  <si>
    <t>-2064046499</t>
  </si>
  <si>
    <t>"vyvrtání otvoru pro potrubí DN150 do stávající vpusti"  0,2</t>
  </si>
  <si>
    <t>20</t>
  </si>
  <si>
    <t>977151911</t>
  </si>
  <si>
    <t>Příplatek k jádrovým vrtům za práci ve stísněném prostoru</t>
  </si>
  <si>
    <t>-2029148595</t>
  </si>
  <si>
    <t>997</t>
  </si>
  <si>
    <t>Doprava suti a vybouraných hmot</t>
  </si>
  <si>
    <t>997221551</t>
  </si>
  <si>
    <t>Vodorovná doprava suti ze sypkých materiálů do 1 km</t>
  </si>
  <si>
    <t>1707759921</t>
  </si>
  <si>
    <t>"113107222 - na recyklační skládku - chodník stávající ŠD pod asfalty 15cm"  (317*0,15*2)</t>
  </si>
  <si>
    <t>"113107222 - na recyklační skládku - chodník stávající ŠD pod dlažbou 15cm"  (45,6*0,15*2)</t>
  </si>
  <si>
    <t>"113107223 - na recyklační skládku - komunikace bourání stávající ŠD 25cm"  (199,8*0,25*2)</t>
  </si>
  <si>
    <t>"113154532 - na recyklační skládku - fréza asfaltu 4cm"  (850,4*0,04*2,4)</t>
  </si>
  <si>
    <t>22</t>
  </si>
  <si>
    <t>997221559</t>
  </si>
  <si>
    <t>Příplatek ZKD 1 km u vodorovné dopravy suti ze sypkých materiálů</t>
  </si>
  <si>
    <t>-548301503</t>
  </si>
  <si>
    <t>"113107222 - na recyklační skládku - chodník stávající ŠD pod asfalty 15cm"  (317*0,15*2)*29</t>
  </si>
  <si>
    <t>"113107222 - na recyklační skládku - chodník stávající ŠD pod dlažbou 15cm"  (45,6*0,15*2)*29</t>
  </si>
  <si>
    <t>"113107223 - na recyklační skládku - komunikace bourání stávající ŠD 25cm"  (199,8*0,25*2)*29</t>
  </si>
  <si>
    <t>"113154532 - na recyklační skládku - fréza asfaltu 4cm"  (850,4*0,04*2,4)*29</t>
  </si>
  <si>
    <t>23</t>
  </si>
  <si>
    <t>997221561</t>
  </si>
  <si>
    <t>Vodorovná doprava suti z kusových materiálů do 1 km</t>
  </si>
  <si>
    <t>-210763847</t>
  </si>
  <si>
    <t>"113106142 - na recyklační skládku - chodník bet dlažba 6cm vč. kladecí vrstvy"  (45,6*0,13*2)</t>
  </si>
  <si>
    <t>"113107242 - na recyklační skládku - chodník bourání asfaltu 8cm"  (317*0,08*2,4)</t>
  </si>
  <si>
    <t>"113107242 - na recyklační skládku - komunikace bourání asfaltu 10cm"  (199,8*0,1*2,4)</t>
  </si>
  <si>
    <t>"113202111 - bourání betonové obrubníky 150x250x1000 mm"  (134,5*(0,3*0,35*1)*2)</t>
  </si>
  <si>
    <t>"113202111 - bourání betonové obrubníky 100x250x1000 mm"  (189,6*(0,25*0,35*1)*2)</t>
  </si>
  <si>
    <t>"890411851R - na recyklační skládku - stávající vpusti 5kusů"  (5*0,9*2)</t>
  </si>
  <si>
    <t>24</t>
  </si>
  <si>
    <t>997221569</t>
  </si>
  <si>
    <t>Příplatek ZKD 1 km u vodorovné dopravy suti z kusových materiálů</t>
  </si>
  <si>
    <t>1201814978</t>
  </si>
  <si>
    <t>"113106142 - na recyklační skládku - chodník bet dlažba 6cm vč. kladecí vrstvy"  (45,6*0,13*2)*29</t>
  </si>
  <si>
    <t>"113107242 - na recyklační skládku - chodník bourání asfaltu 8cm"  (317*0,08*2,4)*29</t>
  </si>
  <si>
    <t>"113107242 - na recyklační skládku - komunikace bourání asfaltu 10cm"  (199,8*0,1*2,4)*29</t>
  </si>
  <si>
    <t>"113202111 - na recyklační skládku - bourání betonové obrubníky 150x250x1000 mm"  (134,5*(0,3*0,35*1)*2)*29</t>
  </si>
  <si>
    <t>"113202111 - na recyklační skládku - bourání betonové obrubníky 100x250x1000 mm"  (189,6*(0,25*0,35*1)*2)*29</t>
  </si>
  <si>
    <t>"890411851R - na recyklační skládku - stávající vpusti 5kusů"  (5*0,9*2)*29</t>
  </si>
  <si>
    <t>25</t>
  </si>
  <si>
    <t>997221861</t>
  </si>
  <si>
    <t>Poplatek za předání recyklačnímu zařízení stavebního odpadu z prostého betonu kód odpadu 17 01 01</t>
  </si>
  <si>
    <t>-1179677605</t>
  </si>
  <si>
    <t>"113202111 - na recyklační skládku - bourání betonové obrubníky 150x250x1000 mm"  (134,5*(0,3*0,35*1)*2)</t>
  </si>
  <si>
    <t>"113202111 - na recyklační skládku - bourání betonové obrubníky 100x250x1000 mm"  (189,6*(0,25*0,35*1)*2)</t>
  </si>
  <si>
    <t>26</t>
  </si>
  <si>
    <t>997221873</t>
  </si>
  <si>
    <t>1478947575</t>
  </si>
  <si>
    <t>27</t>
  </si>
  <si>
    <t>997221875</t>
  </si>
  <si>
    <t>Poplatek za předání recyklačnímu zařízení stavebního odpadu asfaltového bez obsahu dehtu kód odpadu 17 03 02</t>
  </si>
  <si>
    <t>-783909481</t>
  </si>
  <si>
    <t>SO-10 - Komunikace</t>
  </si>
  <si>
    <t xml:space="preserve">    2 - Zakládání</t>
  </si>
  <si>
    <t xml:space="preserve">    5 - Komunikace pozemní</t>
  </si>
  <si>
    <t xml:space="preserve">    998 - Přesun hmot</t>
  </si>
  <si>
    <t>835965224</t>
  </si>
  <si>
    <t>"pro pol 171152101 - z mezideponie zemina do násypů"  3,5</t>
  </si>
  <si>
    <t>"pro pol 181351103 - z mezideponie pro zpětné použití - ornice 10cm"  549*0,1</t>
  </si>
  <si>
    <t>308404796</t>
  </si>
  <si>
    <t>171152101</t>
  </si>
  <si>
    <t>Uložení sypaniny z hornin soudržných do násypů zhutněných silnic a dálnic</t>
  </si>
  <si>
    <t>1447018230</t>
  </si>
  <si>
    <t>"násypy - zemina z mezideponie"  3,5</t>
  </si>
  <si>
    <t>181305111</t>
  </si>
  <si>
    <t>Převrstvení ornice na skládce</t>
  </si>
  <si>
    <t>-2122937797</t>
  </si>
  <si>
    <t>181351103</t>
  </si>
  <si>
    <t>Rozprostření ornice tl vrstvy do 200 mm pl přes 100 do 500 m2 v rovině nebo ve svahu do 1:5 strojně</t>
  </si>
  <si>
    <t>-860327796</t>
  </si>
  <si>
    <t>"ornice z mezideponie - 20cm"  276,4</t>
  </si>
  <si>
    <t>181411141</t>
  </si>
  <si>
    <t>Založení parterového trávníku výsevem pl do 1000 m2 v rovině a ve svahu do 1:5</t>
  </si>
  <si>
    <t>950269778</t>
  </si>
  <si>
    <t>"zatravnění"  276,4</t>
  </si>
  <si>
    <t>00572470</t>
  </si>
  <si>
    <t>osivo směs travní univerzál</t>
  </si>
  <si>
    <t>kg</t>
  </si>
  <si>
    <t>-1387085196</t>
  </si>
  <si>
    <t>"zatravnění"  276,4*0,04</t>
  </si>
  <si>
    <t>183205111</t>
  </si>
  <si>
    <t>Založení záhonu v rovině a svahu do 1:5 zemina skupiny 1 a 2</t>
  </si>
  <si>
    <t>1788474798</t>
  </si>
  <si>
    <t>184853511</t>
  </si>
  <si>
    <t>Chemické odplevelení před založením kultury přes 20 m2 postřikem na široko v rovině a svahu do 1:5 strojně</t>
  </si>
  <si>
    <t>-2097000921</t>
  </si>
  <si>
    <t>"zatravnění - 2x"  276,4*2</t>
  </si>
  <si>
    <t>184853521</t>
  </si>
  <si>
    <t>Chemické odplevelení po založení kultury postřikem na široko v rovině a svahu do 1:5 strojně</t>
  </si>
  <si>
    <t>1205281246</t>
  </si>
  <si>
    <t>"zatravnění - 3x"  276,4*3</t>
  </si>
  <si>
    <t>185802113</t>
  </si>
  <si>
    <t>Hnojení půdy umělým hnojivem na široko v rovině a svahu do 1:5</t>
  </si>
  <si>
    <t>164833701</t>
  </si>
  <si>
    <t>"zatravnění - 3x"  276,4*3*0,00002</t>
  </si>
  <si>
    <t>25191155</t>
  </si>
  <si>
    <t>hnojivo průmyslové</t>
  </si>
  <si>
    <t>-1658935177</t>
  </si>
  <si>
    <t>"zatravnění - 3x"  276,4*3*0,02</t>
  </si>
  <si>
    <t>185803111</t>
  </si>
  <si>
    <t>Ošetření trávníku shrabáním v rovině a svahu do 1:5</t>
  </si>
  <si>
    <t>700036998</t>
  </si>
  <si>
    <t>"zatravnění - rovina - 3x vč. posečení, shrabání, naložení a odvozu 20km shrabku na recyklační skládku a popaltku za skládku"  276,4*3</t>
  </si>
  <si>
    <t>185804312</t>
  </si>
  <si>
    <t>Zalití rostlin vodou plocha přes 20 m2</t>
  </si>
  <si>
    <t>-1378850864</t>
  </si>
  <si>
    <t>"zatravnění - 3x 10 litrů/1 m2"  276,4*3*0,01</t>
  </si>
  <si>
    <t>185851121</t>
  </si>
  <si>
    <t>Dovoz vody pro zálivku rostlin za vzdálenost do 1000 m</t>
  </si>
  <si>
    <t>-1752984183</t>
  </si>
  <si>
    <t>185851129</t>
  </si>
  <si>
    <t>Příplatek k dovozu vody pro zálivku rostlin do 1000 m ZKD 1000 m</t>
  </si>
  <si>
    <t>1874045435</t>
  </si>
  <si>
    <t>"zatravnění - 3x 10 litrů/1 m2"  276,4*3*0,01*5</t>
  </si>
  <si>
    <t>Zakládání</t>
  </si>
  <si>
    <t>211971121</t>
  </si>
  <si>
    <t>Zřízení opláštění žeber nebo trativodů geotextilií v rýze nebo zářezu sklonu přes 1:2 š do 2,5 m</t>
  </si>
  <si>
    <t>-1169231390</t>
  </si>
  <si>
    <t>"drenáž - geotextilie 300g/m2"  ((0,5+0,75)*2*122,3+40)</t>
  </si>
  <si>
    <t>69311081</t>
  </si>
  <si>
    <t>geotextilie netkaná separační, ochranná, filtrační, drenážní PES 300g/m2</t>
  </si>
  <si>
    <t>1399560242</t>
  </si>
  <si>
    <t>"drenáž - geotextilie 300g/m2"  ((0,5+0,75)*2*122,3+40)*1,2</t>
  </si>
  <si>
    <t>212752402R</t>
  </si>
  <si>
    <t>Trativod z drenážních trubek korugovaných PE-HD SN 8 perforace 360° včetně lože otevřený výkop DN 150 pro liniové stavby</t>
  </si>
  <si>
    <t>-1960825606</t>
  </si>
  <si>
    <t>"drenáž - potrubí vč. lože, obsypu, zásypu z šd/hdk 32/63"  122,3</t>
  </si>
  <si>
    <t>Komunikace pozemní</t>
  </si>
  <si>
    <t>564851111</t>
  </si>
  <si>
    <t>Podklad ze štěrkodrtě ŠD plochy přes 100 m2 tl 150 mm</t>
  </si>
  <si>
    <t>1365267859</t>
  </si>
  <si>
    <t>"chodník - dlažba ŠD 15cm + chodník - slepecká dlažba ŠD 15cm"  380+8</t>
  </si>
  <si>
    <t>564861111</t>
  </si>
  <si>
    <t>Podklad ze štěrkodrtě ŠD plochy přes 100 m2 tl 200 mm</t>
  </si>
  <si>
    <t>1222517275</t>
  </si>
  <si>
    <t>"parkoviště ŠD 20cm"  435</t>
  </si>
  <si>
    <t>565166001</t>
  </si>
  <si>
    <t>Asfaltový beton vrstva podkladní ACP 22 + tl 80 mm š do 1,5 m z nemodifikovaného asfaltu</t>
  </si>
  <si>
    <t>1429220361</t>
  </si>
  <si>
    <t>"doplnění vozovky - ACP 22 8cm"  68</t>
  </si>
  <si>
    <t>573111113</t>
  </si>
  <si>
    <t>Postřik živičný infiltrační s posypem z asfaltu množství 1,5 kg/m2</t>
  </si>
  <si>
    <t>-1238491668</t>
  </si>
  <si>
    <t>"doplnění vozovky - inf postřik pod ACP 22 8cm"  68</t>
  </si>
  <si>
    <t>573211107</t>
  </si>
  <si>
    <t>Postřik živičný spojovací z asfaltu v množství 0,30 kg/m2</t>
  </si>
  <si>
    <t>-1335984371</t>
  </si>
  <si>
    <t>"doplnění vozovky - spoj postřik pod ACO 11 4cm"  68+5+10</t>
  </si>
  <si>
    <t>"doplnění vozovky - spoj postřik pod ACL 16 6cm"  68+5</t>
  </si>
  <si>
    <t>"výměna obrusu - ACO 11 4cm"  810</t>
  </si>
  <si>
    <t>577134011</t>
  </si>
  <si>
    <t>Asfaltový beton vrstva obrusná ACO 11+ tř. I tl 40 mm š do 1,5 m z nemodifikovaného asfaltu</t>
  </si>
  <si>
    <t>-79008366</t>
  </si>
  <si>
    <t>"doplnění vozovky - ACO 11 4cm"  68+5+10</t>
  </si>
  <si>
    <t>577134111</t>
  </si>
  <si>
    <t>Asfaltový beton vrstva obrusná ACO 11+ tř. I tl 40 mm š do 3 m z nemodifikovaného asfaltu</t>
  </si>
  <si>
    <t>1593590012</t>
  </si>
  <si>
    <t>577155012</t>
  </si>
  <si>
    <t>Asfaltový beton vrstva ložní ACL 16 + tl 60 mm š do 1,5 m z nemodifikovaného asfaltu</t>
  </si>
  <si>
    <t>-224049612</t>
  </si>
  <si>
    <t>"doplnění vozovky - ACL 16 6cm"  68+5</t>
  </si>
  <si>
    <t>28</t>
  </si>
  <si>
    <t>596211113</t>
  </si>
  <si>
    <t>Kladení zámkové dlažby komunikací pro pěší ručně tl 60 mm skupiny A pl přes 300 m2</t>
  </si>
  <si>
    <t>1948960110</t>
  </si>
  <si>
    <t>"chodník - dlažba zámková 6cm + chodník - slepecká dlažba 6cm"  380+8</t>
  </si>
  <si>
    <t>29</t>
  </si>
  <si>
    <t>59245015</t>
  </si>
  <si>
    <t>dlažba zámková betonová tvaru I 200x165mm tl 60mm přírodní</t>
  </si>
  <si>
    <t>2135152668</t>
  </si>
  <si>
    <t>"chodník - dlažba zámková 6cm"  380*1,1</t>
  </si>
  <si>
    <t>30</t>
  </si>
  <si>
    <t>59245222</t>
  </si>
  <si>
    <t>dlažba zámková betonová tvaru I základní pro nevidomé 196x161mm tl 60mm barevná</t>
  </si>
  <si>
    <t>419347698</t>
  </si>
  <si>
    <t>"chodník - slepecká dlažba 6cm"  8*1,1</t>
  </si>
  <si>
    <t>31</t>
  </si>
  <si>
    <t>596412115</t>
  </si>
  <si>
    <t>Kladení dlažby z vegetačních tvárnic pozemních komunikací velikosti dlaždic do 0,09 m2 tl 80 mm pl přes 300 m2</t>
  </si>
  <si>
    <t>-1443454458</t>
  </si>
  <si>
    <t>"parkoviště - vegetační dlažba 8cm vč. kladecí vrstvy"  435</t>
  </si>
  <si>
    <t>32</t>
  </si>
  <si>
    <t>59245035</t>
  </si>
  <si>
    <t>dlažba plošná vegetační betonová 200x200mm tl 80mm přírodní</t>
  </si>
  <si>
    <t>946448347</t>
  </si>
  <si>
    <t>"parkoviště - vegetační dlažba tl. 8cm spára min 1,2cm, dodávka a práce  vč. kladecí vrstvy min tl. 4cm"  435*1,1</t>
  </si>
  <si>
    <t>33</t>
  </si>
  <si>
    <t>58343810</t>
  </si>
  <si>
    <t>kamenivo drcené hrubé frakce 4/8</t>
  </si>
  <si>
    <t>622948254</t>
  </si>
  <si>
    <t>"doplnění drobného kamenive drceného 4/8 do spar vegetační dlažby - cca 30% plochy v tl. 8cm"  (435/100*30)*0,08*2*1,1</t>
  </si>
  <si>
    <t>34</t>
  </si>
  <si>
    <t>871154990R</t>
  </si>
  <si>
    <t>Montáž, dodávka, výkop, zásyp, obsyp, těsnění, obetonování napojení (potrubí plast) drenážních šachet do stávající kanalizace</t>
  </si>
  <si>
    <t>kpl</t>
  </si>
  <si>
    <t>2035651836</t>
  </si>
  <si>
    <t>35</t>
  </si>
  <si>
    <t>895270101R</t>
  </si>
  <si>
    <t>Proplachovací a kontrolní šachta z PE-HD pro drenáže liniových staveb šachtové dno DN 400/250</t>
  </si>
  <si>
    <t>-1884905747</t>
  </si>
  <si>
    <t>36</t>
  </si>
  <si>
    <t>895270131</t>
  </si>
  <si>
    <t>Proplachovací a kontrolní šachta z PE-HD DN 400 pro drenáže liniových staveb šachtové prodloužení světlé hloubky 3000 mm</t>
  </si>
  <si>
    <t>1676148258</t>
  </si>
  <si>
    <t>37</t>
  </si>
  <si>
    <t>895270135</t>
  </si>
  <si>
    <t>Příplatek k rourám proplachovací a kontrolní šachty z PE-HD DN 400 pro drenáže liniových staveb za uříznutí šachtové roury</t>
  </si>
  <si>
    <t>1307886602</t>
  </si>
  <si>
    <t>38</t>
  </si>
  <si>
    <t>895270151</t>
  </si>
  <si>
    <t>Proplachovací a kontrolní šachta z PE-HD DN 400 pro drenáže liniových staveb redukce DN 250/100-200</t>
  </si>
  <si>
    <t>-1439428493</t>
  </si>
  <si>
    <t>39</t>
  </si>
  <si>
    <t>895270224</t>
  </si>
  <si>
    <t>Proplachovací a kontrolní šachta z PE-HD DN 400 pro drenáže liniových staveb poklop litinový pro třídu zatížení D 400</t>
  </si>
  <si>
    <t>739696374</t>
  </si>
  <si>
    <t>40</t>
  </si>
  <si>
    <t>914111111</t>
  </si>
  <si>
    <t>Montáž svislé dopravní značky do velikosti 1 m2 objímkami na sloupek nebo konzolu</t>
  </si>
  <si>
    <t>1558035695</t>
  </si>
  <si>
    <t>"nové značky a sloupky - 1x P4+1x sloupek ; 1x P2+1x sloupek ; 1x P8+1x sloupek ; 1x P7+1x sloupek"  1+1+1+1</t>
  </si>
  <si>
    <t>"nové značky a sloupky - 1x IP11b(1xauto)+1x sloupek ; 1x IP12(1xinvalida)+1x sloupek"  3+2</t>
  </si>
  <si>
    <t>41</t>
  </si>
  <si>
    <t>40445608</t>
  </si>
  <si>
    <t>značky upravující přednost P1, P4 700mm</t>
  </si>
  <si>
    <t>721626993</t>
  </si>
  <si>
    <t>"nové značky a sloupky - 1x P4+1x sloupek"  1</t>
  </si>
  <si>
    <t>42</t>
  </si>
  <si>
    <t>40445611</t>
  </si>
  <si>
    <t>značky upravující přednost P2, P3, P8 500mm</t>
  </si>
  <si>
    <t>1524056550</t>
  </si>
  <si>
    <t>"nové značky a sloupky - 1x P2+1x sloupek"  1</t>
  </si>
  <si>
    <t>"nové značky a sloupky - 1x P8+1x sloupek"  1</t>
  </si>
  <si>
    <t>43</t>
  </si>
  <si>
    <t>40445617</t>
  </si>
  <si>
    <t>značky upravující přednost P7 500mm</t>
  </si>
  <si>
    <t>-285831233</t>
  </si>
  <si>
    <t>"nové značky a sloupky - 1x P7+1x sloupek"  1</t>
  </si>
  <si>
    <t>44</t>
  </si>
  <si>
    <t>40445625</t>
  </si>
  <si>
    <t>informativní značky provozní IP8, IP9, IP11-IP13 500x700mm</t>
  </si>
  <si>
    <t>1676003900</t>
  </si>
  <si>
    <t>"nové značky a sloupky - 1x IP11b(1xauto)+1x sloupek"  3</t>
  </si>
  <si>
    <t>"nové značky a sloupky - 1x IP12(1xinvalida)+1x sloupek"  2</t>
  </si>
  <si>
    <t>45</t>
  </si>
  <si>
    <t>914511111</t>
  </si>
  <si>
    <t>Montáž sloupku dopravních značek délky do 3,5 m s betonovým základem</t>
  </si>
  <si>
    <t>-62691305</t>
  </si>
  <si>
    <t>46</t>
  </si>
  <si>
    <t>40445225</t>
  </si>
  <si>
    <t>sloupek pro dopravní značku Zn D 60mm v 3,5m</t>
  </si>
  <si>
    <t>1942877817</t>
  </si>
  <si>
    <t>47</t>
  </si>
  <si>
    <t>915111111</t>
  </si>
  <si>
    <t>Vodorovné dopravní značení dělící čáry souvislé š 125 mm základní bílá barva</t>
  </si>
  <si>
    <t>-910603450</t>
  </si>
  <si>
    <t>"V10b - 125mm, bílá, plná"  197</t>
  </si>
  <si>
    <t>48</t>
  </si>
  <si>
    <t>915131111</t>
  </si>
  <si>
    <t>Vodorovné dopravní značení přechody pro chodce, šipky, symboly základní bílá barva</t>
  </si>
  <si>
    <t>-1296973836</t>
  </si>
  <si>
    <t>"V10f - vozíčkář"  2*2</t>
  </si>
  <si>
    <t>49</t>
  </si>
  <si>
    <t>915491211</t>
  </si>
  <si>
    <t>Osazení vodícího proužku z betonových desek do betonového lože tl do 100 mm š proužku 250 mm</t>
  </si>
  <si>
    <t>-1166641065</t>
  </si>
  <si>
    <t>"přídlažba krajník 250/500/80 okolo silničního obrubníku"  103</t>
  </si>
  <si>
    <t>50</t>
  </si>
  <si>
    <t>59218001</t>
  </si>
  <si>
    <t>krajník betonový silniční 500x250x80mm</t>
  </si>
  <si>
    <t>759546841</t>
  </si>
  <si>
    <t>"přídlažba krajník 250/500/80 okolo silničního obrubníku"  103*1,1</t>
  </si>
  <si>
    <t>51</t>
  </si>
  <si>
    <t>915611111</t>
  </si>
  <si>
    <t>Předznačení vodorovného liniového značení</t>
  </si>
  <si>
    <t>1706491276</t>
  </si>
  <si>
    <t>52</t>
  </si>
  <si>
    <t>915621111</t>
  </si>
  <si>
    <t>Předznačení vodorovného plošného značení</t>
  </si>
  <si>
    <t>522833861</t>
  </si>
  <si>
    <t>53</t>
  </si>
  <si>
    <t>916131213</t>
  </si>
  <si>
    <t>Osazení silničního obrubníku betonového stojatého s boční opěrou do lože z betonu prostého</t>
  </si>
  <si>
    <t>-953967646</t>
  </si>
  <si>
    <t>"silniční obrubník 150/250/1000"  185</t>
  </si>
  <si>
    <t>54</t>
  </si>
  <si>
    <t>59217031</t>
  </si>
  <si>
    <t>obrubník silniční betonový 1000x150x250mm</t>
  </si>
  <si>
    <t>436652700</t>
  </si>
  <si>
    <t>"silniční obrubník 150/250/1000"  185*1,1</t>
  </si>
  <si>
    <t>55</t>
  </si>
  <si>
    <t>916231213</t>
  </si>
  <si>
    <t>Osazení chodníkového obrubníku betonového stojatého s boční opěrou do lože z betonu prostého</t>
  </si>
  <si>
    <t>-855389058</t>
  </si>
  <si>
    <t>"chodníkový obrubník 80/250/1000"  181</t>
  </si>
  <si>
    <t>56</t>
  </si>
  <si>
    <t>59217016</t>
  </si>
  <si>
    <t>obrubník betonový chodníkový 1000x80x250mm</t>
  </si>
  <si>
    <t>-1749749906</t>
  </si>
  <si>
    <t>"chodníkový obrubník 80/250/1000"  181*1,1</t>
  </si>
  <si>
    <t>57</t>
  </si>
  <si>
    <t>935932324</t>
  </si>
  <si>
    <t>Odvodňovací plastový žlab pro zatížení C250 vnitřní š 200 mm s roštem mřížkovým z Pz oceli</t>
  </si>
  <si>
    <t>-1515332479</t>
  </si>
  <si>
    <t>58</t>
  </si>
  <si>
    <t>935932617</t>
  </si>
  <si>
    <t>Vpusť s kalovým košem pro plastový žlab vnitřní š 200 mm</t>
  </si>
  <si>
    <t>2131182845</t>
  </si>
  <si>
    <t>59</t>
  </si>
  <si>
    <t>935932628</t>
  </si>
  <si>
    <t>Svislé odtokové hrdlo pro plastový žlab vnitřní š 200 mm z PP</t>
  </si>
  <si>
    <t>697532150</t>
  </si>
  <si>
    <t>998</t>
  </si>
  <si>
    <t>Přesun hmot</t>
  </si>
  <si>
    <t>60</t>
  </si>
  <si>
    <t>998223011</t>
  </si>
  <si>
    <t>Přesun hmot pro pozemní komunikace s krytem dlážděným</t>
  </si>
  <si>
    <t>-896942191</t>
  </si>
  <si>
    <t>675</t>
  </si>
  <si>
    <t>SO-90 - VRN</t>
  </si>
  <si>
    <t>VRN3 - Zařízení staveniště</t>
  </si>
  <si>
    <t>VRN4 - Inženýrská činnost</t>
  </si>
  <si>
    <t>VRN - Vedlejší rozpočtové náklady</t>
  </si>
  <si>
    <t xml:space="preserve">    VRN1 - Průzkumné, geodetické a projektové práce</t>
  </si>
  <si>
    <t xml:space="preserve">    VRN7 - Provozní vlivy</t>
  </si>
  <si>
    <t>VRN3</t>
  </si>
  <si>
    <t>Zařízení staveniště</t>
  </si>
  <si>
    <t>030001000</t>
  </si>
  <si>
    <t>1537625026</t>
  </si>
  <si>
    <t>"buňky, mobilní WC, přípojky energií, vody, měření energií, vody, oplocení"  1</t>
  </si>
  <si>
    <t>034503000</t>
  </si>
  <si>
    <t>Informační tabule na staveništi</t>
  </si>
  <si>
    <t>1024</t>
  </si>
  <si>
    <t>1410336471</t>
  </si>
  <si>
    <t>"1x informační tabule - identifikace stavby, investora, zhotovitele, projektanta, termíny výstavby apod."  1</t>
  </si>
  <si>
    <t>VRN4</t>
  </si>
  <si>
    <t>Inženýrská činnost</t>
  </si>
  <si>
    <t>041414000</t>
  </si>
  <si>
    <t>Plán BOZP</t>
  </si>
  <si>
    <t>1266959514</t>
  </si>
  <si>
    <t>041424000</t>
  </si>
  <si>
    <t>Koordinátor BOZP</t>
  </si>
  <si>
    <t>1376893138</t>
  </si>
  <si>
    <t>043002000</t>
  </si>
  <si>
    <t>Zkoušky a ostatní měření</t>
  </si>
  <si>
    <t>-300867725</t>
  </si>
  <si>
    <t>"potřebné zkoušky, měření apod. dle příslušných norem, předpisů mimo zkoušek hutnících"  1</t>
  </si>
  <si>
    <t>043154000</t>
  </si>
  <si>
    <t>Zkoušky hutnicí</t>
  </si>
  <si>
    <t>-2012462678</t>
  </si>
  <si>
    <t>"zkoušky hutnění  pláně a jednotlivých silničních vrstev, zkoušky hutnění zásypů sítí"  1</t>
  </si>
  <si>
    <t>Vedlejší rozpočtové náklady</t>
  </si>
  <si>
    <t>VRN1</t>
  </si>
  <si>
    <t>Průzkumné, geodetické a projektové práce</t>
  </si>
  <si>
    <t>012103000</t>
  </si>
  <si>
    <t>Přípravné zeměměřičské práce</t>
  </si>
  <si>
    <t>-1713884017</t>
  </si>
  <si>
    <t>"vytyčení stavby"  1</t>
  </si>
  <si>
    <t>012164000</t>
  </si>
  <si>
    <t>Vytyčení a zaměření inženýrských sítí</t>
  </si>
  <si>
    <t>-548892178</t>
  </si>
  <si>
    <t>vytyčení stávajících inženýrských sítí před zahájením výkopových prací, včetně kopaných sond pro ověření skutečné polohy sítí...</t>
  </si>
  <si>
    <t>"...označení jejich polohopisu, hloubky, uložení správcemi jednotlivých sítí apod."  1</t>
  </si>
  <si>
    <t>012303000</t>
  </si>
  <si>
    <t>Zeměměřičské práce při provádění stavby</t>
  </si>
  <si>
    <t>1877052089</t>
  </si>
  <si>
    <t>"geodetické činnosti při vytyčování a zaměřování realizovaných kcí"  1</t>
  </si>
  <si>
    <t>012403000</t>
  </si>
  <si>
    <t>Zeměměřičské práce po výstavbě</t>
  </si>
  <si>
    <t>-153162780</t>
  </si>
  <si>
    <t>"zaměření skutečného stavu"  1</t>
  </si>
  <si>
    <t>013254000</t>
  </si>
  <si>
    <t>Dokumentace skutečného provedení stavby</t>
  </si>
  <si>
    <t>-40215788</t>
  </si>
  <si>
    <t>"dokumentace DSPS - 4x tištěné, 2x elektronicky"  1</t>
  </si>
  <si>
    <t>013274000</t>
  </si>
  <si>
    <t>Pasportizace objektu před započetím prací</t>
  </si>
  <si>
    <t>1971944027</t>
  </si>
  <si>
    <t>"pasportizace stávajících objektů, konstrukcí před započetím stavby"  1</t>
  </si>
  <si>
    <t>013284000</t>
  </si>
  <si>
    <t>Pasportizace objektu po provedení prací</t>
  </si>
  <si>
    <t>165324167</t>
  </si>
  <si>
    <t>"pasportizace stávajících objektů, konstrukcí po ukončení stavby"  1</t>
  </si>
  <si>
    <t>VRN7</t>
  </si>
  <si>
    <t>Provozní vlivy</t>
  </si>
  <si>
    <t>072103000</t>
  </si>
  <si>
    <t>Silniční provoz - projednání DIO a zajištění DIR</t>
  </si>
  <si>
    <t>-103303238</t>
  </si>
  <si>
    <t>072203000</t>
  </si>
  <si>
    <t>Silniční provoz - zajištění DIO (dopravní značení)</t>
  </si>
  <si>
    <t>1483409839</t>
  </si>
  <si>
    <t>"montáž, demontáž, pronájem, přestavění, očištění a údržba přechodného dopravního značení"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</si>
</sst>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D27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30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0" fontId="22" fillId="5" borderId="22" xfId="0" applyFont="1" applyFill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0" fontId="35" fillId="5" borderId="22" xfId="0" applyFont="1" applyFill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tabSelected="1" zoomScaleNormal="100" workbookViewId="0">
      <selection activeCell="A2" sqref="A2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290"/>
      <c r="AS2" s="290"/>
      <c r="AT2" s="290"/>
      <c r="AU2" s="290"/>
      <c r="AV2" s="290"/>
      <c r="AW2" s="290"/>
      <c r="AX2" s="290"/>
      <c r="AY2" s="290"/>
      <c r="AZ2" s="290"/>
      <c r="BA2" s="290"/>
      <c r="BB2" s="290"/>
      <c r="BC2" s="290"/>
      <c r="BD2" s="290"/>
      <c r="BE2" s="290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53" t="s">
        <v>14</v>
      </c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54"/>
      <c r="AL5" s="254"/>
      <c r="AM5" s="254"/>
      <c r="AN5" s="254"/>
      <c r="AO5" s="254"/>
      <c r="AP5" s="22"/>
      <c r="AQ5" s="22"/>
      <c r="AR5" s="20"/>
      <c r="BE5" s="250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55" t="s">
        <v>17</v>
      </c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4"/>
      <c r="AL6" s="254"/>
      <c r="AM6" s="254"/>
      <c r="AN6" s="254"/>
      <c r="AO6" s="254"/>
      <c r="AP6" s="22"/>
      <c r="AQ6" s="22"/>
      <c r="AR6" s="20"/>
      <c r="BE6" s="251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20</v>
      </c>
      <c r="AL7" s="22"/>
      <c r="AM7" s="22"/>
      <c r="AN7" s="27" t="s">
        <v>1</v>
      </c>
      <c r="AO7" s="22"/>
      <c r="AP7" s="22"/>
      <c r="AQ7" s="22"/>
      <c r="AR7" s="20"/>
      <c r="BE7" s="251"/>
      <c r="BS7" s="17" t="s">
        <v>6</v>
      </c>
    </row>
    <row r="8" spans="1:74" s="1" customFormat="1" ht="12" customHeight="1">
      <c r="B8" s="21"/>
      <c r="C8" s="22"/>
      <c r="D8" s="29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23</v>
      </c>
      <c r="AL8" s="22"/>
      <c r="AM8" s="22"/>
      <c r="AN8" s="30" t="s">
        <v>24</v>
      </c>
      <c r="AO8" s="22"/>
      <c r="AP8" s="22"/>
      <c r="AQ8" s="22"/>
      <c r="AR8" s="20"/>
      <c r="BE8" s="251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51"/>
      <c r="BS9" s="17" t="s">
        <v>6</v>
      </c>
    </row>
    <row r="10" spans="1:74" s="1" customFormat="1" ht="12" customHeight="1">
      <c r="B10" s="21"/>
      <c r="C10" s="22"/>
      <c r="D10" s="29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26</v>
      </c>
      <c r="AL10" s="22"/>
      <c r="AM10" s="22"/>
      <c r="AN10" s="27" t="s">
        <v>27</v>
      </c>
      <c r="AO10" s="22"/>
      <c r="AP10" s="22"/>
      <c r="AQ10" s="22"/>
      <c r="AR10" s="20"/>
      <c r="BE10" s="251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28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29</v>
      </c>
      <c r="AL11" s="22"/>
      <c r="AM11" s="22"/>
      <c r="AN11" s="27" t="s">
        <v>30</v>
      </c>
      <c r="AO11" s="22"/>
      <c r="AP11" s="22"/>
      <c r="AQ11" s="22"/>
      <c r="AR11" s="20"/>
      <c r="BE11" s="251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51"/>
      <c r="BS12" s="17" t="s">
        <v>6</v>
      </c>
    </row>
    <row r="13" spans="1:74" s="1" customFormat="1" ht="12" customHeight="1">
      <c r="B13" s="21"/>
      <c r="C13" s="22"/>
      <c r="D13" s="29" t="s">
        <v>31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26</v>
      </c>
      <c r="AL13" s="22"/>
      <c r="AM13" s="22"/>
      <c r="AN13" s="31" t="s">
        <v>32</v>
      </c>
      <c r="AO13" s="22"/>
      <c r="AP13" s="22"/>
      <c r="AQ13" s="22"/>
      <c r="AR13" s="20"/>
      <c r="BE13" s="251"/>
      <c r="BS13" s="17" t="s">
        <v>6</v>
      </c>
    </row>
    <row r="14" spans="1:74" ht="12.75">
      <c r="B14" s="21"/>
      <c r="C14" s="22"/>
      <c r="D14" s="22"/>
      <c r="E14" s="256" t="s">
        <v>32</v>
      </c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  <c r="AK14" s="29" t="s">
        <v>29</v>
      </c>
      <c r="AL14" s="22"/>
      <c r="AM14" s="22"/>
      <c r="AN14" s="31" t="s">
        <v>32</v>
      </c>
      <c r="AO14" s="22"/>
      <c r="AP14" s="22"/>
      <c r="AQ14" s="22"/>
      <c r="AR14" s="20"/>
      <c r="BE14" s="251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51"/>
      <c r="BS15" s="17" t="s">
        <v>4</v>
      </c>
    </row>
    <row r="16" spans="1:74" s="1" customFormat="1" ht="12" customHeight="1">
      <c r="B16" s="21"/>
      <c r="C16" s="22"/>
      <c r="D16" s="29" t="s">
        <v>33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26</v>
      </c>
      <c r="AL16" s="22"/>
      <c r="AM16" s="22"/>
      <c r="AN16" s="27" t="s">
        <v>34</v>
      </c>
      <c r="AO16" s="22"/>
      <c r="AP16" s="22"/>
      <c r="AQ16" s="22"/>
      <c r="AR16" s="20"/>
      <c r="BE16" s="251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35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29</v>
      </c>
      <c r="AL17" s="22"/>
      <c r="AM17" s="22"/>
      <c r="AN17" s="27" t="s">
        <v>1</v>
      </c>
      <c r="AO17" s="22"/>
      <c r="AP17" s="22"/>
      <c r="AQ17" s="22"/>
      <c r="AR17" s="20"/>
      <c r="BE17" s="251"/>
      <c r="BS17" s="17" t="s">
        <v>36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51"/>
      <c r="BS18" s="17" t="s">
        <v>6</v>
      </c>
    </row>
    <row r="19" spans="1:71" s="1" customFormat="1" ht="12" customHeight="1">
      <c r="B19" s="21"/>
      <c r="C19" s="22"/>
      <c r="D19" s="29" t="s">
        <v>37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26</v>
      </c>
      <c r="AL19" s="22"/>
      <c r="AM19" s="22"/>
      <c r="AN19" s="27" t="s">
        <v>38</v>
      </c>
      <c r="AO19" s="22"/>
      <c r="AP19" s="22"/>
      <c r="AQ19" s="22"/>
      <c r="AR19" s="20"/>
      <c r="BE19" s="251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39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29</v>
      </c>
      <c r="AL20" s="22"/>
      <c r="AM20" s="22"/>
      <c r="AN20" s="27" t="s">
        <v>1</v>
      </c>
      <c r="AO20" s="22"/>
      <c r="AP20" s="22"/>
      <c r="AQ20" s="22"/>
      <c r="AR20" s="20"/>
      <c r="BE20" s="251"/>
      <c r="BS20" s="17" t="s">
        <v>36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51"/>
    </row>
    <row r="22" spans="1:71" s="1" customFormat="1" ht="12" customHeight="1">
      <c r="B22" s="21"/>
      <c r="C22" s="22"/>
      <c r="D22" s="29" t="s">
        <v>40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51"/>
    </row>
    <row r="23" spans="1:71" s="1" customFormat="1" ht="60" customHeight="1">
      <c r="B23" s="21"/>
      <c r="C23" s="22"/>
      <c r="D23" s="22"/>
      <c r="E23" s="258" t="s">
        <v>41</v>
      </c>
      <c r="F23" s="258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  <c r="AA23" s="258"/>
      <c r="AB23" s="258"/>
      <c r="AC23" s="258"/>
      <c r="AD23" s="258"/>
      <c r="AE23" s="258"/>
      <c r="AF23" s="258"/>
      <c r="AG23" s="258"/>
      <c r="AH23" s="258"/>
      <c r="AI23" s="258"/>
      <c r="AJ23" s="258"/>
      <c r="AK23" s="258"/>
      <c r="AL23" s="258"/>
      <c r="AM23" s="258"/>
      <c r="AN23" s="258"/>
      <c r="AO23" s="22"/>
      <c r="AP23" s="22"/>
      <c r="AQ23" s="22"/>
      <c r="AR23" s="20"/>
      <c r="BE23" s="251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51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51"/>
    </row>
    <row r="26" spans="1:71" s="2" customFormat="1" ht="25.9" customHeight="1">
      <c r="A26" s="34"/>
      <c r="B26" s="35"/>
      <c r="C26" s="36"/>
      <c r="D26" s="37" t="s">
        <v>42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59">
        <f>ROUND(AG94,2)</f>
        <v>0</v>
      </c>
      <c r="AL26" s="260"/>
      <c r="AM26" s="260"/>
      <c r="AN26" s="260"/>
      <c r="AO26" s="260"/>
      <c r="AP26" s="36"/>
      <c r="AQ26" s="36"/>
      <c r="AR26" s="39"/>
      <c r="BE26" s="251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51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61" t="s">
        <v>43</v>
      </c>
      <c r="M28" s="261"/>
      <c r="N28" s="261"/>
      <c r="O28" s="261"/>
      <c r="P28" s="261"/>
      <c r="Q28" s="36"/>
      <c r="R28" s="36"/>
      <c r="S28" s="36"/>
      <c r="T28" s="36"/>
      <c r="U28" s="36"/>
      <c r="V28" s="36"/>
      <c r="W28" s="261" t="s">
        <v>44</v>
      </c>
      <c r="X28" s="261"/>
      <c r="Y28" s="261"/>
      <c r="Z28" s="261"/>
      <c r="AA28" s="261"/>
      <c r="AB28" s="261"/>
      <c r="AC28" s="261"/>
      <c r="AD28" s="261"/>
      <c r="AE28" s="261"/>
      <c r="AF28" s="36"/>
      <c r="AG28" s="36"/>
      <c r="AH28" s="36"/>
      <c r="AI28" s="36"/>
      <c r="AJ28" s="36"/>
      <c r="AK28" s="261" t="s">
        <v>45</v>
      </c>
      <c r="AL28" s="261"/>
      <c r="AM28" s="261"/>
      <c r="AN28" s="261"/>
      <c r="AO28" s="261"/>
      <c r="AP28" s="36"/>
      <c r="AQ28" s="36"/>
      <c r="AR28" s="39"/>
      <c r="BE28" s="251"/>
    </row>
    <row r="29" spans="1:71" s="3" customFormat="1" ht="14.45" customHeight="1">
      <c r="B29" s="40"/>
      <c r="C29" s="41"/>
      <c r="D29" s="29" t="s">
        <v>46</v>
      </c>
      <c r="E29" s="41"/>
      <c r="F29" s="29" t="s">
        <v>47</v>
      </c>
      <c r="G29" s="41"/>
      <c r="H29" s="41"/>
      <c r="I29" s="41"/>
      <c r="J29" s="41"/>
      <c r="K29" s="41"/>
      <c r="L29" s="264">
        <v>0.21</v>
      </c>
      <c r="M29" s="263"/>
      <c r="N29" s="263"/>
      <c r="O29" s="263"/>
      <c r="P29" s="263"/>
      <c r="Q29" s="41"/>
      <c r="R29" s="41"/>
      <c r="S29" s="41"/>
      <c r="T29" s="41"/>
      <c r="U29" s="41"/>
      <c r="V29" s="41"/>
      <c r="W29" s="262">
        <f>ROUND(AZ94, 2)</f>
        <v>0</v>
      </c>
      <c r="X29" s="263"/>
      <c r="Y29" s="263"/>
      <c r="Z29" s="263"/>
      <c r="AA29" s="263"/>
      <c r="AB29" s="263"/>
      <c r="AC29" s="263"/>
      <c r="AD29" s="263"/>
      <c r="AE29" s="263"/>
      <c r="AF29" s="41"/>
      <c r="AG29" s="41"/>
      <c r="AH29" s="41"/>
      <c r="AI29" s="41"/>
      <c r="AJ29" s="41"/>
      <c r="AK29" s="262">
        <f>ROUND(AV94, 2)</f>
        <v>0</v>
      </c>
      <c r="AL29" s="263"/>
      <c r="AM29" s="263"/>
      <c r="AN29" s="263"/>
      <c r="AO29" s="263"/>
      <c r="AP29" s="41"/>
      <c r="AQ29" s="41"/>
      <c r="AR29" s="42"/>
      <c r="BE29" s="252"/>
    </row>
    <row r="30" spans="1:71" s="3" customFormat="1" ht="14.45" customHeight="1">
      <c r="B30" s="40"/>
      <c r="C30" s="41"/>
      <c r="D30" s="41"/>
      <c r="E30" s="41"/>
      <c r="F30" s="29" t="s">
        <v>48</v>
      </c>
      <c r="G30" s="41"/>
      <c r="H30" s="41"/>
      <c r="I30" s="41"/>
      <c r="J30" s="41"/>
      <c r="K30" s="41"/>
      <c r="L30" s="264">
        <v>0.12</v>
      </c>
      <c r="M30" s="263"/>
      <c r="N30" s="263"/>
      <c r="O30" s="263"/>
      <c r="P30" s="263"/>
      <c r="Q30" s="41"/>
      <c r="R30" s="41"/>
      <c r="S30" s="41"/>
      <c r="T30" s="41"/>
      <c r="U30" s="41"/>
      <c r="V30" s="41"/>
      <c r="W30" s="262">
        <f>ROUND(BA94, 2)</f>
        <v>0</v>
      </c>
      <c r="X30" s="263"/>
      <c r="Y30" s="263"/>
      <c r="Z30" s="263"/>
      <c r="AA30" s="263"/>
      <c r="AB30" s="263"/>
      <c r="AC30" s="263"/>
      <c r="AD30" s="263"/>
      <c r="AE30" s="263"/>
      <c r="AF30" s="41"/>
      <c r="AG30" s="41"/>
      <c r="AH30" s="41"/>
      <c r="AI30" s="41"/>
      <c r="AJ30" s="41"/>
      <c r="AK30" s="262">
        <f>ROUND(AW94, 2)</f>
        <v>0</v>
      </c>
      <c r="AL30" s="263"/>
      <c r="AM30" s="263"/>
      <c r="AN30" s="263"/>
      <c r="AO30" s="263"/>
      <c r="AP30" s="41"/>
      <c r="AQ30" s="41"/>
      <c r="AR30" s="42"/>
      <c r="BE30" s="252"/>
    </row>
    <row r="31" spans="1:71" s="3" customFormat="1" ht="14.45" hidden="1" customHeight="1">
      <c r="B31" s="40"/>
      <c r="C31" s="41"/>
      <c r="D31" s="41"/>
      <c r="E31" s="41"/>
      <c r="F31" s="29" t="s">
        <v>49</v>
      </c>
      <c r="G31" s="41"/>
      <c r="H31" s="41"/>
      <c r="I31" s="41"/>
      <c r="J31" s="41"/>
      <c r="K31" s="41"/>
      <c r="L31" s="264">
        <v>0.21</v>
      </c>
      <c r="M31" s="263"/>
      <c r="N31" s="263"/>
      <c r="O31" s="263"/>
      <c r="P31" s="263"/>
      <c r="Q31" s="41"/>
      <c r="R31" s="41"/>
      <c r="S31" s="41"/>
      <c r="T31" s="41"/>
      <c r="U31" s="41"/>
      <c r="V31" s="41"/>
      <c r="W31" s="262">
        <f>ROUND(BB94, 2)</f>
        <v>0</v>
      </c>
      <c r="X31" s="263"/>
      <c r="Y31" s="263"/>
      <c r="Z31" s="263"/>
      <c r="AA31" s="263"/>
      <c r="AB31" s="263"/>
      <c r="AC31" s="263"/>
      <c r="AD31" s="263"/>
      <c r="AE31" s="263"/>
      <c r="AF31" s="41"/>
      <c r="AG31" s="41"/>
      <c r="AH31" s="41"/>
      <c r="AI31" s="41"/>
      <c r="AJ31" s="41"/>
      <c r="AK31" s="262">
        <v>0</v>
      </c>
      <c r="AL31" s="263"/>
      <c r="AM31" s="263"/>
      <c r="AN31" s="263"/>
      <c r="AO31" s="263"/>
      <c r="AP31" s="41"/>
      <c r="AQ31" s="41"/>
      <c r="AR31" s="42"/>
      <c r="BE31" s="252"/>
    </row>
    <row r="32" spans="1:71" s="3" customFormat="1" ht="14.45" hidden="1" customHeight="1">
      <c r="B32" s="40"/>
      <c r="C32" s="41"/>
      <c r="D32" s="41"/>
      <c r="E32" s="41"/>
      <c r="F32" s="29" t="s">
        <v>50</v>
      </c>
      <c r="G32" s="41"/>
      <c r="H32" s="41"/>
      <c r="I32" s="41"/>
      <c r="J32" s="41"/>
      <c r="K32" s="41"/>
      <c r="L32" s="264">
        <v>0.12</v>
      </c>
      <c r="M32" s="263"/>
      <c r="N32" s="263"/>
      <c r="O32" s="263"/>
      <c r="P32" s="263"/>
      <c r="Q32" s="41"/>
      <c r="R32" s="41"/>
      <c r="S32" s="41"/>
      <c r="T32" s="41"/>
      <c r="U32" s="41"/>
      <c r="V32" s="41"/>
      <c r="W32" s="262">
        <f>ROUND(BC94, 2)</f>
        <v>0</v>
      </c>
      <c r="X32" s="263"/>
      <c r="Y32" s="263"/>
      <c r="Z32" s="263"/>
      <c r="AA32" s="263"/>
      <c r="AB32" s="263"/>
      <c r="AC32" s="263"/>
      <c r="AD32" s="263"/>
      <c r="AE32" s="263"/>
      <c r="AF32" s="41"/>
      <c r="AG32" s="41"/>
      <c r="AH32" s="41"/>
      <c r="AI32" s="41"/>
      <c r="AJ32" s="41"/>
      <c r="AK32" s="262">
        <v>0</v>
      </c>
      <c r="AL32" s="263"/>
      <c r="AM32" s="263"/>
      <c r="AN32" s="263"/>
      <c r="AO32" s="263"/>
      <c r="AP32" s="41"/>
      <c r="AQ32" s="41"/>
      <c r="AR32" s="42"/>
      <c r="BE32" s="252"/>
    </row>
    <row r="33" spans="1:57" s="3" customFormat="1" ht="14.45" hidden="1" customHeight="1">
      <c r="B33" s="40"/>
      <c r="C33" s="41"/>
      <c r="D33" s="41"/>
      <c r="E33" s="41"/>
      <c r="F33" s="29" t="s">
        <v>51</v>
      </c>
      <c r="G33" s="41"/>
      <c r="H33" s="41"/>
      <c r="I33" s="41"/>
      <c r="J33" s="41"/>
      <c r="K33" s="41"/>
      <c r="L33" s="264">
        <v>0</v>
      </c>
      <c r="M33" s="263"/>
      <c r="N33" s="263"/>
      <c r="O33" s="263"/>
      <c r="P33" s="263"/>
      <c r="Q33" s="41"/>
      <c r="R33" s="41"/>
      <c r="S33" s="41"/>
      <c r="T33" s="41"/>
      <c r="U33" s="41"/>
      <c r="V33" s="41"/>
      <c r="W33" s="262">
        <f>ROUND(BD94, 2)</f>
        <v>0</v>
      </c>
      <c r="X33" s="263"/>
      <c r="Y33" s="263"/>
      <c r="Z33" s="263"/>
      <c r="AA33" s="263"/>
      <c r="AB33" s="263"/>
      <c r="AC33" s="263"/>
      <c r="AD33" s="263"/>
      <c r="AE33" s="263"/>
      <c r="AF33" s="41"/>
      <c r="AG33" s="41"/>
      <c r="AH33" s="41"/>
      <c r="AI33" s="41"/>
      <c r="AJ33" s="41"/>
      <c r="AK33" s="262">
        <v>0</v>
      </c>
      <c r="AL33" s="263"/>
      <c r="AM33" s="263"/>
      <c r="AN33" s="263"/>
      <c r="AO33" s="263"/>
      <c r="AP33" s="41"/>
      <c r="AQ33" s="41"/>
      <c r="AR33" s="42"/>
      <c r="BE33" s="252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251"/>
    </row>
    <row r="35" spans="1:57" s="2" customFormat="1" ht="25.9" customHeight="1">
      <c r="A35" s="34"/>
      <c r="B35" s="35"/>
      <c r="C35" s="43"/>
      <c r="D35" s="44" t="s">
        <v>52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53</v>
      </c>
      <c r="U35" s="45"/>
      <c r="V35" s="45"/>
      <c r="W35" s="45"/>
      <c r="X35" s="265" t="s">
        <v>54</v>
      </c>
      <c r="Y35" s="266"/>
      <c r="Z35" s="266"/>
      <c r="AA35" s="266"/>
      <c r="AB35" s="266"/>
      <c r="AC35" s="45"/>
      <c r="AD35" s="45"/>
      <c r="AE35" s="45"/>
      <c r="AF35" s="45"/>
      <c r="AG35" s="45"/>
      <c r="AH35" s="45"/>
      <c r="AI35" s="45"/>
      <c r="AJ35" s="45"/>
      <c r="AK35" s="267">
        <f>SUM(AK26:AK33)</f>
        <v>0</v>
      </c>
      <c r="AL35" s="266"/>
      <c r="AM35" s="266"/>
      <c r="AN35" s="266"/>
      <c r="AO35" s="268"/>
      <c r="AP35" s="43"/>
      <c r="AQ35" s="43"/>
      <c r="AR35" s="39"/>
      <c r="BE35" s="34"/>
    </row>
    <row r="36" spans="1:57" s="2" customFormat="1" ht="6.95" hidden="1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14.45" hidden="1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E37" s="34"/>
    </row>
    <row r="38" spans="1:57" s="1" customFormat="1" ht="14.45" hidden="1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1:57" s="1" customFormat="1" ht="14.45" hidden="1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1:57" s="1" customFormat="1" ht="14.45" hidden="1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1:57" s="1" customFormat="1" ht="14.45" hidden="1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1:57" s="1" customFormat="1" ht="14.45" hidden="1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1:57" s="1" customFormat="1" ht="14.45" hidden="1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1:57" s="1" customFormat="1" ht="14.45" hidden="1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1:57" s="1" customFormat="1" ht="14.45" hidden="1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1:57" s="1" customFormat="1" ht="14.45" hidden="1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1:57" s="1" customFormat="1" ht="14.45" hidden="1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1:57" s="1" customFormat="1" ht="14.45" hidden="1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1:57" s="2" customFormat="1" ht="14.45" hidden="1" customHeight="1">
      <c r="B49" s="47"/>
      <c r="C49" s="48"/>
      <c r="D49" s="49" t="s">
        <v>55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56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 ht="11.25" hidden="1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1:57" ht="11.25" hidden="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1:57" ht="11.25" hidden="1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1:57" ht="11.25" hidden="1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1:57" ht="11.25" hidden="1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1:57" ht="11.25" hidden="1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1:57" ht="11.25" hidden="1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1:57" ht="11.25" hidden="1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1:57" ht="11.25" hidden="1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1:57" ht="11.25" hidden="1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1:57" s="2" customFormat="1" ht="12.75" hidden="1">
      <c r="A60" s="34"/>
      <c r="B60" s="35"/>
      <c r="C60" s="36"/>
      <c r="D60" s="52" t="s">
        <v>57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58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57</v>
      </c>
      <c r="AI60" s="38"/>
      <c r="AJ60" s="38"/>
      <c r="AK60" s="38"/>
      <c r="AL60" s="38"/>
      <c r="AM60" s="52" t="s">
        <v>58</v>
      </c>
      <c r="AN60" s="38"/>
      <c r="AO60" s="38"/>
      <c r="AP60" s="36"/>
      <c r="AQ60" s="36"/>
      <c r="AR60" s="39"/>
      <c r="BE60" s="34"/>
    </row>
    <row r="61" spans="1:57" ht="11.25" hidden="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1:57" ht="11.25" hidden="1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1:57" ht="11.25" hidden="1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1:57" s="2" customFormat="1" ht="12.75" hidden="1">
      <c r="A64" s="34"/>
      <c r="B64" s="35"/>
      <c r="C64" s="36"/>
      <c r="D64" s="49" t="s">
        <v>59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60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E64" s="34"/>
    </row>
    <row r="65" spans="1:57" ht="11.25" hidden="1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1:57" ht="11.25" hidden="1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1:57" ht="11.25" hidden="1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1:57" ht="11.25" hidden="1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1:57" ht="11.25" hidden="1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1:57" ht="11.25" hidden="1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1:57" ht="11.25" hidden="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1:57" ht="11.25" hidden="1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1:57" ht="11.25" hidden="1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1:57" ht="11.25" hidden="1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1:57" s="2" customFormat="1" ht="12.75" hidden="1">
      <c r="A75" s="34"/>
      <c r="B75" s="35"/>
      <c r="C75" s="36"/>
      <c r="D75" s="52" t="s">
        <v>57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58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57</v>
      </c>
      <c r="AI75" s="38"/>
      <c r="AJ75" s="38"/>
      <c r="AK75" s="38"/>
      <c r="AL75" s="38"/>
      <c r="AM75" s="52" t="s">
        <v>58</v>
      </c>
      <c r="AN75" s="38"/>
      <c r="AO75" s="38"/>
      <c r="AP75" s="36"/>
      <c r="AQ75" s="36"/>
      <c r="AR75" s="39"/>
      <c r="BE75" s="34"/>
    </row>
    <row r="76" spans="1:57" s="2" customFormat="1" ht="11.25" hidden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E76" s="34"/>
    </row>
    <row r="77" spans="1:57" s="2" customFormat="1" ht="6.95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E77" s="34"/>
    </row>
    <row r="81" spans="1:91" s="2" customFormat="1" ht="6.95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E81" s="34"/>
    </row>
    <row r="82" spans="1:91" s="2" customFormat="1" ht="24.95" customHeight="1">
      <c r="A82" s="34"/>
      <c r="B82" s="35"/>
      <c r="C82" s="23" t="s">
        <v>61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E82" s="34"/>
    </row>
    <row r="83" spans="1:91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E83" s="34"/>
    </row>
    <row r="84" spans="1:91" s="4" customFormat="1" ht="12" customHeight="1">
      <c r="B84" s="58"/>
      <c r="C84" s="29" t="s">
        <v>13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2026-002jk-ZAD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1" s="5" customFormat="1" ht="36.950000000000003" customHeight="1">
      <c r="B85" s="61"/>
      <c r="C85" s="62" t="s">
        <v>16</v>
      </c>
      <c r="D85" s="63"/>
      <c r="E85" s="63"/>
      <c r="F85" s="63"/>
      <c r="G85" s="63"/>
      <c r="H85" s="63"/>
      <c r="I85" s="63"/>
      <c r="J85" s="63"/>
      <c r="K85" s="63"/>
      <c r="L85" s="269" t="str">
        <f>K6</f>
        <v>LANSK-PARKOV-MARTINU</v>
      </c>
      <c r="M85" s="270"/>
      <c r="N85" s="270"/>
      <c r="O85" s="270"/>
      <c r="P85" s="270"/>
      <c r="Q85" s="270"/>
      <c r="R85" s="270"/>
      <c r="S85" s="270"/>
      <c r="T85" s="270"/>
      <c r="U85" s="270"/>
      <c r="V85" s="270"/>
      <c r="W85" s="270"/>
      <c r="X85" s="270"/>
      <c r="Y85" s="270"/>
      <c r="Z85" s="270"/>
      <c r="AA85" s="270"/>
      <c r="AB85" s="270"/>
      <c r="AC85" s="270"/>
      <c r="AD85" s="270"/>
      <c r="AE85" s="270"/>
      <c r="AF85" s="270"/>
      <c r="AG85" s="270"/>
      <c r="AH85" s="270"/>
      <c r="AI85" s="270"/>
      <c r="AJ85" s="270"/>
      <c r="AK85" s="270"/>
      <c r="AL85" s="270"/>
      <c r="AM85" s="270"/>
      <c r="AN85" s="270"/>
      <c r="AO85" s="270"/>
      <c r="AP85" s="63"/>
      <c r="AQ85" s="63"/>
      <c r="AR85" s="64"/>
    </row>
    <row r="86" spans="1:91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E86" s="34"/>
    </row>
    <row r="87" spans="1:91" s="2" customFormat="1" ht="12" customHeight="1">
      <c r="A87" s="34"/>
      <c r="B87" s="35"/>
      <c r="C87" s="29" t="s">
        <v>21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>Lanškroun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9" t="s">
        <v>23</v>
      </c>
      <c r="AJ87" s="36"/>
      <c r="AK87" s="36"/>
      <c r="AL87" s="36"/>
      <c r="AM87" s="271" t="str">
        <f>IF(AN8= "","",AN8)</f>
        <v>18. 3. 2026</v>
      </c>
      <c r="AN87" s="271"/>
      <c r="AO87" s="36"/>
      <c r="AP87" s="36"/>
      <c r="AQ87" s="36"/>
      <c r="AR87" s="39"/>
      <c r="BE87" s="34"/>
    </row>
    <row r="88" spans="1:91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E88" s="34"/>
    </row>
    <row r="89" spans="1:91" s="2" customFormat="1" ht="15.2" customHeight="1">
      <c r="A89" s="34"/>
      <c r="B89" s="35"/>
      <c r="C89" s="29" t="s">
        <v>25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>Město Lanškroun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9" t="s">
        <v>33</v>
      </c>
      <c r="AJ89" s="36"/>
      <c r="AK89" s="36"/>
      <c r="AL89" s="36"/>
      <c r="AM89" s="272" t="str">
        <f>IF(E17="","",E17)</f>
        <v>Ing. Radek Kopecký</v>
      </c>
      <c r="AN89" s="273"/>
      <c r="AO89" s="273"/>
      <c r="AP89" s="273"/>
      <c r="AQ89" s="36"/>
      <c r="AR89" s="39"/>
      <c r="AS89" s="274" t="s">
        <v>62</v>
      </c>
      <c r="AT89" s="275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4"/>
    </row>
    <row r="90" spans="1:91" s="2" customFormat="1" ht="15.2" customHeight="1">
      <c r="A90" s="34"/>
      <c r="B90" s="35"/>
      <c r="C90" s="29" t="s">
        <v>31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9" t="s">
        <v>37</v>
      </c>
      <c r="AJ90" s="36"/>
      <c r="AK90" s="36"/>
      <c r="AL90" s="36"/>
      <c r="AM90" s="272" t="str">
        <f>IF(E20="","",E20)</f>
        <v>Jaroslav Klíma</v>
      </c>
      <c r="AN90" s="273"/>
      <c r="AO90" s="273"/>
      <c r="AP90" s="273"/>
      <c r="AQ90" s="36"/>
      <c r="AR90" s="39"/>
      <c r="AS90" s="276"/>
      <c r="AT90" s="277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4"/>
    </row>
    <row r="91" spans="1:91" s="2" customFormat="1" ht="10.9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78"/>
      <c r="AT91" s="279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4"/>
    </row>
    <row r="92" spans="1:91" s="2" customFormat="1" ht="29.25" customHeight="1">
      <c r="A92" s="34"/>
      <c r="B92" s="35"/>
      <c r="C92" s="280" t="s">
        <v>63</v>
      </c>
      <c r="D92" s="281"/>
      <c r="E92" s="281"/>
      <c r="F92" s="281"/>
      <c r="G92" s="281"/>
      <c r="H92" s="73"/>
      <c r="I92" s="282" t="s">
        <v>64</v>
      </c>
      <c r="J92" s="281"/>
      <c r="K92" s="281"/>
      <c r="L92" s="281"/>
      <c r="M92" s="281"/>
      <c r="N92" s="281"/>
      <c r="O92" s="281"/>
      <c r="P92" s="281"/>
      <c r="Q92" s="281"/>
      <c r="R92" s="281"/>
      <c r="S92" s="281"/>
      <c r="T92" s="281"/>
      <c r="U92" s="281"/>
      <c r="V92" s="281"/>
      <c r="W92" s="281"/>
      <c r="X92" s="281"/>
      <c r="Y92" s="281"/>
      <c r="Z92" s="281"/>
      <c r="AA92" s="281"/>
      <c r="AB92" s="281"/>
      <c r="AC92" s="281"/>
      <c r="AD92" s="281"/>
      <c r="AE92" s="281"/>
      <c r="AF92" s="281"/>
      <c r="AG92" s="283" t="s">
        <v>65</v>
      </c>
      <c r="AH92" s="281"/>
      <c r="AI92" s="281"/>
      <c r="AJ92" s="281"/>
      <c r="AK92" s="281"/>
      <c r="AL92" s="281"/>
      <c r="AM92" s="281"/>
      <c r="AN92" s="282" t="s">
        <v>66</v>
      </c>
      <c r="AO92" s="281"/>
      <c r="AP92" s="284"/>
      <c r="AQ92" s="74" t="s">
        <v>67</v>
      </c>
      <c r="AR92" s="39"/>
      <c r="AS92" s="75" t="s">
        <v>68</v>
      </c>
      <c r="AT92" s="76" t="s">
        <v>69</v>
      </c>
      <c r="AU92" s="76" t="s">
        <v>70</v>
      </c>
      <c r="AV92" s="76" t="s">
        <v>71</v>
      </c>
      <c r="AW92" s="76" t="s">
        <v>72</v>
      </c>
      <c r="AX92" s="76" t="s">
        <v>73</v>
      </c>
      <c r="AY92" s="76" t="s">
        <v>74</v>
      </c>
      <c r="AZ92" s="76" t="s">
        <v>75</v>
      </c>
      <c r="BA92" s="76" t="s">
        <v>76</v>
      </c>
      <c r="BB92" s="76" t="s">
        <v>77</v>
      </c>
      <c r="BC92" s="76" t="s">
        <v>78</v>
      </c>
      <c r="BD92" s="77" t="s">
        <v>79</v>
      </c>
      <c r="BE92" s="34"/>
    </row>
    <row r="93" spans="1:91" s="2" customFormat="1" ht="10.9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4"/>
    </row>
    <row r="94" spans="1:91" s="6" customFormat="1" ht="32.450000000000003" customHeight="1">
      <c r="B94" s="81"/>
      <c r="C94" s="82" t="s">
        <v>80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288">
        <f>ROUND(SUM(AG95:AG97),2)</f>
        <v>0</v>
      </c>
      <c r="AH94" s="288"/>
      <c r="AI94" s="288"/>
      <c r="AJ94" s="288"/>
      <c r="AK94" s="288"/>
      <c r="AL94" s="288"/>
      <c r="AM94" s="288"/>
      <c r="AN94" s="289">
        <f>SUM(AG94,AT94)</f>
        <v>0</v>
      </c>
      <c r="AO94" s="289"/>
      <c r="AP94" s="289"/>
      <c r="AQ94" s="85" t="s">
        <v>1</v>
      </c>
      <c r="AR94" s="86"/>
      <c r="AS94" s="87">
        <f>ROUND(SUM(AS95:AS97),2)</f>
        <v>0</v>
      </c>
      <c r="AT94" s="88">
        <f>ROUND(SUM(AV94:AW94),2)</f>
        <v>0</v>
      </c>
      <c r="AU94" s="89">
        <f>ROUND(SUM(AU95:AU97),5)</f>
        <v>0</v>
      </c>
      <c r="AV94" s="88">
        <f>ROUND(AZ94*L29,2)</f>
        <v>0</v>
      </c>
      <c r="AW94" s="88">
        <f>ROUND(BA94*L30,2)</f>
        <v>0</v>
      </c>
      <c r="AX94" s="88">
        <f>ROUND(BB94*L29,2)</f>
        <v>0</v>
      </c>
      <c r="AY94" s="88">
        <f>ROUND(BC94*L30,2)</f>
        <v>0</v>
      </c>
      <c r="AZ94" s="88">
        <f>ROUND(SUM(AZ95:AZ97),2)</f>
        <v>0</v>
      </c>
      <c r="BA94" s="88">
        <f>ROUND(SUM(BA95:BA97),2)</f>
        <v>0</v>
      </c>
      <c r="BB94" s="88">
        <f>ROUND(SUM(BB95:BB97),2)</f>
        <v>0</v>
      </c>
      <c r="BC94" s="88">
        <f>ROUND(SUM(BC95:BC97),2)</f>
        <v>0</v>
      </c>
      <c r="BD94" s="90">
        <f>ROUND(SUM(BD95:BD97),2)</f>
        <v>0</v>
      </c>
      <c r="BS94" s="91" t="s">
        <v>81</v>
      </c>
      <c r="BT94" s="91" t="s">
        <v>82</v>
      </c>
      <c r="BU94" s="92" t="s">
        <v>83</v>
      </c>
      <c r="BV94" s="91" t="s">
        <v>84</v>
      </c>
      <c r="BW94" s="91" t="s">
        <v>5</v>
      </c>
      <c r="BX94" s="91" t="s">
        <v>85</v>
      </c>
      <c r="CL94" s="91" t="s">
        <v>19</v>
      </c>
    </row>
    <row r="95" spans="1:91" s="7" customFormat="1" ht="16.5" customHeight="1">
      <c r="A95" s="93" t="s">
        <v>86</v>
      </c>
      <c r="B95" s="94"/>
      <c r="C95" s="95"/>
      <c r="D95" s="287" t="s">
        <v>87</v>
      </c>
      <c r="E95" s="287"/>
      <c r="F95" s="287"/>
      <c r="G95" s="287"/>
      <c r="H95" s="287"/>
      <c r="I95" s="96"/>
      <c r="J95" s="287" t="s">
        <v>88</v>
      </c>
      <c r="K95" s="287"/>
      <c r="L95" s="287"/>
      <c r="M95" s="287"/>
      <c r="N95" s="287"/>
      <c r="O95" s="287"/>
      <c r="P95" s="287"/>
      <c r="Q95" s="287"/>
      <c r="R95" s="287"/>
      <c r="S95" s="287"/>
      <c r="T95" s="287"/>
      <c r="U95" s="287"/>
      <c r="V95" s="287"/>
      <c r="W95" s="287"/>
      <c r="X95" s="287"/>
      <c r="Y95" s="287"/>
      <c r="Z95" s="287"/>
      <c r="AA95" s="287"/>
      <c r="AB95" s="287"/>
      <c r="AC95" s="287"/>
      <c r="AD95" s="287"/>
      <c r="AE95" s="287"/>
      <c r="AF95" s="287"/>
      <c r="AG95" s="285">
        <f>'SO-03 - Bourání, výkopy'!J30</f>
        <v>0</v>
      </c>
      <c r="AH95" s="286"/>
      <c r="AI95" s="286"/>
      <c r="AJ95" s="286"/>
      <c r="AK95" s="286"/>
      <c r="AL95" s="286"/>
      <c r="AM95" s="286"/>
      <c r="AN95" s="285">
        <f>SUM(AG95,AT95)</f>
        <v>0</v>
      </c>
      <c r="AO95" s="286"/>
      <c r="AP95" s="286"/>
      <c r="AQ95" s="97" t="s">
        <v>89</v>
      </c>
      <c r="AR95" s="98"/>
      <c r="AS95" s="99">
        <v>0</v>
      </c>
      <c r="AT95" s="100">
        <f>ROUND(SUM(AV95:AW95),2)</f>
        <v>0</v>
      </c>
      <c r="AU95" s="101">
        <f>'SO-03 - Bourání, výkopy'!P121</f>
        <v>0</v>
      </c>
      <c r="AV95" s="100">
        <f>'SO-03 - Bourání, výkopy'!J33</f>
        <v>0</v>
      </c>
      <c r="AW95" s="100">
        <f>'SO-03 - Bourání, výkopy'!J34</f>
        <v>0</v>
      </c>
      <c r="AX95" s="100">
        <f>'SO-03 - Bourání, výkopy'!J35</f>
        <v>0</v>
      </c>
      <c r="AY95" s="100">
        <f>'SO-03 - Bourání, výkopy'!J36</f>
        <v>0</v>
      </c>
      <c r="AZ95" s="100">
        <f>'SO-03 - Bourání, výkopy'!F33</f>
        <v>0</v>
      </c>
      <c r="BA95" s="100">
        <f>'SO-03 - Bourání, výkopy'!F34</f>
        <v>0</v>
      </c>
      <c r="BB95" s="100">
        <f>'SO-03 - Bourání, výkopy'!F35</f>
        <v>0</v>
      </c>
      <c r="BC95" s="100">
        <f>'SO-03 - Bourání, výkopy'!F36</f>
        <v>0</v>
      </c>
      <c r="BD95" s="102">
        <f>'SO-03 - Bourání, výkopy'!F37</f>
        <v>0</v>
      </c>
      <c r="BT95" s="103" t="s">
        <v>90</v>
      </c>
      <c r="BV95" s="103" t="s">
        <v>84</v>
      </c>
      <c r="BW95" s="103" t="s">
        <v>91</v>
      </c>
      <c r="BX95" s="103" t="s">
        <v>5</v>
      </c>
      <c r="CL95" s="103" t="s">
        <v>19</v>
      </c>
      <c r="CM95" s="103" t="s">
        <v>92</v>
      </c>
    </row>
    <row r="96" spans="1:91" s="7" customFormat="1" ht="16.5" customHeight="1">
      <c r="A96" s="93" t="s">
        <v>86</v>
      </c>
      <c r="B96" s="94"/>
      <c r="C96" s="95"/>
      <c r="D96" s="287" t="s">
        <v>93</v>
      </c>
      <c r="E96" s="287"/>
      <c r="F96" s="287"/>
      <c r="G96" s="287"/>
      <c r="H96" s="287"/>
      <c r="I96" s="96"/>
      <c r="J96" s="287" t="s">
        <v>94</v>
      </c>
      <c r="K96" s="287"/>
      <c r="L96" s="287"/>
      <c r="M96" s="287"/>
      <c r="N96" s="287"/>
      <c r="O96" s="287"/>
      <c r="P96" s="287"/>
      <c r="Q96" s="287"/>
      <c r="R96" s="287"/>
      <c r="S96" s="287"/>
      <c r="T96" s="287"/>
      <c r="U96" s="287"/>
      <c r="V96" s="287"/>
      <c r="W96" s="287"/>
      <c r="X96" s="287"/>
      <c r="Y96" s="287"/>
      <c r="Z96" s="287"/>
      <c r="AA96" s="287"/>
      <c r="AB96" s="287"/>
      <c r="AC96" s="287"/>
      <c r="AD96" s="287"/>
      <c r="AE96" s="287"/>
      <c r="AF96" s="287"/>
      <c r="AG96" s="285">
        <f>'SO-10 - Komunikace'!J30</f>
        <v>0</v>
      </c>
      <c r="AH96" s="286"/>
      <c r="AI96" s="286"/>
      <c r="AJ96" s="286"/>
      <c r="AK96" s="286"/>
      <c r="AL96" s="286"/>
      <c r="AM96" s="286"/>
      <c r="AN96" s="285">
        <f>SUM(AG96,AT96)</f>
        <v>0</v>
      </c>
      <c r="AO96" s="286"/>
      <c r="AP96" s="286"/>
      <c r="AQ96" s="97" t="s">
        <v>89</v>
      </c>
      <c r="AR96" s="98"/>
      <c r="AS96" s="99">
        <v>0</v>
      </c>
      <c r="AT96" s="100">
        <f>ROUND(SUM(AV96:AW96),2)</f>
        <v>0</v>
      </c>
      <c r="AU96" s="101">
        <f>'SO-10 - Komunikace'!P123</f>
        <v>0</v>
      </c>
      <c r="AV96" s="100">
        <f>'SO-10 - Komunikace'!J33</f>
        <v>0</v>
      </c>
      <c r="AW96" s="100">
        <f>'SO-10 - Komunikace'!J34</f>
        <v>0</v>
      </c>
      <c r="AX96" s="100">
        <f>'SO-10 - Komunikace'!J35</f>
        <v>0</v>
      </c>
      <c r="AY96" s="100">
        <f>'SO-10 - Komunikace'!J36</f>
        <v>0</v>
      </c>
      <c r="AZ96" s="100">
        <f>'SO-10 - Komunikace'!F33</f>
        <v>0</v>
      </c>
      <c r="BA96" s="100">
        <f>'SO-10 - Komunikace'!F34</f>
        <v>0</v>
      </c>
      <c r="BB96" s="100">
        <f>'SO-10 - Komunikace'!F35</f>
        <v>0</v>
      </c>
      <c r="BC96" s="100">
        <f>'SO-10 - Komunikace'!F36</f>
        <v>0</v>
      </c>
      <c r="BD96" s="102">
        <f>'SO-10 - Komunikace'!F37</f>
        <v>0</v>
      </c>
      <c r="BT96" s="103" t="s">
        <v>90</v>
      </c>
      <c r="BV96" s="103" t="s">
        <v>84</v>
      </c>
      <c r="BW96" s="103" t="s">
        <v>95</v>
      </c>
      <c r="BX96" s="103" t="s">
        <v>5</v>
      </c>
      <c r="CL96" s="103" t="s">
        <v>19</v>
      </c>
      <c r="CM96" s="103" t="s">
        <v>92</v>
      </c>
    </row>
    <row r="97" spans="1:91" s="7" customFormat="1" ht="16.5" customHeight="1">
      <c r="A97" s="93" t="s">
        <v>86</v>
      </c>
      <c r="B97" s="94"/>
      <c r="C97" s="95"/>
      <c r="D97" s="287" t="s">
        <v>96</v>
      </c>
      <c r="E97" s="287"/>
      <c r="F97" s="287"/>
      <c r="G97" s="287"/>
      <c r="H97" s="287"/>
      <c r="I97" s="96"/>
      <c r="J97" s="287" t="s">
        <v>97</v>
      </c>
      <c r="K97" s="287"/>
      <c r="L97" s="287"/>
      <c r="M97" s="287"/>
      <c r="N97" s="287"/>
      <c r="O97" s="287"/>
      <c r="P97" s="287"/>
      <c r="Q97" s="287"/>
      <c r="R97" s="287"/>
      <c r="S97" s="287"/>
      <c r="T97" s="287"/>
      <c r="U97" s="287"/>
      <c r="V97" s="287"/>
      <c r="W97" s="287"/>
      <c r="X97" s="287"/>
      <c r="Y97" s="287"/>
      <c r="Z97" s="287"/>
      <c r="AA97" s="287"/>
      <c r="AB97" s="287"/>
      <c r="AC97" s="287"/>
      <c r="AD97" s="287"/>
      <c r="AE97" s="287"/>
      <c r="AF97" s="287"/>
      <c r="AG97" s="285">
        <f>'SO-90 - VRN'!J30</f>
        <v>0</v>
      </c>
      <c r="AH97" s="286"/>
      <c r="AI97" s="286"/>
      <c r="AJ97" s="286"/>
      <c r="AK97" s="286"/>
      <c r="AL97" s="286"/>
      <c r="AM97" s="286"/>
      <c r="AN97" s="285">
        <f>SUM(AG97,AT97)</f>
        <v>0</v>
      </c>
      <c r="AO97" s="286"/>
      <c r="AP97" s="286"/>
      <c r="AQ97" s="97" t="s">
        <v>89</v>
      </c>
      <c r="AR97" s="98"/>
      <c r="AS97" s="104">
        <v>0</v>
      </c>
      <c r="AT97" s="105">
        <f>ROUND(SUM(AV97:AW97),2)</f>
        <v>0</v>
      </c>
      <c r="AU97" s="106">
        <f>'SO-90 - VRN'!P121</f>
        <v>0</v>
      </c>
      <c r="AV97" s="105">
        <f>'SO-90 - VRN'!J33</f>
        <v>0</v>
      </c>
      <c r="AW97" s="105">
        <f>'SO-90 - VRN'!J34</f>
        <v>0</v>
      </c>
      <c r="AX97" s="105">
        <f>'SO-90 - VRN'!J35</f>
        <v>0</v>
      </c>
      <c r="AY97" s="105">
        <f>'SO-90 - VRN'!J36</f>
        <v>0</v>
      </c>
      <c r="AZ97" s="105">
        <f>'SO-90 - VRN'!F33</f>
        <v>0</v>
      </c>
      <c r="BA97" s="105">
        <f>'SO-90 - VRN'!F34</f>
        <v>0</v>
      </c>
      <c r="BB97" s="105">
        <f>'SO-90 - VRN'!F35</f>
        <v>0</v>
      </c>
      <c r="BC97" s="105">
        <f>'SO-90 - VRN'!F36</f>
        <v>0</v>
      </c>
      <c r="BD97" s="107">
        <f>'SO-90 - VRN'!F37</f>
        <v>0</v>
      </c>
      <c r="BT97" s="103" t="s">
        <v>90</v>
      </c>
      <c r="BV97" s="103" t="s">
        <v>84</v>
      </c>
      <c r="BW97" s="103" t="s">
        <v>98</v>
      </c>
      <c r="BX97" s="103" t="s">
        <v>5</v>
      </c>
      <c r="CL97" s="103" t="s">
        <v>19</v>
      </c>
      <c r="CM97" s="103" t="s">
        <v>92</v>
      </c>
    </row>
    <row r="98" spans="1:91" s="2" customFormat="1" ht="30" customHeight="1">
      <c r="A98" s="34"/>
      <c r="B98" s="35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9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91" s="2" customFormat="1" ht="6.95" customHeight="1">
      <c r="A99" s="34"/>
      <c r="B99" s="54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39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</sheetData>
  <sheetProtection algorithmName="SHA-512" hashValue="ZhKNu66hsazeIRO9YR2U8I+hd7gqE8WLH1LCueq98kBwdU/LSUAp5QxGBfa8QAf0YJvfKntYo2o5MaqOaxnwvw==" saltValue="V3nl8qkOfN3uBaLt7SbPc31aZzLff6hUODeTJZzeubmPbMG0J4YCWN5BHbfWYilXVV57TtiAoFEGTES3cDS0GA==" spinCount="100000" sheet="1" objects="1" scenarios="1" formatColumns="0" formatRows="0"/>
  <mergeCells count="50">
    <mergeCell ref="AR2:BE2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SO-03 - Bourání, výkopy'!C2" display="/" xr:uid="{00000000-0004-0000-0000-000000000000}"/>
    <hyperlink ref="A96" location="'SO-10 - Komunikace'!C2" display="/" xr:uid="{00000000-0004-0000-0000-000001000000}"/>
    <hyperlink ref="A97" location="'SO-90 - VRN'!C2" display="/" xr:uid="{00000000-0004-0000-0000-000002000000}"/>
  </hyperlinks>
  <pageMargins left="0.39370078740157483" right="0.39370078740157483" top="0.59055118110236227" bottom="0.98425196850393704" header="0.39370078740157483" footer="0.19685039370078741"/>
  <pageSetup paperSize="9" fitToHeight="100" orientation="landscape" r:id="rId1"/>
  <headerFooter>
    <oddFooter>&amp;L&amp;F
&amp;A&amp;C18.03.2026
Stránkování ZADÁNÍ 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M234"/>
  <sheetViews>
    <sheetView showGridLines="0" zoomScaleNormal="100" workbookViewId="0">
      <selection activeCell="A2" sqref="A2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AT2" s="17" t="s">
        <v>91</v>
      </c>
    </row>
    <row r="3" spans="1:46" s="1" customFormat="1" ht="6.95" hidden="1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92</v>
      </c>
    </row>
    <row r="4" spans="1:46" s="1" customFormat="1" ht="24.95" hidden="1" customHeight="1">
      <c r="B4" s="20"/>
      <c r="D4" s="110" t="s">
        <v>99</v>
      </c>
      <c r="L4" s="20"/>
      <c r="M4" s="111" t="s">
        <v>10</v>
      </c>
      <c r="AT4" s="17" t="s">
        <v>4</v>
      </c>
    </row>
    <row r="5" spans="1:46" s="1" customFormat="1" ht="6.95" hidden="1" customHeight="1">
      <c r="B5" s="20"/>
      <c r="L5" s="20"/>
    </row>
    <row r="6" spans="1:46" s="1" customFormat="1" ht="12" hidden="1" customHeight="1">
      <c r="B6" s="20"/>
      <c r="D6" s="112" t="s">
        <v>16</v>
      </c>
      <c r="L6" s="20"/>
    </row>
    <row r="7" spans="1:46" s="1" customFormat="1" ht="16.5" hidden="1" customHeight="1">
      <c r="B7" s="20"/>
      <c r="E7" s="291" t="str">
        <f>'Rekapitulace zakázky'!K6</f>
        <v>LANSK-PARKOV-MARTINU</v>
      </c>
      <c r="F7" s="292"/>
      <c r="G7" s="292"/>
      <c r="H7" s="292"/>
      <c r="L7" s="20"/>
    </row>
    <row r="8" spans="1:46" s="2" customFormat="1" ht="12" hidden="1" customHeight="1">
      <c r="A8" s="34"/>
      <c r="B8" s="39"/>
      <c r="C8" s="34"/>
      <c r="D8" s="112" t="s">
        <v>100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hidden="1" customHeight="1">
      <c r="A9" s="34"/>
      <c r="B9" s="39"/>
      <c r="C9" s="34"/>
      <c r="D9" s="34"/>
      <c r="E9" s="293" t="s">
        <v>101</v>
      </c>
      <c r="F9" s="294"/>
      <c r="G9" s="294"/>
      <c r="H9" s="29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 hidden="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hidden="1" customHeight="1">
      <c r="A11" s="34"/>
      <c r="B11" s="39"/>
      <c r="C11" s="34"/>
      <c r="D11" s="112" t="s">
        <v>18</v>
      </c>
      <c r="E11" s="34"/>
      <c r="F11" s="113" t="s">
        <v>19</v>
      </c>
      <c r="G11" s="34"/>
      <c r="H11" s="34"/>
      <c r="I11" s="112" t="s">
        <v>20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hidden="1" customHeight="1">
      <c r="A12" s="34"/>
      <c r="B12" s="39"/>
      <c r="C12" s="34"/>
      <c r="D12" s="112" t="s">
        <v>21</v>
      </c>
      <c r="E12" s="34"/>
      <c r="F12" s="113" t="s">
        <v>22</v>
      </c>
      <c r="G12" s="34"/>
      <c r="H12" s="34"/>
      <c r="I12" s="112" t="s">
        <v>23</v>
      </c>
      <c r="J12" s="114" t="str">
        <f>'Rekapitulace zakázky'!AN8</f>
        <v>18. 3. 2026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hidden="1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hidden="1" customHeight="1">
      <c r="A14" s="34"/>
      <c r="B14" s="39"/>
      <c r="C14" s="34"/>
      <c r="D14" s="112" t="s">
        <v>25</v>
      </c>
      <c r="E14" s="34"/>
      <c r="F14" s="34"/>
      <c r="G14" s="34"/>
      <c r="H14" s="34"/>
      <c r="I14" s="112" t="s">
        <v>26</v>
      </c>
      <c r="J14" s="113" t="s">
        <v>27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hidden="1" customHeight="1">
      <c r="A15" s="34"/>
      <c r="B15" s="39"/>
      <c r="C15" s="34"/>
      <c r="D15" s="34"/>
      <c r="E15" s="113" t="s">
        <v>28</v>
      </c>
      <c r="F15" s="34"/>
      <c r="G15" s="34"/>
      <c r="H15" s="34"/>
      <c r="I15" s="112" t="s">
        <v>29</v>
      </c>
      <c r="J15" s="113" t="s">
        <v>30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hidden="1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hidden="1" customHeight="1">
      <c r="A17" s="34"/>
      <c r="B17" s="39"/>
      <c r="C17" s="34"/>
      <c r="D17" s="112" t="s">
        <v>31</v>
      </c>
      <c r="E17" s="34"/>
      <c r="F17" s="34"/>
      <c r="G17" s="34"/>
      <c r="H17" s="34"/>
      <c r="I17" s="112" t="s">
        <v>26</v>
      </c>
      <c r="J17" s="30" t="str">
        <f>'Rekapitulace zakázky'!AN13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hidden="1" customHeight="1">
      <c r="A18" s="34"/>
      <c r="B18" s="39"/>
      <c r="C18" s="34"/>
      <c r="D18" s="34"/>
      <c r="E18" s="295" t="str">
        <f>'Rekapitulace zakázky'!E14</f>
        <v>Vyplň údaj</v>
      </c>
      <c r="F18" s="296"/>
      <c r="G18" s="296"/>
      <c r="H18" s="296"/>
      <c r="I18" s="112" t="s">
        <v>29</v>
      </c>
      <c r="J18" s="30" t="str">
        <f>'Rekapitulace zakázky'!AN14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hidden="1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hidden="1" customHeight="1">
      <c r="A20" s="34"/>
      <c r="B20" s="39"/>
      <c r="C20" s="34"/>
      <c r="D20" s="112" t="s">
        <v>33</v>
      </c>
      <c r="E20" s="34"/>
      <c r="F20" s="34"/>
      <c r="G20" s="34"/>
      <c r="H20" s="34"/>
      <c r="I20" s="112" t="s">
        <v>26</v>
      </c>
      <c r="J20" s="113" t="s">
        <v>34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hidden="1" customHeight="1">
      <c r="A21" s="34"/>
      <c r="B21" s="39"/>
      <c r="C21" s="34"/>
      <c r="D21" s="34"/>
      <c r="E21" s="113" t="s">
        <v>35</v>
      </c>
      <c r="F21" s="34"/>
      <c r="G21" s="34"/>
      <c r="H21" s="34"/>
      <c r="I21" s="112" t="s">
        <v>29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hidden="1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hidden="1" customHeight="1">
      <c r="A23" s="34"/>
      <c r="B23" s="39"/>
      <c r="C23" s="34"/>
      <c r="D23" s="112" t="s">
        <v>37</v>
      </c>
      <c r="E23" s="34"/>
      <c r="F23" s="34"/>
      <c r="G23" s="34"/>
      <c r="H23" s="34"/>
      <c r="I23" s="112" t="s">
        <v>26</v>
      </c>
      <c r="J23" s="113" t="s">
        <v>38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hidden="1" customHeight="1">
      <c r="A24" s="34"/>
      <c r="B24" s="39"/>
      <c r="C24" s="34"/>
      <c r="D24" s="34"/>
      <c r="E24" s="113" t="s">
        <v>39</v>
      </c>
      <c r="F24" s="34"/>
      <c r="G24" s="34"/>
      <c r="H24" s="34"/>
      <c r="I24" s="112" t="s">
        <v>29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hidden="1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hidden="1" customHeight="1">
      <c r="A26" s="34"/>
      <c r="B26" s="39"/>
      <c r="C26" s="34"/>
      <c r="D26" s="112" t="s">
        <v>40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23.25" hidden="1" customHeight="1">
      <c r="A27" s="115"/>
      <c r="B27" s="116"/>
      <c r="C27" s="115"/>
      <c r="D27" s="115"/>
      <c r="E27" s="297" t="s">
        <v>102</v>
      </c>
      <c r="F27" s="297"/>
      <c r="G27" s="297"/>
      <c r="H27" s="297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hidden="1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hidden="1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hidden="1" customHeight="1">
      <c r="A30" s="34"/>
      <c r="B30" s="39"/>
      <c r="C30" s="34"/>
      <c r="D30" s="119" t="s">
        <v>42</v>
      </c>
      <c r="E30" s="34"/>
      <c r="F30" s="34"/>
      <c r="G30" s="34"/>
      <c r="H30" s="34"/>
      <c r="I30" s="34"/>
      <c r="J30" s="120">
        <f>ROUND(J121,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hidden="1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hidden="1" customHeight="1">
      <c r="A32" s="34"/>
      <c r="B32" s="39"/>
      <c r="C32" s="34"/>
      <c r="D32" s="34"/>
      <c r="E32" s="34"/>
      <c r="F32" s="121" t="s">
        <v>44</v>
      </c>
      <c r="G32" s="34"/>
      <c r="H32" s="34"/>
      <c r="I32" s="121" t="s">
        <v>43</v>
      </c>
      <c r="J32" s="121" t="s">
        <v>45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hidden="1" customHeight="1">
      <c r="A33" s="34"/>
      <c r="B33" s="39"/>
      <c r="C33" s="34"/>
      <c r="D33" s="122" t="s">
        <v>46</v>
      </c>
      <c r="E33" s="112" t="s">
        <v>47</v>
      </c>
      <c r="F33" s="123">
        <f>ROUND((SUM(BE121:BE233)),  2)</f>
        <v>0</v>
      </c>
      <c r="G33" s="34"/>
      <c r="H33" s="34"/>
      <c r="I33" s="124">
        <v>0.21</v>
      </c>
      <c r="J33" s="123">
        <f>ROUND(((SUM(BE121:BE233))*I33),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hidden="1" customHeight="1">
      <c r="A34" s="34"/>
      <c r="B34" s="39"/>
      <c r="C34" s="34"/>
      <c r="D34" s="34"/>
      <c r="E34" s="112" t="s">
        <v>48</v>
      </c>
      <c r="F34" s="123">
        <f>ROUND((SUM(BF121:BF233)),  2)</f>
        <v>0</v>
      </c>
      <c r="G34" s="34"/>
      <c r="H34" s="34"/>
      <c r="I34" s="124">
        <v>0.12</v>
      </c>
      <c r="J34" s="123">
        <f>ROUND(((SUM(BF121:BF233))*I34),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49</v>
      </c>
      <c r="F35" s="123">
        <f>ROUND((SUM(BG121:BG233)),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50</v>
      </c>
      <c r="F36" s="123">
        <f>ROUND((SUM(BH121:BH233)),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51</v>
      </c>
      <c r="F37" s="123">
        <f>ROUND((SUM(BI121:BI233)),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hidden="1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hidden="1" customHeight="1">
      <c r="A39" s="34"/>
      <c r="B39" s="39"/>
      <c r="C39" s="125"/>
      <c r="D39" s="126" t="s">
        <v>52</v>
      </c>
      <c r="E39" s="127"/>
      <c r="F39" s="127"/>
      <c r="G39" s="128" t="s">
        <v>53</v>
      </c>
      <c r="H39" s="129" t="s">
        <v>54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hidden="1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hidden="1" customHeight="1">
      <c r="B41" s="20"/>
      <c r="L41" s="20"/>
    </row>
    <row r="42" spans="1:31" s="1" customFormat="1" ht="14.45" hidden="1" customHeight="1">
      <c r="B42" s="20"/>
      <c r="L42" s="20"/>
    </row>
    <row r="43" spans="1:31" s="1" customFormat="1" ht="14.45" hidden="1" customHeight="1">
      <c r="B43" s="20"/>
      <c r="L43" s="20"/>
    </row>
    <row r="44" spans="1:31" s="1" customFormat="1" ht="14.45" hidden="1" customHeight="1">
      <c r="B44" s="20"/>
      <c r="L44" s="20"/>
    </row>
    <row r="45" spans="1:31" s="1" customFormat="1" ht="14.45" hidden="1" customHeight="1">
      <c r="B45" s="20"/>
      <c r="L45" s="20"/>
    </row>
    <row r="46" spans="1:31" s="1" customFormat="1" ht="14.45" hidden="1" customHeight="1">
      <c r="B46" s="20"/>
      <c r="L46" s="20"/>
    </row>
    <row r="47" spans="1:31" s="1" customFormat="1" ht="14.45" hidden="1" customHeight="1">
      <c r="B47" s="20"/>
      <c r="L47" s="20"/>
    </row>
    <row r="48" spans="1:31" s="1" customFormat="1" ht="14.45" hidden="1" customHeight="1">
      <c r="B48" s="20"/>
      <c r="L48" s="20"/>
    </row>
    <row r="49" spans="1:31" s="1" customFormat="1" ht="14.45" hidden="1" customHeight="1">
      <c r="B49" s="20"/>
      <c r="L49" s="20"/>
    </row>
    <row r="50" spans="1:31" s="2" customFormat="1" ht="14.45" hidden="1" customHeight="1">
      <c r="B50" s="51"/>
      <c r="D50" s="132" t="s">
        <v>55</v>
      </c>
      <c r="E50" s="133"/>
      <c r="F50" s="133"/>
      <c r="G50" s="132" t="s">
        <v>56</v>
      </c>
      <c r="H50" s="133"/>
      <c r="I50" s="133"/>
      <c r="J50" s="133"/>
      <c r="K50" s="133"/>
      <c r="L50" s="51"/>
    </row>
    <row r="51" spans="1:31" ht="11.25" hidden="1">
      <c r="B51" s="20"/>
      <c r="L51" s="20"/>
    </row>
    <row r="52" spans="1:31" ht="11.25" hidden="1">
      <c r="B52" s="20"/>
      <c r="L52" s="20"/>
    </row>
    <row r="53" spans="1:31" ht="11.25" hidden="1">
      <c r="B53" s="20"/>
      <c r="L53" s="20"/>
    </row>
    <row r="54" spans="1:31" ht="11.25" hidden="1">
      <c r="B54" s="20"/>
      <c r="L54" s="20"/>
    </row>
    <row r="55" spans="1:31" ht="11.25" hidden="1">
      <c r="B55" s="20"/>
      <c r="L55" s="20"/>
    </row>
    <row r="56" spans="1:31" ht="11.25" hidden="1">
      <c r="B56" s="20"/>
      <c r="L56" s="20"/>
    </row>
    <row r="57" spans="1:31" ht="11.25" hidden="1">
      <c r="B57" s="20"/>
      <c r="L57" s="20"/>
    </row>
    <row r="58" spans="1:31" ht="11.25" hidden="1">
      <c r="B58" s="20"/>
      <c r="L58" s="20"/>
    </row>
    <row r="59" spans="1:31" ht="11.25" hidden="1">
      <c r="B59" s="20"/>
      <c r="L59" s="20"/>
    </row>
    <row r="60" spans="1:31" ht="11.25" hidden="1">
      <c r="B60" s="20"/>
      <c r="L60" s="20"/>
    </row>
    <row r="61" spans="1:31" s="2" customFormat="1" ht="12.75" hidden="1">
      <c r="A61" s="34"/>
      <c r="B61" s="39"/>
      <c r="C61" s="34"/>
      <c r="D61" s="134" t="s">
        <v>57</v>
      </c>
      <c r="E61" s="135"/>
      <c r="F61" s="136" t="s">
        <v>58</v>
      </c>
      <c r="G61" s="134" t="s">
        <v>57</v>
      </c>
      <c r="H61" s="135"/>
      <c r="I61" s="135"/>
      <c r="J61" s="137" t="s">
        <v>58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 hidden="1">
      <c r="B62" s="20"/>
      <c r="L62" s="20"/>
    </row>
    <row r="63" spans="1:31" ht="11.25" hidden="1">
      <c r="B63" s="20"/>
      <c r="L63" s="20"/>
    </row>
    <row r="64" spans="1:31" ht="11.25" hidden="1">
      <c r="B64" s="20"/>
      <c r="L64" s="20"/>
    </row>
    <row r="65" spans="1:31" s="2" customFormat="1" ht="12.75" hidden="1">
      <c r="A65" s="34"/>
      <c r="B65" s="39"/>
      <c r="C65" s="34"/>
      <c r="D65" s="132" t="s">
        <v>59</v>
      </c>
      <c r="E65" s="138"/>
      <c r="F65" s="138"/>
      <c r="G65" s="132" t="s">
        <v>60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 hidden="1">
      <c r="B66" s="20"/>
      <c r="L66" s="20"/>
    </row>
    <row r="67" spans="1:31" ht="11.25" hidden="1">
      <c r="B67" s="20"/>
      <c r="L67" s="20"/>
    </row>
    <row r="68" spans="1:31" ht="11.25" hidden="1">
      <c r="B68" s="20"/>
      <c r="L68" s="20"/>
    </row>
    <row r="69" spans="1:31" ht="11.25" hidden="1">
      <c r="B69" s="20"/>
      <c r="L69" s="20"/>
    </row>
    <row r="70" spans="1:31" ht="11.25" hidden="1">
      <c r="B70" s="20"/>
      <c r="L70" s="20"/>
    </row>
    <row r="71" spans="1:31" ht="11.25" hidden="1">
      <c r="B71" s="20"/>
      <c r="L71" s="20"/>
    </row>
    <row r="72" spans="1:31" ht="11.25" hidden="1">
      <c r="B72" s="20"/>
      <c r="L72" s="20"/>
    </row>
    <row r="73" spans="1:31" ht="11.25" hidden="1">
      <c r="B73" s="20"/>
      <c r="L73" s="20"/>
    </row>
    <row r="74" spans="1:31" ht="11.25" hidden="1">
      <c r="B74" s="20"/>
      <c r="L74" s="20"/>
    </row>
    <row r="75" spans="1:31" ht="11.25" hidden="1">
      <c r="B75" s="20"/>
      <c r="L75" s="20"/>
    </row>
    <row r="76" spans="1:31" s="2" customFormat="1" ht="12.75" hidden="1">
      <c r="A76" s="34"/>
      <c r="B76" s="39"/>
      <c r="C76" s="34"/>
      <c r="D76" s="134" t="s">
        <v>57</v>
      </c>
      <c r="E76" s="135"/>
      <c r="F76" s="136" t="s">
        <v>58</v>
      </c>
      <c r="G76" s="134" t="s">
        <v>57</v>
      </c>
      <c r="H76" s="135"/>
      <c r="I76" s="135"/>
      <c r="J76" s="137" t="s">
        <v>58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hidden="1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ht="11.25" hidden="1"/>
    <row r="79" spans="1:31" ht="11.25" hidden="1"/>
    <row r="80" spans="1:31" ht="11.25" hidden="1"/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103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298" t="str">
        <f>E7</f>
        <v>LANSK-PARKOV-MARTINU</v>
      </c>
      <c r="F85" s="299"/>
      <c r="G85" s="299"/>
      <c r="H85" s="299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100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69" t="str">
        <f>E9</f>
        <v>SO-03 - Bourání, výkopy</v>
      </c>
      <c r="F87" s="300"/>
      <c r="G87" s="300"/>
      <c r="H87" s="300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21</v>
      </c>
      <c r="D89" s="36"/>
      <c r="E89" s="36"/>
      <c r="F89" s="27" t="str">
        <f>F12</f>
        <v>Lanškroun</v>
      </c>
      <c r="G89" s="36"/>
      <c r="H89" s="36"/>
      <c r="I89" s="29" t="s">
        <v>23</v>
      </c>
      <c r="J89" s="66" t="str">
        <f>IF(J12="","",J12)</f>
        <v>18. 3. 2026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9" t="s">
        <v>25</v>
      </c>
      <c r="D91" s="36"/>
      <c r="E91" s="36"/>
      <c r="F91" s="27" t="str">
        <f>E15</f>
        <v>Město Lanškroun</v>
      </c>
      <c r="G91" s="36"/>
      <c r="H91" s="36"/>
      <c r="I91" s="29" t="s">
        <v>33</v>
      </c>
      <c r="J91" s="32" t="str">
        <f>E21</f>
        <v>Ing. Radek Kopecký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31</v>
      </c>
      <c r="D92" s="36"/>
      <c r="E92" s="36"/>
      <c r="F92" s="27" t="str">
        <f>IF(E18="","",E18)</f>
        <v>Vyplň údaj</v>
      </c>
      <c r="G92" s="36"/>
      <c r="H92" s="36"/>
      <c r="I92" s="29" t="s">
        <v>37</v>
      </c>
      <c r="J92" s="32" t="str">
        <f>E24</f>
        <v>Jaroslav Klíma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104</v>
      </c>
      <c r="D94" s="144"/>
      <c r="E94" s="144"/>
      <c r="F94" s="144"/>
      <c r="G94" s="144"/>
      <c r="H94" s="144"/>
      <c r="I94" s="144"/>
      <c r="J94" s="145" t="s">
        <v>105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106</v>
      </c>
      <c r="D96" s="36"/>
      <c r="E96" s="36"/>
      <c r="F96" s="36"/>
      <c r="G96" s="36"/>
      <c r="H96" s="36"/>
      <c r="I96" s="36"/>
      <c r="J96" s="84">
        <f>J121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107</v>
      </c>
    </row>
    <row r="97" spans="1:31" s="9" customFormat="1" ht="24.95" customHeight="1">
      <c r="B97" s="147"/>
      <c r="C97" s="148"/>
      <c r="D97" s="149" t="s">
        <v>108</v>
      </c>
      <c r="E97" s="150"/>
      <c r="F97" s="150"/>
      <c r="G97" s="150"/>
      <c r="H97" s="150"/>
      <c r="I97" s="150"/>
      <c r="J97" s="151">
        <f>J122</f>
        <v>0</v>
      </c>
      <c r="K97" s="148"/>
      <c r="L97" s="152"/>
    </row>
    <row r="98" spans="1:31" s="10" customFormat="1" ht="19.899999999999999" customHeight="1">
      <c r="B98" s="153"/>
      <c r="C98" s="154"/>
      <c r="D98" s="155" t="s">
        <v>109</v>
      </c>
      <c r="E98" s="156"/>
      <c r="F98" s="156"/>
      <c r="G98" s="156"/>
      <c r="H98" s="156"/>
      <c r="I98" s="156"/>
      <c r="J98" s="157">
        <f>J123</f>
        <v>0</v>
      </c>
      <c r="K98" s="154"/>
      <c r="L98" s="158"/>
    </row>
    <row r="99" spans="1:31" s="10" customFormat="1" ht="19.899999999999999" customHeight="1">
      <c r="B99" s="153"/>
      <c r="C99" s="154"/>
      <c r="D99" s="155" t="s">
        <v>110</v>
      </c>
      <c r="E99" s="156"/>
      <c r="F99" s="156"/>
      <c r="G99" s="156"/>
      <c r="H99" s="156"/>
      <c r="I99" s="156"/>
      <c r="J99" s="157">
        <f>J178</f>
        <v>0</v>
      </c>
      <c r="K99" s="154"/>
      <c r="L99" s="158"/>
    </row>
    <row r="100" spans="1:31" s="10" customFormat="1" ht="19.899999999999999" customHeight="1">
      <c r="B100" s="153"/>
      <c r="C100" s="154"/>
      <c r="D100" s="155" t="s">
        <v>111</v>
      </c>
      <c r="E100" s="156"/>
      <c r="F100" s="156"/>
      <c r="G100" s="156"/>
      <c r="H100" s="156"/>
      <c r="I100" s="156"/>
      <c r="J100" s="157">
        <f>J185</f>
        <v>0</v>
      </c>
      <c r="K100" s="154"/>
      <c r="L100" s="158"/>
    </row>
    <row r="101" spans="1:31" s="10" customFormat="1" ht="19.899999999999999" customHeight="1">
      <c r="B101" s="153"/>
      <c r="C101" s="154"/>
      <c r="D101" s="155" t="s">
        <v>112</v>
      </c>
      <c r="E101" s="156"/>
      <c r="F101" s="156"/>
      <c r="G101" s="156"/>
      <c r="H101" s="156"/>
      <c r="I101" s="156"/>
      <c r="J101" s="157">
        <f>J190</f>
        <v>0</v>
      </c>
      <c r="K101" s="154"/>
      <c r="L101" s="158"/>
    </row>
    <row r="102" spans="1:31" s="2" customFormat="1" ht="21.75" customHeight="1">
      <c r="A102" s="34"/>
      <c r="B102" s="35"/>
      <c r="C102" s="36"/>
      <c r="D102" s="36"/>
      <c r="E102" s="36"/>
      <c r="F102" s="36"/>
      <c r="G102" s="36"/>
      <c r="H102" s="36"/>
      <c r="I102" s="36"/>
      <c r="J102" s="36"/>
      <c r="K102" s="36"/>
      <c r="L102" s="51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spans="1:31" s="2" customFormat="1" ht="6.95" customHeight="1">
      <c r="A103" s="34"/>
      <c r="B103" s="54"/>
      <c r="C103" s="55"/>
      <c r="D103" s="55"/>
      <c r="E103" s="55"/>
      <c r="F103" s="55"/>
      <c r="G103" s="55"/>
      <c r="H103" s="55"/>
      <c r="I103" s="55"/>
      <c r="J103" s="55"/>
      <c r="K103" s="55"/>
      <c r="L103" s="51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7" spans="1:31" s="2" customFormat="1" ht="6.95" customHeight="1">
      <c r="A107" s="34"/>
      <c r="B107" s="56"/>
      <c r="C107" s="57"/>
      <c r="D107" s="57"/>
      <c r="E107" s="57"/>
      <c r="F107" s="57"/>
      <c r="G107" s="57"/>
      <c r="H107" s="57"/>
      <c r="I107" s="57"/>
      <c r="J107" s="57"/>
      <c r="K107" s="57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pans="1:31" s="2" customFormat="1" ht="24.95" customHeight="1">
      <c r="A108" s="34"/>
      <c r="B108" s="35"/>
      <c r="C108" s="23" t="s">
        <v>113</v>
      </c>
      <c r="D108" s="36"/>
      <c r="E108" s="36"/>
      <c r="F108" s="36"/>
      <c r="G108" s="36"/>
      <c r="H108" s="36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6.95" customHeight="1">
      <c r="A109" s="34"/>
      <c r="B109" s="35"/>
      <c r="C109" s="36"/>
      <c r="D109" s="36"/>
      <c r="E109" s="36"/>
      <c r="F109" s="36"/>
      <c r="G109" s="36"/>
      <c r="H109" s="36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12" customHeight="1">
      <c r="A110" s="34"/>
      <c r="B110" s="35"/>
      <c r="C110" s="29" t="s">
        <v>16</v>
      </c>
      <c r="D110" s="36"/>
      <c r="E110" s="36"/>
      <c r="F110" s="36"/>
      <c r="G110" s="36"/>
      <c r="H110" s="36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16.5" customHeight="1">
      <c r="A111" s="34"/>
      <c r="B111" s="35"/>
      <c r="C111" s="36"/>
      <c r="D111" s="36"/>
      <c r="E111" s="298" t="str">
        <f>E7</f>
        <v>LANSK-PARKOV-MARTINU</v>
      </c>
      <c r="F111" s="299"/>
      <c r="G111" s="299"/>
      <c r="H111" s="299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12" customHeight="1">
      <c r="A112" s="34"/>
      <c r="B112" s="35"/>
      <c r="C112" s="29" t="s">
        <v>100</v>
      </c>
      <c r="D112" s="36"/>
      <c r="E112" s="36"/>
      <c r="F112" s="36"/>
      <c r="G112" s="36"/>
      <c r="H112" s="36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16.5" customHeight="1">
      <c r="A113" s="34"/>
      <c r="B113" s="35"/>
      <c r="C113" s="36"/>
      <c r="D113" s="36"/>
      <c r="E113" s="269" t="str">
        <f>E9</f>
        <v>SO-03 - Bourání, výkopy</v>
      </c>
      <c r="F113" s="300"/>
      <c r="G113" s="300"/>
      <c r="H113" s="300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6.95" customHeight="1">
      <c r="A114" s="34"/>
      <c r="B114" s="35"/>
      <c r="C114" s="36"/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12" customHeight="1">
      <c r="A115" s="34"/>
      <c r="B115" s="35"/>
      <c r="C115" s="29" t="s">
        <v>21</v>
      </c>
      <c r="D115" s="36"/>
      <c r="E115" s="36"/>
      <c r="F115" s="27" t="str">
        <f>F12</f>
        <v>Lanškroun</v>
      </c>
      <c r="G115" s="36"/>
      <c r="H115" s="36"/>
      <c r="I115" s="29" t="s">
        <v>23</v>
      </c>
      <c r="J115" s="66" t="str">
        <f>IF(J12="","",J12)</f>
        <v>18. 3. 2026</v>
      </c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6.95" customHeight="1">
      <c r="A116" s="34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15.2" customHeight="1">
      <c r="A117" s="34"/>
      <c r="B117" s="35"/>
      <c r="C117" s="29" t="s">
        <v>25</v>
      </c>
      <c r="D117" s="36"/>
      <c r="E117" s="36"/>
      <c r="F117" s="27" t="str">
        <f>E15</f>
        <v>Město Lanškroun</v>
      </c>
      <c r="G117" s="36"/>
      <c r="H117" s="36"/>
      <c r="I117" s="29" t="s">
        <v>33</v>
      </c>
      <c r="J117" s="32" t="str">
        <f>E21</f>
        <v>Ing. Radek Kopecký</v>
      </c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15.2" customHeight="1">
      <c r="A118" s="34"/>
      <c r="B118" s="35"/>
      <c r="C118" s="29" t="s">
        <v>31</v>
      </c>
      <c r="D118" s="36"/>
      <c r="E118" s="36"/>
      <c r="F118" s="27" t="str">
        <f>IF(E18="","",E18)</f>
        <v>Vyplň údaj</v>
      </c>
      <c r="G118" s="36"/>
      <c r="H118" s="36"/>
      <c r="I118" s="29" t="s">
        <v>37</v>
      </c>
      <c r="J118" s="32" t="str">
        <f>E24</f>
        <v>Jaroslav Klíma</v>
      </c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2" customFormat="1" ht="10.35" customHeight="1">
      <c r="A119" s="34"/>
      <c r="B119" s="35"/>
      <c r="C119" s="36"/>
      <c r="D119" s="36"/>
      <c r="E119" s="36"/>
      <c r="F119" s="36"/>
      <c r="G119" s="36"/>
      <c r="H119" s="36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5" s="11" customFormat="1" ht="29.25" customHeight="1">
      <c r="A120" s="159"/>
      <c r="B120" s="160"/>
      <c r="C120" s="161" t="s">
        <v>114</v>
      </c>
      <c r="D120" s="162" t="s">
        <v>67</v>
      </c>
      <c r="E120" s="162" t="s">
        <v>63</v>
      </c>
      <c r="F120" s="162" t="s">
        <v>64</v>
      </c>
      <c r="G120" s="162" t="s">
        <v>115</v>
      </c>
      <c r="H120" s="162" t="s">
        <v>116</v>
      </c>
      <c r="I120" s="162" t="s">
        <v>117</v>
      </c>
      <c r="J120" s="162" t="s">
        <v>105</v>
      </c>
      <c r="K120" s="163" t="s">
        <v>118</v>
      </c>
      <c r="L120" s="164"/>
      <c r="M120" s="75" t="s">
        <v>1</v>
      </c>
      <c r="N120" s="76" t="s">
        <v>46</v>
      </c>
      <c r="O120" s="76" t="s">
        <v>119</v>
      </c>
      <c r="P120" s="76" t="s">
        <v>120</v>
      </c>
      <c r="Q120" s="76" t="s">
        <v>121</v>
      </c>
      <c r="R120" s="76" t="s">
        <v>122</v>
      </c>
      <c r="S120" s="76" t="s">
        <v>123</v>
      </c>
      <c r="T120" s="77" t="s">
        <v>124</v>
      </c>
      <c r="U120" s="159"/>
      <c r="V120" s="159"/>
      <c r="W120" s="159"/>
      <c r="X120" s="159"/>
      <c r="Y120" s="159"/>
      <c r="Z120" s="159"/>
      <c r="AA120" s="159"/>
      <c r="AB120" s="159"/>
      <c r="AC120" s="159"/>
      <c r="AD120" s="159"/>
      <c r="AE120" s="159"/>
    </row>
    <row r="121" spans="1:65" s="2" customFormat="1" ht="22.9" customHeight="1">
      <c r="A121" s="34"/>
      <c r="B121" s="35"/>
      <c r="C121" s="82" t="s">
        <v>125</v>
      </c>
      <c r="D121" s="36"/>
      <c r="E121" s="36"/>
      <c r="F121" s="36"/>
      <c r="G121" s="36"/>
      <c r="H121" s="36"/>
      <c r="I121" s="36"/>
      <c r="J121" s="165">
        <f>BK121</f>
        <v>0</v>
      </c>
      <c r="K121" s="36"/>
      <c r="L121" s="39"/>
      <c r="M121" s="78"/>
      <c r="N121" s="166"/>
      <c r="O121" s="79"/>
      <c r="P121" s="167">
        <f>P122</f>
        <v>0</v>
      </c>
      <c r="Q121" s="79"/>
      <c r="R121" s="167">
        <f>R122</f>
        <v>1.1092000000000001E-2</v>
      </c>
      <c r="S121" s="79"/>
      <c r="T121" s="168">
        <f>T122</f>
        <v>471.71849999999995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T121" s="17" t="s">
        <v>81</v>
      </c>
      <c r="AU121" s="17" t="s">
        <v>107</v>
      </c>
      <c r="BK121" s="169">
        <f>BK122</f>
        <v>0</v>
      </c>
    </row>
    <row r="122" spans="1:65" s="12" customFormat="1" ht="25.9" customHeight="1">
      <c r="B122" s="170"/>
      <c r="C122" s="171"/>
      <c r="D122" s="172" t="s">
        <v>81</v>
      </c>
      <c r="E122" s="173" t="s">
        <v>126</v>
      </c>
      <c r="F122" s="173" t="s">
        <v>127</v>
      </c>
      <c r="G122" s="171"/>
      <c r="H122" s="171"/>
      <c r="I122" s="174"/>
      <c r="J122" s="175">
        <f>BK122</f>
        <v>0</v>
      </c>
      <c r="K122" s="171"/>
      <c r="L122" s="176"/>
      <c r="M122" s="177"/>
      <c r="N122" s="178"/>
      <c r="O122" s="178"/>
      <c r="P122" s="179">
        <f>P123+P178+P185+P190</f>
        <v>0</v>
      </c>
      <c r="Q122" s="178"/>
      <c r="R122" s="179">
        <f>R123+R178+R185+R190</f>
        <v>1.1092000000000001E-2</v>
      </c>
      <c r="S122" s="178"/>
      <c r="T122" s="180">
        <f>T123+T178+T185+T190</f>
        <v>471.71849999999995</v>
      </c>
      <c r="AR122" s="181" t="s">
        <v>90</v>
      </c>
      <c r="AT122" s="182" t="s">
        <v>81</v>
      </c>
      <c r="AU122" s="182" t="s">
        <v>82</v>
      </c>
      <c r="AY122" s="181" t="s">
        <v>128</v>
      </c>
      <c r="BK122" s="183">
        <f>BK123+BK178+BK185+BK190</f>
        <v>0</v>
      </c>
    </row>
    <row r="123" spans="1:65" s="12" customFormat="1" ht="22.9" customHeight="1">
      <c r="B123" s="170"/>
      <c r="C123" s="171"/>
      <c r="D123" s="172" t="s">
        <v>81</v>
      </c>
      <c r="E123" s="184" t="s">
        <v>90</v>
      </c>
      <c r="F123" s="184" t="s">
        <v>129</v>
      </c>
      <c r="G123" s="171"/>
      <c r="H123" s="171"/>
      <c r="I123" s="174"/>
      <c r="J123" s="185">
        <f>BK123</f>
        <v>0</v>
      </c>
      <c r="K123" s="171"/>
      <c r="L123" s="176"/>
      <c r="M123" s="177"/>
      <c r="N123" s="178"/>
      <c r="O123" s="178"/>
      <c r="P123" s="179">
        <f>SUM(P124:P177)</f>
        <v>0</v>
      </c>
      <c r="Q123" s="178"/>
      <c r="R123" s="179">
        <f>SUM(R124:R177)</f>
        <v>8.5040000000000011E-3</v>
      </c>
      <c r="S123" s="178"/>
      <c r="T123" s="180">
        <f>SUM(T124:T177)</f>
        <v>463.06729999999999</v>
      </c>
      <c r="AR123" s="181" t="s">
        <v>90</v>
      </c>
      <c r="AT123" s="182" t="s">
        <v>81</v>
      </c>
      <c r="AU123" s="182" t="s">
        <v>90</v>
      </c>
      <c r="AY123" s="181" t="s">
        <v>128</v>
      </c>
      <c r="BK123" s="183">
        <f>SUM(BK124:BK177)</f>
        <v>0</v>
      </c>
    </row>
    <row r="124" spans="1:65" s="2" customFormat="1" ht="21.75" customHeight="1">
      <c r="A124" s="34"/>
      <c r="B124" s="35"/>
      <c r="C124" s="186" t="s">
        <v>90</v>
      </c>
      <c r="D124" s="187" t="s">
        <v>130</v>
      </c>
      <c r="E124" s="188" t="s">
        <v>131</v>
      </c>
      <c r="F124" s="189" t="s">
        <v>132</v>
      </c>
      <c r="G124" s="190" t="s">
        <v>133</v>
      </c>
      <c r="H124" s="191">
        <v>45.6</v>
      </c>
      <c r="I124" s="192"/>
      <c r="J124" s="193">
        <f>ROUND(I124*H124,2)</f>
        <v>0</v>
      </c>
      <c r="K124" s="189" t="s">
        <v>134</v>
      </c>
      <c r="L124" s="39"/>
      <c r="M124" s="194" t="s">
        <v>1</v>
      </c>
      <c r="N124" s="195" t="s">
        <v>47</v>
      </c>
      <c r="O124" s="71"/>
      <c r="P124" s="196">
        <f>O124*H124</f>
        <v>0</v>
      </c>
      <c r="Q124" s="196">
        <v>0</v>
      </c>
      <c r="R124" s="196">
        <f>Q124*H124</f>
        <v>0</v>
      </c>
      <c r="S124" s="196">
        <v>0.255</v>
      </c>
      <c r="T124" s="197">
        <f>S124*H124</f>
        <v>11.628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98" t="s">
        <v>135</v>
      </c>
      <c r="AT124" s="198" t="s">
        <v>130</v>
      </c>
      <c r="AU124" s="198" t="s">
        <v>92</v>
      </c>
      <c r="AY124" s="17" t="s">
        <v>128</v>
      </c>
      <c r="BE124" s="199">
        <f>IF(N124="základní",J124,0)</f>
        <v>0</v>
      </c>
      <c r="BF124" s="199">
        <f>IF(N124="snížená",J124,0)</f>
        <v>0</v>
      </c>
      <c r="BG124" s="199">
        <f>IF(N124="zákl. přenesená",J124,0)</f>
        <v>0</v>
      </c>
      <c r="BH124" s="199">
        <f>IF(N124="sníž. přenesená",J124,0)</f>
        <v>0</v>
      </c>
      <c r="BI124" s="199">
        <f>IF(N124="nulová",J124,0)</f>
        <v>0</v>
      </c>
      <c r="BJ124" s="17" t="s">
        <v>90</v>
      </c>
      <c r="BK124" s="199">
        <f>ROUND(I124*H124,2)</f>
        <v>0</v>
      </c>
      <c r="BL124" s="17" t="s">
        <v>135</v>
      </c>
      <c r="BM124" s="198" t="s">
        <v>136</v>
      </c>
    </row>
    <row r="125" spans="1:65" s="13" customFormat="1" ht="11.25">
      <c r="B125" s="200"/>
      <c r="C125" s="201"/>
      <c r="D125" s="202" t="s">
        <v>137</v>
      </c>
      <c r="E125" s="203" t="s">
        <v>1</v>
      </c>
      <c r="F125" s="204" t="s">
        <v>138</v>
      </c>
      <c r="G125" s="201"/>
      <c r="H125" s="205">
        <v>45.6</v>
      </c>
      <c r="I125" s="206"/>
      <c r="J125" s="201"/>
      <c r="K125" s="201"/>
      <c r="L125" s="207"/>
      <c r="M125" s="208"/>
      <c r="N125" s="209"/>
      <c r="O125" s="209"/>
      <c r="P125" s="209"/>
      <c r="Q125" s="209"/>
      <c r="R125" s="209"/>
      <c r="S125" s="209"/>
      <c r="T125" s="210"/>
      <c r="AT125" s="211" t="s">
        <v>137</v>
      </c>
      <c r="AU125" s="211" t="s">
        <v>92</v>
      </c>
      <c r="AV125" s="13" t="s">
        <v>92</v>
      </c>
      <c r="AW125" s="13" t="s">
        <v>36</v>
      </c>
      <c r="AX125" s="13" t="s">
        <v>90</v>
      </c>
      <c r="AY125" s="211" t="s">
        <v>128</v>
      </c>
    </row>
    <row r="126" spans="1:65" s="2" customFormat="1" ht="16.5" customHeight="1">
      <c r="A126" s="34"/>
      <c r="B126" s="35"/>
      <c r="C126" s="186" t="s">
        <v>92</v>
      </c>
      <c r="D126" s="187" t="s">
        <v>130</v>
      </c>
      <c r="E126" s="188" t="s">
        <v>139</v>
      </c>
      <c r="F126" s="189" t="s">
        <v>140</v>
      </c>
      <c r="G126" s="190" t="s">
        <v>133</v>
      </c>
      <c r="H126" s="191">
        <v>362.6</v>
      </c>
      <c r="I126" s="192"/>
      <c r="J126" s="193">
        <f>ROUND(I126*H126,2)</f>
        <v>0</v>
      </c>
      <c r="K126" s="189" t="s">
        <v>134</v>
      </c>
      <c r="L126" s="39"/>
      <c r="M126" s="194" t="s">
        <v>1</v>
      </c>
      <c r="N126" s="195" t="s">
        <v>47</v>
      </c>
      <c r="O126" s="71"/>
      <c r="P126" s="196">
        <f>O126*H126</f>
        <v>0</v>
      </c>
      <c r="Q126" s="196">
        <v>0</v>
      </c>
      <c r="R126" s="196">
        <f>Q126*H126</f>
        <v>0</v>
      </c>
      <c r="S126" s="196">
        <v>0.28999999999999998</v>
      </c>
      <c r="T126" s="197">
        <f>S126*H126</f>
        <v>105.154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98" t="s">
        <v>135</v>
      </c>
      <c r="AT126" s="198" t="s">
        <v>130</v>
      </c>
      <c r="AU126" s="198" t="s">
        <v>92</v>
      </c>
      <c r="AY126" s="17" t="s">
        <v>128</v>
      </c>
      <c r="BE126" s="199">
        <f>IF(N126="základní",J126,0)</f>
        <v>0</v>
      </c>
      <c r="BF126" s="199">
        <f>IF(N126="snížená",J126,0)</f>
        <v>0</v>
      </c>
      <c r="BG126" s="199">
        <f>IF(N126="zákl. přenesená",J126,0)</f>
        <v>0</v>
      </c>
      <c r="BH126" s="199">
        <f>IF(N126="sníž. přenesená",J126,0)</f>
        <v>0</v>
      </c>
      <c r="BI126" s="199">
        <f>IF(N126="nulová",J126,0)</f>
        <v>0</v>
      </c>
      <c r="BJ126" s="17" t="s">
        <v>90</v>
      </c>
      <c r="BK126" s="199">
        <f>ROUND(I126*H126,2)</f>
        <v>0</v>
      </c>
      <c r="BL126" s="17" t="s">
        <v>135</v>
      </c>
      <c r="BM126" s="198" t="s">
        <v>141</v>
      </c>
    </row>
    <row r="127" spans="1:65" s="13" customFormat="1" ht="11.25">
      <c r="B127" s="200"/>
      <c r="C127" s="201"/>
      <c r="D127" s="202" t="s">
        <v>137</v>
      </c>
      <c r="E127" s="203" t="s">
        <v>1</v>
      </c>
      <c r="F127" s="204" t="s">
        <v>142</v>
      </c>
      <c r="G127" s="201"/>
      <c r="H127" s="205">
        <v>317</v>
      </c>
      <c r="I127" s="206"/>
      <c r="J127" s="201"/>
      <c r="K127" s="201"/>
      <c r="L127" s="207"/>
      <c r="M127" s="208"/>
      <c r="N127" s="209"/>
      <c r="O127" s="209"/>
      <c r="P127" s="209"/>
      <c r="Q127" s="209"/>
      <c r="R127" s="209"/>
      <c r="S127" s="209"/>
      <c r="T127" s="210"/>
      <c r="AT127" s="211" t="s">
        <v>137</v>
      </c>
      <c r="AU127" s="211" t="s">
        <v>92</v>
      </c>
      <c r="AV127" s="13" t="s">
        <v>92</v>
      </c>
      <c r="AW127" s="13" t="s">
        <v>36</v>
      </c>
      <c r="AX127" s="13" t="s">
        <v>82</v>
      </c>
      <c r="AY127" s="211" t="s">
        <v>128</v>
      </c>
    </row>
    <row r="128" spans="1:65" s="13" customFormat="1" ht="11.25">
      <c r="B128" s="200"/>
      <c r="C128" s="201"/>
      <c r="D128" s="202" t="s">
        <v>137</v>
      </c>
      <c r="E128" s="203" t="s">
        <v>1</v>
      </c>
      <c r="F128" s="204" t="s">
        <v>143</v>
      </c>
      <c r="G128" s="201"/>
      <c r="H128" s="205">
        <v>45.6</v>
      </c>
      <c r="I128" s="206"/>
      <c r="J128" s="201"/>
      <c r="K128" s="201"/>
      <c r="L128" s="207"/>
      <c r="M128" s="208"/>
      <c r="N128" s="209"/>
      <c r="O128" s="209"/>
      <c r="P128" s="209"/>
      <c r="Q128" s="209"/>
      <c r="R128" s="209"/>
      <c r="S128" s="209"/>
      <c r="T128" s="210"/>
      <c r="AT128" s="211" t="s">
        <v>137</v>
      </c>
      <c r="AU128" s="211" t="s">
        <v>92</v>
      </c>
      <c r="AV128" s="13" t="s">
        <v>92</v>
      </c>
      <c r="AW128" s="13" t="s">
        <v>36</v>
      </c>
      <c r="AX128" s="13" t="s">
        <v>82</v>
      </c>
      <c r="AY128" s="211" t="s">
        <v>128</v>
      </c>
    </row>
    <row r="129" spans="1:65" s="14" customFormat="1" ht="11.25">
      <c r="B129" s="212"/>
      <c r="C129" s="213"/>
      <c r="D129" s="202" t="s">
        <v>137</v>
      </c>
      <c r="E129" s="214" t="s">
        <v>1</v>
      </c>
      <c r="F129" s="215" t="s">
        <v>144</v>
      </c>
      <c r="G129" s="213"/>
      <c r="H129" s="216">
        <v>362.6</v>
      </c>
      <c r="I129" s="217"/>
      <c r="J129" s="213"/>
      <c r="K129" s="213"/>
      <c r="L129" s="218"/>
      <c r="M129" s="219"/>
      <c r="N129" s="220"/>
      <c r="O129" s="220"/>
      <c r="P129" s="220"/>
      <c r="Q129" s="220"/>
      <c r="R129" s="220"/>
      <c r="S129" s="220"/>
      <c r="T129" s="221"/>
      <c r="AT129" s="222" t="s">
        <v>137</v>
      </c>
      <c r="AU129" s="222" t="s">
        <v>92</v>
      </c>
      <c r="AV129" s="14" t="s">
        <v>135</v>
      </c>
      <c r="AW129" s="14" t="s">
        <v>36</v>
      </c>
      <c r="AX129" s="14" t="s">
        <v>90</v>
      </c>
      <c r="AY129" s="222" t="s">
        <v>128</v>
      </c>
    </row>
    <row r="130" spans="1:65" s="2" customFormat="1" ht="16.5" customHeight="1">
      <c r="A130" s="34"/>
      <c r="B130" s="35"/>
      <c r="C130" s="186" t="s">
        <v>145</v>
      </c>
      <c r="D130" s="187" t="s">
        <v>130</v>
      </c>
      <c r="E130" s="188" t="s">
        <v>146</v>
      </c>
      <c r="F130" s="189" t="s">
        <v>147</v>
      </c>
      <c r="G130" s="190" t="s">
        <v>133</v>
      </c>
      <c r="H130" s="191">
        <v>199.8</v>
      </c>
      <c r="I130" s="192"/>
      <c r="J130" s="193">
        <f>ROUND(I130*H130,2)</f>
        <v>0</v>
      </c>
      <c r="K130" s="189" t="s">
        <v>134</v>
      </c>
      <c r="L130" s="39"/>
      <c r="M130" s="194" t="s">
        <v>1</v>
      </c>
      <c r="N130" s="195" t="s">
        <v>47</v>
      </c>
      <c r="O130" s="71"/>
      <c r="P130" s="196">
        <f>O130*H130</f>
        <v>0</v>
      </c>
      <c r="Q130" s="196">
        <v>0</v>
      </c>
      <c r="R130" s="196">
        <f>Q130*H130</f>
        <v>0</v>
      </c>
      <c r="S130" s="196">
        <v>0.44</v>
      </c>
      <c r="T130" s="197">
        <f>S130*H130</f>
        <v>87.912000000000006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8" t="s">
        <v>135</v>
      </c>
      <c r="AT130" s="198" t="s">
        <v>130</v>
      </c>
      <c r="AU130" s="198" t="s">
        <v>92</v>
      </c>
      <c r="AY130" s="17" t="s">
        <v>128</v>
      </c>
      <c r="BE130" s="199">
        <f>IF(N130="základní",J130,0)</f>
        <v>0</v>
      </c>
      <c r="BF130" s="199">
        <f>IF(N130="snížená",J130,0)</f>
        <v>0</v>
      </c>
      <c r="BG130" s="199">
        <f>IF(N130="zákl. přenesená",J130,0)</f>
        <v>0</v>
      </c>
      <c r="BH130" s="199">
        <f>IF(N130="sníž. přenesená",J130,0)</f>
        <v>0</v>
      </c>
      <c r="BI130" s="199">
        <f>IF(N130="nulová",J130,0)</f>
        <v>0</v>
      </c>
      <c r="BJ130" s="17" t="s">
        <v>90</v>
      </c>
      <c r="BK130" s="199">
        <f>ROUND(I130*H130,2)</f>
        <v>0</v>
      </c>
      <c r="BL130" s="17" t="s">
        <v>135</v>
      </c>
      <c r="BM130" s="198" t="s">
        <v>148</v>
      </c>
    </row>
    <row r="131" spans="1:65" s="13" customFormat="1" ht="11.25">
      <c r="B131" s="200"/>
      <c r="C131" s="201"/>
      <c r="D131" s="202" t="s">
        <v>137</v>
      </c>
      <c r="E131" s="203" t="s">
        <v>1</v>
      </c>
      <c r="F131" s="204" t="s">
        <v>149</v>
      </c>
      <c r="G131" s="201"/>
      <c r="H131" s="205">
        <v>199.8</v>
      </c>
      <c r="I131" s="206"/>
      <c r="J131" s="201"/>
      <c r="K131" s="201"/>
      <c r="L131" s="207"/>
      <c r="M131" s="208"/>
      <c r="N131" s="209"/>
      <c r="O131" s="209"/>
      <c r="P131" s="209"/>
      <c r="Q131" s="209"/>
      <c r="R131" s="209"/>
      <c r="S131" s="209"/>
      <c r="T131" s="210"/>
      <c r="AT131" s="211" t="s">
        <v>137</v>
      </c>
      <c r="AU131" s="211" t="s">
        <v>92</v>
      </c>
      <c r="AV131" s="13" t="s">
        <v>92</v>
      </c>
      <c r="AW131" s="13" t="s">
        <v>36</v>
      </c>
      <c r="AX131" s="13" t="s">
        <v>90</v>
      </c>
      <c r="AY131" s="211" t="s">
        <v>128</v>
      </c>
    </row>
    <row r="132" spans="1:65" s="2" customFormat="1" ht="16.5" customHeight="1">
      <c r="A132" s="34"/>
      <c r="B132" s="35"/>
      <c r="C132" s="186" t="s">
        <v>135</v>
      </c>
      <c r="D132" s="187" t="s">
        <v>130</v>
      </c>
      <c r="E132" s="188" t="s">
        <v>150</v>
      </c>
      <c r="F132" s="189" t="s">
        <v>151</v>
      </c>
      <c r="G132" s="190" t="s">
        <v>133</v>
      </c>
      <c r="H132" s="191">
        <v>516.79999999999995</v>
      </c>
      <c r="I132" s="192"/>
      <c r="J132" s="193">
        <f>ROUND(I132*H132,2)</f>
        <v>0</v>
      </c>
      <c r="K132" s="189" t="s">
        <v>134</v>
      </c>
      <c r="L132" s="39"/>
      <c r="M132" s="194" t="s">
        <v>1</v>
      </c>
      <c r="N132" s="195" t="s">
        <v>47</v>
      </c>
      <c r="O132" s="71"/>
      <c r="P132" s="196">
        <f>O132*H132</f>
        <v>0</v>
      </c>
      <c r="Q132" s="196">
        <v>0</v>
      </c>
      <c r="R132" s="196">
        <f>Q132*H132</f>
        <v>0</v>
      </c>
      <c r="S132" s="196">
        <v>0.22</v>
      </c>
      <c r="T132" s="197">
        <f>S132*H132</f>
        <v>113.69599999999998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8" t="s">
        <v>135</v>
      </c>
      <c r="AT132" s="198" t="s">
        <v>130</v>
      </c>
      <c r="AU132" s="198" t="s">
        <v>92</v>
      </c>
      <c r="AY132" s="17" t="s">
        <v>128</v>
      </c>
      <c r="BE132" s="199">
        <f>IF(N132="základní",J132,0)</f>
        <v>0</v>
      </c>
      <c r="BF132" s="199">
        <f>IF(N132="snížená",J132,0)</f>
        <v>0</v>
      </c>
      <c r="BG132" s="199">
        <f>IF(N132="zákl. přenesená",J132,0)</f>
        <v>0</v>
      </c>
      <c r="BH132" s="199">
        <f>IF(N132="sníž. přenesená",J132,0)</f>
        <v>0</v>
      </c>
      <c r="BI132" s="199">
        <f>IF(N132="nulová",J132,0)</f>
        <v>0</v>
      </c>
      <c r="BJ132" s="17" t="s">
        <v>90</v>
      </c>
      <c r="BK132" s="199">
        <f>ROUND(I132*H132,2)</f>
        <v>0</v>
      </c>
      <c r="BL132" s="17" t="s">
        <v>135</v>
      </c>
      <c r="BM132" s="198" t="s">
        <v>152</v>
      </c>
    </row>
    <row r="133" spans="1:65" s="13" customFormat="1" ht="11.25">
      <c r="B133" s="200"/>
      <c r="C133" s="201"/>
      <c r="D133" s="202" t="s">
        <v>137</v>
      </c>
      <c r="E133" s="203" t="s">
        <v>1</v>
      </c>
      <c r="F133" s="204" t="s">
        <v>153</v>
      </c>
      <c r="G133" s="201"/>
      <c r="H133" s="205">
        <v>317</v>
      </c>
      <c r="I133" s="206"/>
      <c r="J133" s="201"/>
      <c r="K133" s="201"/>
      <c r="L133" s="207"/>
      <c r="M133" s="208"/>
      <c r="N133" s="209"/>
      <c r="O133" s="209"/>
      <c r="P133" s="209"/>
      <c r="Q133" s="209"/>
      <c r="R133" s="209"/>
      <c r="S133" s="209"/>
      <c r="T133" s="210"/>
      <c r="AT133" s="211" t="s">
        <v>137</v>
      </c>
      <c r="AU133" s="211" t="s">
        <v>92</v>
      </c>
      <c r="AV133" s="13" t="s">
        <v>92</v>
      </c>
      <c r="AW133" s="13" t="s">
        <v>36</v>
      </c>
      <c r="AX133" s="13" t="s">
        <v>82</v>
      </c>
      <c r="AY133" s="211" t="s">
        <v>128</v>
      </c>
    </row>
    <row r="134" spans="1:65" s="13" customFormat="1" ht="11.25">
      <c r="B134" s="200"/>
      <c r="C134" s="201"/>
      <c r="D134" s="202" t="s">
        <v>137</v>
      </c>
      <c r="E134" s="203" t="s">
        <v>1</v>
      </c>
      <c r="F134" s="204" t="s">
        <v>154</v>
      </c>
      <c r="G134" s="201"/>
      <c r="H134" s="205">
        <v>199.8</v>
      </c>
      <c r="I134" s="206"/>
      <c r="J134" s="201"/>
      <c r="K134" s="201"/>
      <c r="L134" s="207"/>
      <c r="M134" s="208"/>
      <c r="N134" s="209"/>
      <c r="O134" s="209"/>
      <c r="P134" s="209"/>
      <c r="Q134" s="209"/>
      <c r="R134" s="209"/>
      <c r="S134" s="209"/>
      <c r="T134" s="210"/>
      <c r="AT134" s="211" t="s">
        <v>137</v>
      </c>
      <c r="AU134" s="211" t="s">
        <v>92</v>
      </c>
      <c r="AV134" s="13" t="s">
        <v>92</v>
      </c>
      <c r="AW134" s="13" t="s">
        <v>36</v>
      </c>
      <c r="AX134" s="13" t="s">
        <v>82</v>
      </c>
      <c r="AY134" s="211" t="s">
        <v>128</v>
      </c>
    </row>
    <row r="135" spans="1:65" s="14" customFormat="1" ht="11.25">
      <c r="B135" s="212"/>
      <c r="C135" s="213"/>
      <c r="D135" s="202" t="s">
        <v>137</v>
      </c>
      <c r="E135" s="214" t="s">
        <v>1</v>
      </c>
      <c r="F135" s="215" t="s">
        <v>144</v>
      </c>
      <c r="G135" s="213"/>
      <c r="H135" s="216">
        <v>516.79999999999995</v>
      </c>
      <c r="I135" s="217"/>
      <c r="J135" s="213"/>
      <c r="K135" s="213"/>
      <c r="L135" s="218"/>
      <c r="M135" s="219"/>
      <c r="N135" s="220"/>
      <c r="O135" s="220"/>
      <c r="P135" s="220"/>
      <c r="Q135" s="220"/>
      <c r="R135" s="220"/>
      <c r="S135" s="220"/>
      <c r="T135" s="221"/>
      <c r="AT135" s="222" t="s">
        <v>137</v>
      </c>
      <c r="AU135" s="222" t="s">
        <v>92</v>
      </c>
      <c r="AV135" s="14" t="s">
        <v>135</v>
      </c>
      <c r="AW135" s="14" t="s">
        <v>36</v>
      </c>
      <c r="AX135" s="14" t="s">
        <v>90</v>
      </c>
      <c r="AY135" s="222" t="s">
        <v>128</v>
      </c>
    </row>
    <row r="136" spans="1:65" s="2" customFormat="1" ht="16.5" customHeight="1">
      <c r="A136" s="34"/>
      <c r="B136" s="35"/>
      <c r="C136" s="186" t="s">
        <v>155</v>
      </c>
      <c r="D136" s="187" t="s">
        <v>130</v>
      </c>
      <c r="E136" s="188" t="s">
        <v>156</v>
      </c>
      <c r="F136" s="189" t="s">
        <v>157</v>
      </c>
      <c r="G136" s="190" t="s">
        <v>133</v>
      </c>
      <c r="H136" s="191">
        <v>850.4</v>
      </c>
      <c r="I136" s="192"/>
      <c r="J136" s="193">
        <f>ROUND(I136*H136,2)</f>
        <v>0</v>
      </c>
      <c r="K136" s="189" t="s">
        <v>134</v>
      </c>
      <c r="L136" s="39"/>
      <c r="M136" s="194" t="s">
        <v>1</v>
      </c>
      <c r="N136" s="195" t="s">
        <v>47</v>
      </c>
      <c r="O136" s="71"/>
      <c r="P136" s="196">
        <f>O136*H136</f>
        <v>0</v>
      </c>
      <c r="Q136" s="196">
        <v>1.0000000000000001E-5</v>
      </c>
      <c r="R136" s="196">
        <f>Q136*H136</f>
        <v>8.5040000000000011E-3</v>
      </c>
      <c r="S136" s="196">
        <v>9.1999999999999998E-2</v>
      </c>
      <c r="T136" s="197">
        <f>S136*H136</f>
        <v>78.236800000000002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8" t="s">
        <v>135</v>
      </c>
      <c r="AT136" s="198" t="s">
        <v>130</v>
      </c>
      <c r="AU136" s="198" t="s">
        <v>92</v>
      </c>
      <c r="AY136" s="17" t="s">
        <v>128</v>
      </c>
      <c r="BE136" s="199">
        <f>IF(N136="základní",J136,0)</f>
        <v>0</v>
      </c>
      <c r="BF136" s="199">
        <f>IF(N136="snížená",J136,0)</f>
        <v>0</v>
      </c>
      <c r="BG136" s="199">
        <f>IF(N136="zákl. přenesená",J136,0)</f>
        <v>0</v>
      </c>
      <c r="BH136" s="199">
        <f>IF(N136="sníž. přenesená",J136,0)</f>
        <v>0</v>
      </c>
      <c r="BI136" s="199">
        <f>IF(N136="nulová",J136,0)</f>
        <v>0</v>
      </c>
      <c r="BJ136" s="17" t="s">
        <v>90</v>
      </c>
      <c r="BK136" s="199">
        <f>ROUND(I136*H136,2)</f>
        <v>0</v>
      </c>
      <c r="BL136" s="17" t="s">
        <v>135</v>
      </c>
      <c r="BM136" s="198" t="s">
        <v>158</v>
      </c>
    </row>
    <row r="137" spans="1:65" s="13" customFormat="1" ht="11.25">
      <c r="B137" s="200"/>
      <c r="C137" s="201"/>
      <c r="D137" s="202" t="s">
        <v>137</v>
      </c>
      <c r="E137" s="203" t="s">
        <v>1</v>
      </c>
      <c r="F137" s="204" t="s">
        <v>159</v>
      </c>
      <c r="G137" s="201"/>
      <c r="H137" s="205">
        <v>850.4</v>
      </c>
      <c r="I137" s="206"/>
      <c r="J137" s="201"/>
      <c r="K137" s="201"/>
      <c r="L137" s="207"/>
      <c r="M137" s="208"/>
      <c r="N137" s="209"/>
      <c r="O137" s="209"/>
      <c r="P137" s="209"/>
      <c r="Q137" s="209"/>
      <c r="R137" s="209"/>
      <c r="S137" s="209"/>
      <c r="T137" s="210"/>
      <c r="AT137" s="211" t="s">
        <v>137</v>
      </c>
      <c r="AU137" s="211" t="s">
        <v>92</v>
      </c>
      <c r="AV137" s="13" t="s">
        <v>92</v>
      </c>
      <c r="AW137" s="13" t="s">
        <v>36</v>
      </c>
      <c r="AX137" s="13" t="s">
        <v>90</v>
      </c>
      <c r="AY137" s="211" t="s">
        <v>128</v>
      </c>
    </row>
    <row r="138" spans="1:65" s="2" customFormat="1" ht="16.5" customHeight="1">
      <c r="A138" s="34"/>
      <c r="B138" s="35"/>
      <c r="C138" s="186" t="s">
        <v>160</v>
      </c>
      <c r="D138" s="187" t="s">
        <v>130</v>
      </c>
      <c r="E138" s="188" t="s">
        <v>161</v>
      </c>
      <c r="F138" s="189" t="s">
        <v>162</v>
      </c>
      <c r="G138" s="190" t="s">
        <v>163</v>
      </c>
      <c r="H138" s="191">
        <v>324.10000000000002</v>
      </c>
      <c r="I138" s="192"/>
      <c r="J138" s="193">
        <f>ROUND(I138*H138,2)</f>
        <v>0</v>
      </c>
      <c r="K138" s="189" t="s">
        <v>134</v>
      </c>
      <c r="L138" s="39"/>
      <c r="M138" s="194" t="s">
        <v>1</v>
      </c>
      <c r="N138" s="195" t="s">
        <v>47</v>
      </c>
      <c r="O138" s="71"/>
      <c r="P138" s="196">
        <f>O138*H138</f>
        <v>0</v>
      </c>
      <c r="Q138" s="196">
        <v>0</v>
      </c>
      <c r="R138" s="196">
        <f>Q138*H138</f>
        <v>0</v>
      </c>
      <c r="S138" s="196">
        <v>0.20499999999999999</v>
      </c>
      <c r="T138" s="197">
        <f>S138*H138</f>
        <v>66.4405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8" t="s">
        <v>135</v>
      </c>
      <c r="AT138" s="198" t="s">
        <v>130</v>
      </c>
      <c r="AU138" s="198" t="s">
        <v>92</v>
      </c>
      <c r="AY138" s="17" t="s">
        <v>128</v>
      </c>
      <c r="BE138" s="199">
        <f>IF(N138="základní",J138,0)</f>
        <v>0</v>
      </c>
      <c r="BF138" s="199">
        <f>IF(N138="snížená",J138,0)</f>
        <v>0</v>
      </c>
      <c r="BG138" s="199">
        <f>IF(N138="zákl. přenesená",J138,0)</f>
        <v>0</v>
      </c>
      <c r="BH138" s="199">
        <f>IF(N138="sníž. přenesená",J138,0)</f>
        <v>0</v>
      </c>
      <c r="BI138" s="199">
        <f>IF(N138="nulová",J138,0)</f>
        <v>0</v>
      </c>
      <c r="BJ138" s="17" t="s">
        <v>90</v>
      </c>
      <c r="BK138" s="199">
        <f>ROUND(I138*H138,2)</f>
        <v>0</v>
      </c>
      <c r="BL138" s="17" t="s">
        <v>135</v>
      </c>
      <c r="BM138" s="198" t="s">
        <v>164</v>
      </c>
    </row>
    <row r="139" spans="1:65" s="13" customFormat="1" ht="11.25">
      <c r="B139" s="200"/>
      <c r="C139" s="201"/>
      <c r="D139" s="202" t="s">
        <v>137</v>
      </c>
      <c r="E139" s="203" t="s">
        <v>1</v>
      </c>
      <c r="F139" s="204" t="s">
        <v>165</v>
      </c>
      <c r="G139" s="201"/>
      <c r="H139" s="205">
        <v>134.5</v>
      </c>
      <c r="I139" s="206"/>
      <c r="J139" s="201"/>
      <c r="K139" s="201"/>
      <c r="L139" s="207"/>
      <c r="M139" s="208"/>
      <c r="N139" s="209"/>
      <c r="O139" s="209"/>
      <c r="P139" s="209"/>
      <c r="Q139" s="209"/>
      <c r="R139" s="209"/>
      <c r="S139" s="209"/>
      <c r="T139" s="210"/>
      <c r="AT139" s="211" t="s">
        <v>137</v>
      </c>
      <c r="AU139" s="211" t="s">
        <v>92</v>
      </c>
      <c r="AV139" s="13" t="s">
        <v>92</v>
      </c>
      <c r="AW139" s="13" t="s">
        <v>36</v>
      </c>
      <c r="AX139" s="13" t="s">
        <v>82</v>
      </c>
      <c r="AY139" s="211" t="s">
        <v>128</v>
      </c>
    </row>
    <row r="140" spans="1:65" s="13" customFormat="1" ht="11.25">
      <c r="B140" s="200"/>
      <c r="C140" s="201"/>
      <c r="D140" s="202" t="s">
        <v>137</v>
      </c>
      <c r="E140" s="203" t="s">
        <v>1</v>
      </c>
      <c r="F140" s="204" t="s">
        <v>166</v>
      </c>
      <c r="G140" s="201"/>
      <c r="H140" s="205">
        <v>189.6</v>
      </c>
      <c r="I140" s="206"/>
      <c r="J140" s="201"/>
      <c r="K140" s="201"/>
      <c r="L140" s="207"/>
      <c r="M140" s="208"/>
      <c r="N140" s="209"/>
      <c r="O140" s="209"/>
      <c r="P140" s="209"/>
      <c r="Q140" s="209"/>
      <c r="R140" s="209"/>
      <c r="S140" s="209"/>
      <c r="T140" s="210"/>
      <c r="AT140" s="211" t="s">
        <v>137</v>
      </c>
      <c r="AU140" s="211" t="s">
        <v>92</v>
      </c>
      <c r="AV140" s="13" t="s">
        <v>92</v>
      </c>
      <c r="AW140" s="13" t="s">
        <v>36</v>
      </c>
      <c r="AX140" s="13" t="s">
        <v>82</v>
      </c>
      <c r="AY140" s="211" t="s">
        <v>128</v>
      </c>
    </row>
    <row r="141" spans="1:65" s="14" customFormat="1" ht="11.25">
      <c r="B141" s="212"/>
      <c r="C141" s="213"/>
      <c r="D141" s="202" t="s">
        <v>137</v>
      </c>
      <c r="E141" s="214" t="s">
        <v>1</v>
      </c>
      <c r="F141" s="215" t="s">
        <v>144</v>
      </c>
      <c r="G141" s="213"/>
      <c r="H141" s="216">
        <v>324.10000000000002</v>
      </c>
      <c r="I141" s="217"/>
      <c r="J141" s="213"/>
      <c r="K141" s="213"/>
      <c r="L141" s="218"/>
      <c r="M141" s="219"/>
      <c r="N141" s="220"/>
      <c r="O141" s="220"/>
      <c r="P141" s="220"/>
      <c r="Q141" s="220"/>
      <c r="R141" s="220"/>
      <c r="S141" s="220"/>
      <c r="T141" s="221"/>
      <c r="AT141" s="222" t="s">
        <v>137</v>
      </c>
      <c r="AU141" s="222" t="s">
        <v>92</v>
      </c>
      <c r="AV141" s="14" t="s">
        <v>135</v>
      </c>
      <c r="AW141" s="14" t="s">
        <v>36</v>
      </c>
      <c r="AX141" s="14" t="s">
        <v>90</v>
      </c>
      <c r="AY141" s="222" t="s">
        <v>128</v>
      </c>
    </row>
    <row r="142" spans="1:65" s="2" customFormat="1" ht="16.5" customHeight="1">
      <c r="A142" s="34"/>
      <c r="B142" s="35"/>
      <c r="C142" s="186" t="s">
        <v>167</v>
      </c>
      <c r="D142" s="187" t="s">
        <v>130</v>
      </c>
      <c r="E142" s="188" t="s">
        <v>168</v>
      </c>
      <c r="F142" s="189" t="s">
        <v>169</v>
      </c>
      <c r="G142" s="190" t="s">
        <v>133</v>
      </c>
      <c r="H142" s="191">
        <v>549</v>
      </c>
      <c r="I142" s="192"/>
      <c r="J142" s="193">
        <f>ROUND(I142*H142,2)</f>
        <v>0</v>
      </c>
      <c r="K142" s="189" t="s">
        <v>134</v>
      </c>
      <c r="L142" s="39"/>
      <c r="M142" s="194" t="s">
        <v>1</v>
      </c>
      <c r="N142" s="195" t="s">
        <v>47</v>
      </c>
      <c r="O142" s="71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8" t="s">
        <v>135</v>
      </c>
      <c r="AT142" s="198" t="s">
        <v>130</v>
      </c>
      <c r="AU142" s="198" t="s">
        <v>92</v>
      </c>
      <c r="AY142" s="17" t="s">
        <v>128</v>
      </c>
      <c r="BE142" s="199">
        <f>IF(N142="základní",J142,0)</f>
        <v>0</v>
      </c>
      <c r="BF142" s="199">
        <f>IF(N142="snížená",J142,0)</f>
        <v>0</v>
      </c>
      <c r="BG142" s="199">
        <f>IF(N142="zákl. přenesená",J142,0)</f>
        <v>0</v>
      </c>
      <c r="BH142" s="199">
        <f>IF(N142="sníž. přenesená",J142,0)</f>
        <v>0</v>
      </c>
      <c r="BI142" s="199">
        <f>IF(N142="nulová",J142,0)</f>
        <v>0</v>
      </c>
      <c r="BJ142" s="17" t="s">
        <v>90</v>
      </c>
      <c r="BK142" s="199">
        <f>ROUND(I142*H142,2)</f>
        <v>0</v>
      </c>
      <c r="BL142" s="17" t="s">
        <v>135</v>
      </c>
      <c r="BM142" s="198" t="s">
        <v>170</v>
      </c>
    </row>
    <row r="143" spans="1:65" s="13" customFormat="1" ht="11.25">
      <c r="B143" s="200"/>
      <c r="C143" s="201"/>
      <c r="D143" s="202" t="s">
        <v>137</v>
      </c>
      <c r="E143" s="203" t="s">
        <v>1</v>
      </c>
      <c r="F143" s="204" t="s">
        <v>171</v>
      </c>
      <c r="G143" s="201"/>
      <c r="H143" s="205">
        <v>549</v>
      </c>
      <c r="I143" s="206"/>
      <c r="J143" s="201"/>
      <c r="K143" s="201"/>
      <c r="L143" s="207"/>
      <c r="M143" s="208"/>
      <c r="N143" s="209"/>
      <c r="O143" s="209"/>
      <c r="P143" s="209"/>
      <c r="Q143" s="209"/>
      <c r="R143" s="209"/>
      <c r="S143" s="209"/>
      <c r="T143" s="210"/>
      <c r="AT143" s="211" t="s">
        <v>137</v>
      </c>
      <c r="AU143" s="211" t="s">
        <v>92</v>
      </c>
      <c r="AV143" s="13" t="s">
        <v>92</v>
      </c>
      <c r="AW143" s="13" t="s">
        <v>36</v>
      </c>
      <c r="AX143" s="13" t="s">
        <v>90</v>
      </c>
      <c r="AY143" s="211" t="s">
        <v>128</v>
      </c>
    </row>
    <row r="144" spans="1:65" s="2" customFormat="1" ht="21.75" customHeight="1">
      <c r="A144" s="34"/>
      <c r="B144" s="35"/>
      <c r="C144" s="186" t="s">
        <v>172</v>
      </c>
      <c r="D144" s="187" t="s">
        <v>130</v>
      </c>
      <c r="E144" s="188" t="s">
        <v>173</v>
      </c>
      <c r="F144" s="189" t="s">
        <v>174</v>
      </c>
      <c r="G144" s="190" t="s">
        <v>175</v>
      </c>
      <c r="H144" s="191">
        <v>81.8</v>
      </c>
      <c r="I144" s="192"/>
      <c r="J144" s="193">
        <f>ROUND(I144*H144,2)</f>
        <v>0</v>
      </c>
      <c r="K144" s="189" t="s">
        <v>134</v>
      </c>
      <c r="L144" s="39"/>
      <c r="M144" s="194" t="s">
        <v>1</v>
      </c>
      <c r="N144" s="195" t="s">
        <v>47</v>
      </c>
      <c r="O144" s="71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8" t="s">
        <v>135</v>
      </c>
      <c r="AT144" s="198" t="s">
        <v>130</v>
      </c>
      <c r="AU144" s="198" t="s">
        <v>92</v>
      </c>
      <c r="AY144" s="17" t="s">
        <v>128</v>
      </c>
      <c r="BE144" s="199">
        <f>IF(N144="základní",J144,0)</f>
        <v>0</v>
      </c>
      <c r="BF144" s="199">
        <f>IF(N144="snížená",J144,0)</f>
        <v>0</v>
      </c>
      <c r="BG144" s="199">
        <f>IF(N144="zákl. přenesená",J144,0)</f>
        <v>0</v>
      </c>
      <c r="BH144" s="199">
        <f>IF(N144="sníž. přenesená",J144,0)</f>
        <v>0</v>
      </c>
      <c r="BI144" s="199">
        <f>IF(N144="nulová",J144,0)</f>
        <v>0</v>
      </c>
      <c r="BJ144" s="17" t="s">
        <v>90</v>
      </c>
      <c r="BK144" s="199">
        <f>ROUND(I144*H144,2)</f>
        <v>0</v>
      </c>
      <c r="BL144" s="17" t="s">
        <v>135</v>
      </c>
      <c r="BM144" s="198" t="s">
        <v>176</v>
      </c>
    </row>
    <row r="145" spans="1:65" s="13" customFormat="1" ht="11.25">
      <c r="B145" s="200"/>
      <c r="C145" s="201"/>
      <c r="D145" s="202" t="s">
        <v>137</v>
      </c>
      <c r="E145" s="203" t="s">
        <v>1</v>
      </c>
      <c r="F145" s="204" t="s">
        <v>177</v>
      </c>
      <c r="G145" s="201"/>
      <c r="H145" s="205">
        <v>3.5</v>
      </c>
      <c r="I145" s="206"/>
      <c r="J145" s="201"/>
      <c r="K145" s="201"/>
      <c r="L145" s="207"/>
      <c r="M145" s="208"/>
      <c r="N145" s="209"/>
      <c r="O145" s="209"/>
      <c r="P145" s="209"/>
      <c r="Q145" s="209"/>
      <c r="R145" s="209"/>
      <c r="S145" s="209"/>
      <c r="T145" s="210"/>
      <c r="AT145" s="211" t="s">
        <v>137</v>
      </c>
      <c r="AU145" s="211" t="s">
        <v>92</v>
      </c>
      <c r="AV145" s="13" t="s">
        <v>92</v>
      </c>
      <c r="AW145" s="13" t="s">
        <v>36</v>
      </c>
      <c r="AX145" s="13" t="s">
        <v>82</v>
      </c>
      <c r="AY145" s="211" t="s">
        <v>128</v>
      </c>
    </row>
    <row r="146" spans="1:65" s="13" customFormat="1" ht="11.25">
      <c r="B146" s="200"/>
      <c r="C146" s="201"/>
      <c r="D146" s="202" t="s">
        <v>137</v>
      </c>
      <c r="E146" s="203" t="s">
        <v>1</v>
      </c>
      <c r="F146" s="204" t="s">
        <v>178</v>
      </c>
      <c r="G146" s="201"/>
      <c r="H146" s="205">
        <v>78.3</v>
      </c>
      <c r="I146" s="206"/>
      <c r="J146" s="201"/>
      <c r="K146" s="201"/>
      <c r="L146" s="207"/>
      <c r="M146" s="208"/>
      <c r="N146" s="209"/>
      <c r="O146" s="209"/>
      <c r="P146" s="209"/>
      <c r="Q146" s="209"/>
      <c r="R146" s="209"/>
      <c r="S146" s="209"/>
      <c r="T146" s="210"/>
      <c r="AT146" s="211" t="s">
        <v>137</v>
      </c>
      <c r="AU146" s="211" t="s">
        <v>92</v>
      </c>
      <c r="AV146" s="13" t="s">
        <v>92</v>
      </c>
      <c r="AW146" s="13" t="s">
        <v>36</v>
      </c>
      <c r="AX146" s="13" t="s">
        <v>82</v>
      </c>
      <c r="AY146" s="211" t="s">
        <v>128</v>
      </c>
    </row>
    <row r="147" spans="1:65" s="14" customFormat="1" ht="11.25">
      <c r="B147" s="212"/>
      <c r="C147" s="213"/>
      <c r="D147" s="202" t="s">
        <v>137</v>
      </c>
      <c r="E147" s="214" t="s">
        <v>1</v>
      </c>
      <c r="F147" s="215" t="s">
        <v>144</v>
      </c>
      <c r="G147" s="213"/>
      <c r="H147" s="216">
        <v>81.8</v>
      </c>
      <c r="I147" s="217"/>
      <c r="J147" s="213"/>
      <c r="K147" s="213"/>
      <c r="L147" s="218"/>
      <c r="M147" s="219"/>
      <c r="N147" s="220"/>
      <c r="O147" s="220"/>
      <c r="P147" s="220"/>
      <c r="Q147" s="220"/>
      <c r="R147" s="220"/>
      <c r="S147" s="220"/>
      <c r="T147" s="221"/>
      <c r="AT147" s="222" t="s">
        <v>137</v>
      </c>
      <c r="AU147" s="222" t="s">
        <v>92</v>
      </c>
      <c r="AV147" s="14" t="s">
        <v>135</v>
      </c>
      <c r="AW147" s="14" t="s">
        <v>36</v>
      </c>
      <c r="AX147" s="14" t="s">
        <v>90</v>
      </c>
      <c r="AY147" s="222" t="s">
        <v>128</v>
      </c>
    </row>
    <row r="148" spans="1:65" s="2" customFormat="1" ht="21.75" customHeight="1">
      <c r="A148" s="34"/>
      <c r="B148" s="35"/>
      <c r="C148" s="186" t="s">
        <v>179</v>
      </c>
      <c r="D148" s="187" t="s">
        <v>130</v>
      </c>
      <c r="E148" s="188" t="s">
        <v>180</v>
      </c>
      <c r="F148" s="189" t="s">
        <v>181</v>
      </c>
      <c r="G148" s="190" t="s">
        <v>175</v>
      </c>
      <c r="H148" s="191">
        <v>45.863</v>
      </c>
      <c r="I148" s="192"/>
      <c r="J148" s="193">
        <f>ROUND(I148*H148,2)</f>
        <v>0</v>
      </c>
      <c r="K148" s="189" t="s">
        <v>134</v>
      </c>
      <c r="L148" s="39"/>
      <c r="M148" s="194" t="s">
        <v>1</v>
      </c>
      <c r="N148" s="195" t="s">
        <v>47</v>
      </c>
      <c r="O148" s="71"/>
      <c r="P148" s="196">
        <f>O148*H148</f>
        <v>0</v>
      </c>
      <c r="Q148" s="196">
        <v>0</v>
      </c>
      <c r="R148" s="196">
        <f>Q148*H148</f>
        <v>0</v>
      </c>
      <c r="S148" s="196">
        <v>0</v>
      </c>
      <c r="T148" s="197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8" t="s">
        <v>135</v>
      </c>
      <c r="AT148" s="198" t="s">
        <v>130</v>
      </c>
      <c r="AU148" s="198" t="s">
        <v>92</v>
      </c>
      <c r="AY148" s="17" t="s">
        <v>128</v>
      </c>
      <c r="BE148" s="199">
        <f>IF(N148="základní",J148,0)</f>
        <v>0</v>
      </c>
      <c r="BF148" s="199">
        <f>IF(N148="snížená",J148,0)</f>
        <v>0</v>
      </c>
      <c r="BG148" s="199">
        <f>IF(N148="zákl. přenesená",J148,0)</f>
        <v>0</v>
      </c>
      <c r="BH148" s="199">
        <f>IF(N148="sníž. přenesená",J148,0)</f>
        <v>0</v>
      </c>
      <c r="BI148" s="199">
        <f>IF(N148="nulová",J148,0)</f>
        <v>0</v>
      </c>
      <c r="BJ148" s="17" t="s">
        <v>90</v>
      </c>
      <c r="BK148" s="199">
        <f>ROUND(I148*H148,2)</f>
        <v>0</v>
      </c>
      <c r="BL148" s="17" t="s">
        <v>135</v>
      </c>
      <c r="BM148" s="198" t="s">
        <v>182</v>
      </c>
    </row>
    <row r="149" spans="1:65" s="13" customFormat="1" ht="11.25">
      <c r="B149" s="200"/>
      <c r="C149" s="201"/>
      <c r="D149" s="202" t="s">
        <v>137</v>
      </c>
      <c r="E149" s="203" t="s">
        <v>1</v>
      </c>
      <c r="F149" s="204" t="s">
        <v>183</v>
      </c>
      <c r="G149" s="201"/>
      <c r="H149" s="205">
        <v>45.863</v>
      </c>
      <c r="I149" s="206"/>
      <c r="J149" s="201"/>
      <c r="K149" s="201"/>
      <c r="L149" s="207"/>
      <c r="M149" s="208"/>
      <c r="N149" s="209"/>
      <c r="O149" s="209"/>
      <c r="P149" s="209"/>
      <c r="Q149" s="209"/>
      <c r="R149" s="209"/>
      <c r="S149" s="209"/>
      <c r="T149" s="210"/>
      <c r="AT149" s="211" t="s">
        <v>137</v>
      </c>
      <c r="AU149" s="211" t="s">
        <v>92</v>
      </c>
      <c r="AV149" s="13" t="s">
        <v>92</v>
      </c>
      <c r="AW149" s="13" t="s">
        <v>36</v>
      </c>
      <c r="AX149" s="13" t="s">
        <v>90</v>
      </c>
      <c r="AY149" s="211" t="s">
        <v>128</v>
      </c>
    </row>
    <row r="150" spans="1:65" s="2" customFormat="1" ht="21.75" customHeight="1">
      <c r="A150" s="34"/>
      <c r="B150" s="35"/>
      <c r="C150" s="186" t="s">
        <v>184</v>
      </c>
      <c r="D150" s="187" t="s">
        <v>130</v>
      </c>
      <c r="E150" s="188" t="s">
        <v>185</v>
      </c>
      <c r="F150" s="189" t="s">
        <v>186</v>
      </c>
      <c r="G150" s="190" t="s">
        <v>175</v>
      </c>
      <c r="H150" s="191">
        <v>58.4</v>
      </c>
      <c r="I150" s="192"/>
      <c r="J150" s="193">
        <f>ROUND(I150*H150,2)</f>
        <v>0</v>
      </c>
      <c r="K150" s="189" t="s">
        <v>134</v>
      </c>
      <c r="L150" s="39"/>
      <c r="M150" s="194" t="s">
        <v>1</v>
      </c>
      <c r="N150" s="195" t="s">
        <v>47</v>
      </c>
      <c r="O150" s="71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8" t="s">
        <v>135</v>
      </c>
      <c r="AT150" s="198" t="s">
        <v>130</v>
      </c>
      <c r="AU150" s="198" t="s">
        <v>92</v>
      </c>
      <c r="AY150" s="17" t="s">
        <v>128</v>
      </c>
      <c r="BE150" s="199">
        <f>IF(N150="základní",J150,0)</f>
        <v>0</v>
      </c>
      <c r="BF150" s="199">
        <f>IF(N150="snížená",J150,0)</f>
        <v>0</v>
      </c>
      <c r="BG150" s="199">
        <f>IF(N150="zákl. přenesená",J150,0)</f>
        <v>0</v>
      </c>
      <c r="BH150" s="199">
        <f>IF(N150="sníž. přenesená",J150,0)</f>
        <v>0</v>
      </c>
      <c r="BI150" s="199">
        <f>IF(N150="nulová",J150,0)</f>
        <v>0</v>
      </c>
      <c r="BJ150" s="17" t="s">
        <v>90</v>
      </c>
      <c r="BK150" s="199">
        <f>ROUND(I150*H150,2)</f>
        <v>0</v>
      </c>
      <c r="BL150" s="17" t="s">
        <v>135</v>
      </c>
      <c r="BM150" s="198" t="s">
        <v>187</v>
      </c>
    </row>
    <row r="151" spans="1:65" s="13" customFormat="1" ht="11.25">
      <c r="B151" s="200"/>
      <c r="C151" s="201"/>
      <c r="D151" s="202" t="s">
        <v>137</v>
      </c>
      <c r="E151" s="203" t="s">
        <v>1</v>
      </c>
      <c r="F151" s="204" t="s">
        <v>188</v>
      </c>
      <c r="G151" s="201"/>
      <c r="H151" s="205">
        <v>54.9</v>
      </c>
      <c r="I151" s="206"/>
      <c r="J151" s="201"/>
      <c r="K151" s="201"/>
      <c r="L151" s="207"/>
      <c r="M151" s="208"/>
      <c r="N151" s="209"/>
      <c r="O151" s="209"/>
      <c r="P151" s="209"/>
      <c r="Q151" s="209"/>
      <c r="R151" s="209"/>
      <c r="S151" s="209"/>
      <c r="T151" s="210"/>
      <c r="AT151" s="211" t="s">
        <v>137</v>
      </c>
      <c r="AU151" s="211" t="s">
        <v>92</v>
      </c>
      <c r="AV151" s="13" t="s">
        <v>92</v>
      </c>
      <c r="AW151" s="13" t="s">
        <v>36</v>
      </c>
      <c r="AX151" s="13" t="s">
        <v>82</v>
      </c>
      <c r="AY151" s="211" t="s">
        <v>128</v>
      </c>
    </row>
    <row r="152" spans="1:65" s="13" customFormat="1" ht="11.25">
      <c r="B152" s="200"/>
      <c r="C152" s="201"/>
      <c r="D152" s="202" t="s">
        <v>137</v>
      </c>
      <c r="E152" s="203" t="s">
        <v>1</v>
      </c>
      <c r="F152" s="204" t="s">
        <v>189</v>
      </c>
      <c r="G152" s="201"/>
      <c r="H152" s="205">
        <v>3.5</v>
      </c>
      <c r="I152" s="206"/>
      <c r="J152" s="201"/>
      <c r="K152" s="201"/>
      <c r="L152" s="207"/>
      <c r="M152" s="208"/>
      <c r="N152" s="209"/>
      <c r="O152" s="209"/>
      <c r="P152" s="209"/>
      <c r="Q152" s="209"/>
      <c r="R152" s="209"/>
      <c r="S152" s="209"/>
      <c r="T152" s="210"/>
      <c r="AT152" s="211" t="s">
        <v>137</v>
      </c>
      <c r="AU152" s="211" t="s">
        <v>92</v>
      </c>
      <c r="AV152" s="13" t="s">
        <v>92</v>
      </c>
      <c r="AW152" s="13" t="s">
        <v>36</v>
      </c>
      <c r="AX152" s="13" t="s">
        <v>82</v>
      </c>
      <c r="AY152" s="211" t="s">
        <v>128</v>
      </c>
    </row>
    <row r="153" spans="1:65" s="14" customFormat="1" ht="11.25">
      <c r="B153" s="212"/>
      <c r="C153" s="213"/>
      <c r="D153" s="202" t="s">
        <v>137</v>
      </c>
      <c r="E153" s="214" t="s">
        <v>1</v>
      </c>
      <c r="F153" s="215" t="s">
        <v>144</v>
      </c>
      <c r="G153" s="213"/>
      <c r="H153" s="216">
        <v>58.4</v>
      </c>
      <c r="I153" s="217"/>
      <c r="J153" s="213"/>
      <c r="K153" s="213"/>
      <c r="L153" s="218"/>
      <c r="M153" s="219"/>
      <c r="N153" s="220"/>
      <c r="O153" s="220"/>
      <c r="P153" s="220"/>
      <c r="Q153" s="220"/>
      <c r="R153" s="220"/>
      <c r="S153" s="220"/>
      <c r="T153" s="221"/>
      <c r="AT153" s="222" t="s">
        <v>137</v>
      </c>
      <c r="AU153" s="222" t="s">
        <v>92</v>
      </c>
      <c r="AV153" s="14" t="s">
        <v>135</v>
      </c>
      <c r="AW153" s="14" t="s">
        <v>36</v>
      </c>
      <c r="AX153" s="14" t="s">
        <v>90</v>
      </c>
      <c r="AY153" s="222" t="s">
        <v>128</v>
      </c>
    </row>
    <row r="154" spans="1:65" s="2" customFormat="1" ht="21.75" customHeight="1">
      <c r="A154" s="34"/>
      <c r="B154" s="35"/>
      <c r="C154" s="186" t="s">
        <v>190</v>
      </c>
      <c r="D154" s="187" t="s">
        <v>130</v>
      </c>
      <c r="E154" s="188" t="s">
        <v>191</v>
      </c>
      <c r="F154" s="189" t="s">
        <v>192</v>
      </c>
      <c r="G154" s="190" t="s">
        <v>175</v>
      </c>
      <c r="H154" s="191">
        <v>124.163</v>
      </c>
      <c r="I154" s="192"/>
      <c r="J154" s="193">
        <f>ROUND(I154*H154,2)</f>
        <v>0</v>
      </c>
      <c r="K154" s="189" t="s">
        <v>134</v>
      </c>
      <c r="L154" s="39"/>
      <c r="M154" s="194" t="s">
        <v>1</v>
      </c>
      <c r="N154" s="195" t="s">
        <v>47</v>
      </c>
      <c r="O154" s="71"/>
      <c r="P154" s="196">
        <f>O154*H154</f>
        <v>0</v>
      </c>
      <c r="Q154" s="196">
        <v>0</v>
      </c>
      <c r="R154" s="196">
        <f>Q154*H154</f>
        <v>0</v>
      </c>
      <c r="S154" s="196">
        <v>0</v>
      </c>
      <c r="T154" s="197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8" t="s">
        <v>135</v>
      </c>
      <c r="AT154" s="198" t="s">
        <v>130</v>
      </c>
      <c r="AU154" s="198" t="s">
        <v>92</v>
      </c>
      <c r="AY154" s="17" t="s">
        <v>128</v>
      </c>
      <c r="BE154" s="199">
        <f>IF(N154="základní",J154,0)</f>
        <v>0</v>
      </c>
      <c r="BF154" s="199">
        <f>IF(N154="snížená",J154,0)</f>
        <v>0</v>
      </c>
      <c r="BG154" s="199">
        <f>IF(N154="zákl. přenesená",J154,0)</f>
        <v>0</v>
      </c>
      <c r="BH154" s="199">
        <f>IF(N154="sníž. přenesená",J154,0)</f>
        <v>0</v>
      </c>
      <c r="BI154" s="199">
        <f>IF(N154="nulová",J154,0)</f>
        <v>0</v>
      </c>
      <c r="BJ154" s="17" t="s">
        <v>90</v>
      </c>
      <c r="BK154" s="199">
        <f>ROUND(I154*H154,2)</f>
        <v>0</v>
      </c>
      <c r="BL154" s="17" t="s">
        <v>135</v>
      </c>
      <c r="BM154" s="198" t="s">
        <v>193</v>
      </c>
    </row>
    <row r="155" spans="1:65" s="13" customFormat="1" ht="11.25">
      <c r="B155" s="200"/>
      <c r="C155" s="201"/>
      <c r="D155" s="202" t="s">
        <v>137</v>
      </c>
      <c r="E155" s="203" t="s">
        <v>1</v>
      </c>
      <c r="F155" s="204" t="s">
        <v>194</v>
      </c>
      <c r="G155" s="201"/>
      <c r="H155" s="205">
        <v>78.3</v>
      </c>
      <c r="I155" s="206"/>
      <c r="J155" s="201"/>
      <c r="K155" s="201"/>
      <c r="L155" s="207"/>
      <c r="M155" s="208"/>
      <c r="N155" s="209"/>
      <c r="O155" s="209"/>
      <c r="P155" s="209"/>
      <c r="Q155" s="209"/>
      <c r="R155" s="209"/>
      <c r="S155" s="209"/>
      <c r="T155" s="210"/>
      <c r="AT155" s="211" t="s">
        <v>137</v>
      </c>
      <c r="AU155" s="211" t="s">
        <v>92</v>
      </c>
      <c r="AV155" s="13" t="s">
        <v>92</v>
      </c>
      <c r="AW155" s="13" t="s">
        <v>36</v>
      </c>
      <c r="AX155" s="13" t="s">
        <v>82</v>
      </c>
      <c r="AY155" s="211" t="s">
        <v>128</v>
      </c>
    </row>
    <row r="156" spans="1:65" s="13" customFormat="1" ht="11.25">
      <c r="B156" s="200"/>
      <c r="C156" s="201"/>
      <c r="D156" s="202" t="s">
        <v>137</v>
      </c>
      <c r="E156" s="203" t="s">
        <v>1</v>
      </c>
      <c r="F156" s="204" t="s">
        <v>195</v>
      </c>
      <c r="G156" s="201"/>
      <c r="H156" s="205">
        <v>45.863</v>
      </c>
      <c r="I156" s="206"/>
      <c r="J156" s="201"/>
      <c r="K156" s="201"/>
      <c r="L156" s="207"/>
      <c r="M156" s="208"/>
      <c r="N156" s="209"/>
      <c r="O156" s="209"/>
      <c r="P156" s="209"/>
      <c r="Q156" s="209"/>
      <c r="R156" s="209"/>
      <c r="S156" s="209"/>
      <c r="T156" s="210"/>
      <c r="AT156" s="211" t="s">
        <v>137</v>
      </c>
      <c r="AU156" s="211" t="s">
        <v>92</v>
      </c>
      <c r="AV156" s="13" t="s">
        <v>92</v>
      </c>
      <c r="AW156" s="13" t="s">
        <v>36</v>
      </c>
      <c r="AX156" s="13" t="s">
        <v>82</v>
      </c>
      <c r="AY156" s="211" t="s">
        <v>128</v>
      </c>
    </row>
    <row r="157" spans="1:65" s="14" customFormat="1" ht="11.25">
      <c r="B157" s="212"/>
      <c r="C157" s="213"/>
      <c r="D157" s="202" t="s">
        <v>137</v>
      </c>
      <c r="E157" s="214" t="s">
        <v>1</v>
      </c>
      <c r="F157" s="215" t="s">
        <v>144</v>
      </c>
      <c r="G157" s="213"/>
      <c r="H157" s="216">
        <v>124.163</v>
      </c>
      <c r="I157" s="217"/>
      <c r="J157" s="213"/>
      <c r="K157" s="213"/>
      <c r="L157" s="218"/>
      <c r="M157" s="219"/>
      <c r="N157" s="220"/>
      <c r="O157" s="220"/>
      <c r="P157" s="220"/>
      <c r="Q157" s="220"/>
      <c r="R157" s="220"/>
      <c r="S157" s="220"/>
      <c r="T157" s="221"/>
      <c r="AT157" s="222" t="s">
        <v>137</v>
      </c>
      <c r="AU157" s="222" t="s">
        <v>92</v>
      </c>
      <c r="AV157" s="14" t="s">
        <v>135</v>
      </c>
      <c r="AW157" s="14" t="s">
        <v>36</v>
      </c>
      <c r="AX157" s="14" t="s">
        <v>90</v>
      </c>
      <c r="AY157" s="222" t="s">
        <v>128</v>
      </c>
    </row>
    <row r="158" spans="1:65" s="2" customFormat="1" ht="24.2" customHeight="1">
      <c r="A158" s="34"/>
      <c r="B158" s="35"/>
      <c r="C158" s="186" t="s">
        <v>8</v>
      </c>
      <c r="D158" s="187" t="s">
        <v>130</v>
      </c>
      <c r="E158" s="188" t="s">
        <v>196</v>
      </c>
      <c r="F158" s="189" t="s">
        <v>197</v>
      </c>
      <c r="G158" s="190" t="s">
        <v>175</v>
      </c>
      <c r="H158" s="191">
        <v>2483.25</v>
      </c>
      <c r="I158" s="192"/>
      <c r="J158" s="193">
        <f>ROUND(I158*H158,2)</f>
        <v>0</v>
      </c>
      <c r="K158" s="189" t="s">
        <v>134</v>
      </c>
      <c r="L158" s="39"/>
      <c r="M158" s="194" t="s">
        <v>1</v>
      </c>
      <c r="N158" s="195" t="s">
        <v>47</v>
      </c>
      <c r="O158" s="71"/>
      <c r="P158" s="196">
        <f>O158*H158</f>
        <v>0</v>
      </c>
      <c r="Q158" s="196">
        <v>0</v>
      </c>
      <c r="R158" s="196">
        <f>Q158*H158</f>
        <v>0</v>
      </c>
      <c r="S158" s="196">
        <v>0</v>
      </c>
      <c r="T158" s="197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8" t="s">
        <v>135</v>
      </c>
      <c r="AT158" s="198" t="s">
        <v>130</v>
      </c>
      <c r="AU158" s="198" t="s">
        <v>92</v>
      </c>
      <c r="AY158" s="17" t="s">
        <v>128</v>
      </c>
      <c r="BE158" s="199">
        <f>IF(N158="základní",J158,0)</f>
        <v>0</v>
      </c>
      <c r="BF158" s="199">
        <f>IF(N158="snížená",J158,0)</f>
        <v>0</v>
      </c>
      <c r="BG158" s="199">
        <f>IF(N158="zákl. přenesená",J158,0)</f>
        <v>0</v>
      </c>
      <c r="BH158" s="199">
        <f>IF(N158="sníž. přenesená",J158,0)</f>
        <v>0</v>
      </c>
      <c r="BI158" s="199">
        <f>IF(N158="nulová",J158,0)</f>
        <v>0</v>
      </c>
      <c r="BJ158" s="17" t="s">
        <v>90</v>
      </c>
      <c r="BK158" s="199">
        <f>ROUND(I158*H158,2)</f>
        <v>0</v>
      </c>
      <c r="BL158" s="17" t="s">
        <v>135</v>
      </c>
      <c r="BM158" s="198" t="s">
        <v>198</v>
      </c>
    </row>
    <row r="159" spans="1:65" s="13" customFormat="1" ht="11.25">
      <c r="B159" s="200"/>
      <c r="C159" s="201"/>
      <c r="D159" s="202" t="s">
        <v>137</v>
      </c>
      <c r="E159" s="203" t="s">
        <v>1</v>
      </c>
      <c r="F159" s="204" t="s">
        <v>199</v>
      </c>
      <c r="G159" s="201"/>
      <c r="H159" s="205">
        <v>1566</v>
      </c>
      <c r="I159" s="206"/>
      <c r="J159" s="201"/>
      <c r="K159" s="201"/>
      <c r="L159" s="207"/>
      <c r="M159" s="208"/>
      <c r="N159" s="209"/>
      <c r="O159" s="209"/>
      <c r="P159" s="209"/>
      <c r="Q159" s="209"/>
      <c r="R159" s="209"/>
      <c r="S159" s="209"/>
      <c r="T159" s="210"/>
      <c r="AT159" s="211" t="s">
        <v>137</v>
      </c>
      <c r="AU159" s="211" t="s">
        <v>92</v>
      </c>
      <c r="AV159" s="13" t="s">
        <v>92</v>
      </c>
      <c r="AW159" s="13" t="s">
        <v>36</v>
      </c>
      <c r="AX159" s="13" t="s">
        <v>82</v>
      </c>
      <c r="AY159" s="211" t="s">
        <v>128</v>
      </c>
    </row>
    <row r="160" spans="1:65" s="13" customFormat="1" ht="11.25">
      <c r="B160" s="200"/>
      <c r="C160" s="201"/>
      <c r="D160" s="202" t="s">
        <v>137</v>
      </c>
      <c r="E160" s="203" t="s">
        <v>1</v>
      </c>
      <c r="F160" s="204" t="s">
        <v>200</v>
      </c>
      <c r="G160" s="201"/>
      <c r="H160" s="205">
        <v>917.25</v>
      </c>
      <c r="I160" s="206"/>
      <c r="J160" s="201"/>
      <c r="K160" s="201"/>
      <c r="L160" s="207"/>
      <c r="M160" s="208"/>
      <c r="N160" s="209"/>
      <c r="O160" s="209"/>
      <c r="P160" s="209"/>
      <c r="Q160" s="209"/>
      <c r="R160" s="209"/>
      <c r="S160" s="209"/>
      <c r="T160" s="210"/>
      <c r="AT160" s="211" t="s">
        <v>137</v>
      </c>
      <c r="AU160" s="211" t="s">
        <v>92</v>
      </c>
      <c r="AV160" s="13" t="s">
        <v>92</v>
      </c>
      <c r="AW160" s="13" t="s">
        <v>36</v>
      </c>
      <c r="AX160" s="13" t="s">
        <v>82</v>
      </c>
      <c r="AY160" s="211" t="s">
        <v>128</v>
      </c>
    </row>
    <row r="161" spans="1:65" s="14" customFormat="1" ht="11.25">
      <c r="B161" s="212"/>
      <c r="C161" s="213"/>
      <c r="D161" s="202" t="s">
        <v>137</v>
      </c>
      <c r="E161" s="214" t="s">
        <v>1</v>
      </c>
      <c r="F161" s="215" t="s">
        <v>144</v>
      </c>
      <c r="G161" s="213"/>
      <c r="H161" s="216">
        <v>2483.25</v>
      </c>
      <c r="I161" s="217"/>
      <c r="J161" s="213"/>
      <c r="K161" s="213"/>
      <c r="L161" s="218"/>
      <c r="M161" s="219"/>
      <c r="N161" s="220"/>
      <c r="O161" s="220"/>
      <c r="P161" s="220"/>
      <c r="Q161" s="220"/>
      <c r="R161" s="220"/>
      <c r="S161" s="220"/>
      <c r="T161" s="221"/>
      <c r="AT161" s="222" t="s">
        <v>137</v>
      </c>
      <c r="AU161" s="222" t="s">
        <v>92</v>
      </c>
      <c r="AV161" s="14" t="s">
        <v>135</v>
      </c>
      <c r="AW161" s="14" t="s">
        <v>36</v>
      </c>
      <c r="AX161" s="14" t="s">
        <v>90</v>
      </c>
      <c r="AY161" s="222" t="s">
        <v>128</v>
      </c>
    </row>
    <row r="162" spans="1:65" s="2" customFormat="1" ht="16.5" customHeight="1">
      <c r="A162" s="34"/>
      <c r="B162" s="35"/>
      <c r="C162" s="186" t="s">
        <v>201</v>
      </c>
      <c r="D162" s="187" t="s">
        <v>130</v>
      </c>
      <c r="E162" s="188" t="s">
        <v>202</v>
      </c>
      <c r="F162" s="189" t="s">
        <v>203</v>
      </c>
      <c r="G162" s="190" t="s">
        <v>175</v>
      </c>
      <c r="H162" s="191">
        <v>182.56299999999999</v>
      </c>
      <c r="I162" s="192"/>
      <c r="J162" s="193">
        <f>ROUND(I162*H162,2)</f>
        <v>0</v>
      </c>
      <c r="K162" s="189" t="s">
        <v>134</v>
      </c>
      <c r="L162" s="39"/>
      <c r="M162" s="194" t="s">
        <v>1</v>
      </c>
      <c r="N162" s="195" t="s">
        <v>47</v>
      </c>
      <c r="O162" s="71"/>
      <c r="P162" s="196">
        <f>O162*H162</f>
        <v>0</v>
      </c>
      <c r="Q162" s="196">
        <v>0</v>
      </c>
      <c r="R162" s="196">
        <f>Q162*H162</f>
        <v>0</v>
      </c>
      <c r="S162" s="196">
        <v>0</v>
      </c>
      <c r="T162" s="197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8" t="s">
        <v>135</v>
      </c>
      <c r="AT162" s="198" t="s">
        <v>130</v>
      </c>
      <c r="AU162" s="198" t="s">
        <v>92</v>
      </c>
      <c r="AY162" s="17" t="s">
        <v>128</v>
      </c>
      <c r="BE162" s="199">
        <f>IF(N162="základní",J162,0)</f>
        <v>0</v>
      </c>
      <c r="BF162" s="199">
        <f>IF(N162="snížená",J162,0)</f>
        <v>0</v>
      </c>
      <c r="BG162" s="199">
        <f>IF(N162="zákl. přenesená",J162,0)</f>
        <v>0</v>
      </c>
      <c r="BH162" s="199">
        <f>IF(N162="sníž. přenesená",J162,0)</f>
        <v>0</v>
      </c>
      <c r="BI162" s="199">
        <f>IF(N162="nulová",J162,0)</f>
        <v>0</v>
      </c>
      <c r="BJ162" s="17" t="s">
        <v>90</v>
      </c>
      <c r="BK162" s="199">
        <f>ROUND(I162*H162,2)</f>
        <v>0</v>
      </c>
      <c r="BL162" s="17" t="s">
        <v>135</v>
      </c>
      <c r="BM162" s="198" t="s">
        <v>204</v>
      </c>
    </row>
    <row r="163" spans="1:65" s="13" customFormat="1" ht="11.25">
      <c r="B163" s="200"/>
      <c r="C163" s="201"/>
      <c r="D163" s="202" t="s">
        <v>137</v>
      </c>
      <c r="E163" s="203" t="s">
        <v>1</v>
      </c>
      <c r="F163" s="204" t="s">
        <v>188</v>
      </c>
      <c r="G163" s="201"/>
      <c r="H163" s="205">
        <v>54.9</v>
      </c>
      <c r="I163" s="206"/>
      <c r="J163" s="201"/>
      <c r="K163" s="201"/>
      <c r="L163" s="207"/>
      <c r="M163" s="208"/>
      <c r="N163" s="209"/>
      <c r="O163" s="209"/>
      <c r="P163" s="209"/>
      <c r="Q163" s="209"/>
      <c r="R163" s="209"/>
      <c r="S163" s="209"/>
      <c r="T163" s="210"/>
      <c r="AT163" s="211" t="s">
        <v>137</v>
      </c>
      <c r="AU163" s="211" t="s">
        <v>92</v>
      </c>
      <c r="AV163" s="13" t="s">
        <v>92</v>
      </c>
      <c r="AW163" s="13" t="s">
        <v>36</v>
      </c>
      <c r="AX163" s="13" t="s">
        <v>82</v>
      </c>
      <c r="AY163" s="211" t="s">
        <v>128</v>
      </c>
    </row>
    <row r="164" spans="1:65" s="13" customFormat="1" ht="11.25">
      <c r="B164" s="200"/>
      <c r="C164" s="201"/>
      <c r="D164" s="202" t="s">
        <v>137</v>
      </c>
      <c r="E164" s="203" t="s">
        <v>1</v>
      </c>
      <c r="F164" s="204" t="s">
        <v>189</v>
      </c>
      <c r="G164" s="201"/>
      <c r="H164" s="205">
        <v>3.5</v>
      </c>
      <c r="I164" s="206"/>
      <c r="J164" s="201"/>
      <c r="K164" s="201"/>
      <c r="L164" s="207"/>
      <c r="M164" s="208"/>
      <c r="N164" s="209"/>
      <c r="O164" s="209"/>
      <c r="P164" s="209"/>
      <c r="Q164" s="209"/>
      <c r="R164" s="209"/>
      <c r="S164" s="209"/>
      <c r="T164" s="210"/>
      <c r="AT164" s="211" t="s">
        <v>137</v>
      </c>
      <c r="AU164" s="211" t="s">
        <v>92</v>
      </c>
      <c r="AV164" s="13" t="s">
        <v>92</v>
      </c>
      <c r="AW164" s="13" t="s">
        <v>36</v>
      </c>
      <c r="AX164" s="13" t="s">
        <v>82</v>
      </c>
      <c r="AY164" s="211" t="s">
        <v>128</v>
      </c>
    </row>
    <row r="165" spans="1:65" s="13" customFormat="1" ht="11.25">
      <c r="B165" s="200"/>
      <c r="C165" s="201"/>
      <c r="D165" s="202" t="s">
        <v>137</v>
      </c>
      <c r="E165" s="203" t="s">
        <v>1</v>
      </c>
      <c r="F165" s="204" t="s">
        <v>194</v>
      </c>
      <c r="G165" s="201"/>
      <c r="H165" s="205">
        <v>78.3</v>
      </c>
      <c r="I165" s="206"/>
      <c r="J165" s="201"/>
      <c r="K165" s="201"/>
      <c r="L165" s="207"/>
      <c r="M165" s="208"/>
      <c r="N165" s="209"/>
      <c r="O165" s="209"/>
      <c r="P165" s="209"/>
      <c r="Q165" s="209"/>
      <c r="R165" s="209"/>
      <c r="S165" s="209"/>
      <c r="T165" s="210"/>
      <c r="AT165" s="211" t="s">
        <v>137</v>
      </c>
      <c r="AU165" s="211" t="s">
        <v>92</v>
      </c>
      <c r="AV165" s="13" t="s">
        <v>92</v>
      </c>
      <c r="AW165" s="13" t="s">
        <v>36</v>
      </c>
      <c r="AX165" s="13" t="s">
        <v>82</v>
      </c>
      <c r="AY165" s="211" t="s">
        <v>128</v>
      </c>
    </row>
    <row r="166" spans="1:65" s="13" customFormat="1" ht="11.25">
      <c r="B166" s="200"/>
      <c r="C166" s="201"/>
      <c r="D166" s="202" t="s">
        <v>137</v>
      </c>
      <c r="E166" s="203" t="s">
        <v>1</v>
      </c>
      <c r="F166" s="204" t="s">
        <v>195</v>
      </c>
      <c r="G166" s="201"/>
      <c r="H166" s="205">
        <v>45.863</v>
      </c>
      <c r="I166" s="206"/>
      <c r="J166" s="201"/>
      <c r="K166" s="201"/>
      <c r="L166" s="207"/>
      <c r="M166" s="208"/>
      <c r="N166" s="209"/>
      <c r="O166" s="209"/>
      <c r="P166" s="209"/>
      <c r="Q166" s="209"/>
      <c r="R166" s="209"/>
      <c r="S166" s="209"/>
      <c r="T166" s="210"/>
      <c r="AT166" s="211" t="s">
        <v>137</v>
      </c>
      <c r="AU166" s="211" t="s">
        <v>92</v>
      </c>
      <c r="AV166" s="13" t="s">
        <v>92</v>
      </c>
      <c r="AW166" s="13" t="s">
        <v>36</v>
      </c>
      <c r="AX166" s="13" t="s">
        <v>82</v>
      </c>
      <c r="AY166" s="211" t="s">
        <v>128</v>
      </c>
    </row>
    <row r="167" spans="1:65" s="14" customFormat="1" ht="11.25">
      <c r="B167" s="212"/>
      <c r="C167" s="213"/>
      <c r="D167" s="202" t="s">
        <v>137</v>
      </c>
      <c r="E167" s="214" t="s">
        <v>1</v>
      </c>
      <c r="F167" s="215" t="s">
        <v>144</v>
      </c>
      <c r="G167" s="213"/>
      <c r="H167" s="216">
        <v>182.56299999999999</v>
      </c>
      <c r="I167" s="217"/>
      <c r="J167" s="213"/>
      <c r="K167" s="213"/>
      <c r="L167" s="218"/>
      <c r="M167" s="219"/>
      <c r="N167" s="220"/>
      <c r="O167" s="220"/>
      <c r="P167" s="220"/>
      <c r="Q167" s="220"/>
      <c r="R167" s="220"/>
      <c r="S167" s="220"/>
      <c r="T167" s="221"/>
      <c r="AT167" s="222" t="s">
        <v>137</v>
      </c>
      <c r="AU167" s="222" t="s">
        <v>92</v>
      </c>
      <c r="AV167" s="14" t="s">
        <v>135</v>
      </c>
      <c r="AW167" s="14" t="s">
        <v>36</v>
      </c>
      <c r="AX167" s="14" t="s">
        <v>90</v>
      </c>
      <c r="AY167" s="222" t="s">
        <v>128</v>
      </c>
    </row>
    <row r="168" spans="1:65" s="2" customFormat="1" ht="16.5" customHeight="1">
      <c r="A168" s="34"/>
      <c r="B168" s="35"/>
      <c r="C168" s="186" t="s">
        <v>205</v>
      </c>
      <c r="D168" s="187" t="s">
        <v>130</v>
      </c>
      <c r="E168" s="188" t="s">
        <v>206</v>
      </c>
      <c r="F168" s="189" t="s">
        <v>207</v>
      </c>
      <c r="G168" s="190" t="s">
        <v>208</v>
      </c>
      <c r="H168" s="191">
        <v>248.32499999999999</v>
      </c>
      <c r="I168" s="192"/>
      <c r="J168" s="193">
        <f>ROUND(I168*H168,2)</f>
        <v>0</v>
      </c>
      <c r="K168" s="189" t="s">
        <v>134</v>
      </c>
      <c r="L168" s="39"/>
      <c r="M168" s="194" t="s">
        <v>1</v>
      </c>
      <c r="N168" s="195" t="s">
        <v>47</v>
      </c>
      <c r="O168" s="71"/>
      <c r="P168" s="196">
        <f>O168*H168</f>
        <v>0</v>
      </c>
      <c r="Q168" s="196">
        <v>0</v>
      </c>
      <c r="R168" s="196">
        <f>Q168*H168</f>
        <v>0</v>
      </c>
      <c r="S168" s="196">
        <v>0</v>
      </c>
      <c r="T168" s="197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8" t="s">
        <v>135</v>
      </c>
      <c r="AT168" s="198" t="s">
        <v>130</v>
      </c>
      <c r="AU168" s="198" t="s">
        <v>92</v>
      </c>
      <c r="AY168" s="17" t="s">
        <v>128</v>
      </c>
      <c r="BE168" s="199">
        <f>IF(N168="základní",J168,0)</f>
        <v>0</v>
      </c>
      <c r="BF168" s="199">
        <f>IF(N168="snížená",J168,0)</f>
        <v>0</v>
      </c>
      <c r="BG168" s="199">
        <f>IF(N168="zákl. přenesená",J168,0)</f>
        <v>0</v>
      </c>
      <c r="BH168" s="199">
        <f>IF(N168="sníž. přenesená",J168,0)</f>
        <v>0</v>
      </c>
      <c r="BI168" s="199">
        <f>IF(N168="nulová",J168,0)</f>
        <v>0</v>
      </c>
      <c r="BJ168" s="17" t="s">
        <v>90</v>
      </c>
      <c r="BK168" s="199">
        <f>ROUND(I168*H168,2)</f>
        <v>0</v>
      </c>
      <c r="BL168" s="17" t="s">
        <v>135</v>
      </c>
      <c r="BM168" s="198" t="s">
        <v>209</v>
      </c>
    </row>
    <row r="169" spans="1:65" s="13" customFormat="1" ht="11.25">
      <c r="B169" s="200"/>
      <c r="C169" s="201"/>
      <c r="D169" s="202" t="s">
        <v>137</v>
      </c>
      <c r="E169" s="203" t="s">
        <v>1</v>
      </c>
      <c r="F169" s="204" t="s">
        <v>210</v>
      </c>
      <c r="G169" s="201"/>
      <c r="H169" s="205">
        <v>156.6</v>
      </c>
      <c r="I169" s="206"/>
      <c r="J169" s="201"/>
      <c r="K169" s="201"/>
      <c r="L169" s="207"/>
      <c r="M169" s="208"/>
      <c r="N169" s="209"/>
      <c r="O169" s="209"/>
      <c r="P169" s="209"/>
      <c r="Q169" s="209"/>
      <c r="R169" s="209"/>
      <c r="S169" s="209"/>
      <c r="T169" s="210"/>
      <c r="AT169" s="211" t="s">
        <v>137</v>
      </c>
      <c r="AU169" s="211" t="s">
        <v>92</v>
      </c>
      <c r="AV169" s="13" t="s">
        <v>92</v>
      </c>
      <c r="AW169" s="13" t="s">
        <v>36</v>
      </c>
      <c r="AX169" s="13" t="s">
        <v>82</v>
      </c>
      <c r="AY169" s="211" t="s">
        <v>128</v>
      </c>
    </row>
    <row r="170" spans="1:65" s="13" customFormat="1" ht="11.25">
      <c r="B170" s="200"/>
      <c r="C170" s="201"/>
      <c r="D170" s="202" t="s">
        <v>137</v>
      </c>
      <c r="E170" s="203" t="s">
        <v>1</v>
      </c>
      <c r="F170" s="204" t="s">
        <v>211</v>
      </c>
      <c r="G170" s="201"/>
      <c r="H170" s="205">
        <v>91.724999999999994</v>
      </c>
      <c r="I170" s="206"/>
      <c r="J170" s="201"/>
      <c r="K170" s="201"/>
      <c r="L170" s="207"/>
      <c r="M170" s="208"/>
      <c r="N170" s="209"/>
      <c r="O170" s="209"/>
      <c r="P170" s="209"/>
      <c r="Q170" s="209"/>
      <c r="R170" s="209"/>
      <c r="S170" s="209"/>
      <c r="T170" s="210"/>
      <c r="AT170" s="211" t="s">
        <v>137</v>
      </c>
      <c r="AU170" s="211" t="s">
        <v>92</v>
      </c>
      <c r="AV170" s="13" t="s">
        <v>92</v>
      </c>
      <c r="AW170" s="13" t="s">
        <v>36</v>
      </c>
      <c r="AX170" s="13" t="s">
        <v>82</v>
      </c>
      <c r="AY170" s="211" t="s">
        <v>128</v>
      </c>
    </row>
    <row r="171" spans="1:65" s="14" customFormat="1" ht="11.25">
      <c r="B171" s="212"/>
      <c r="C171" s="213"/>
      <c r="D171" s="202" t="s">
        <v>137</v>
      </c>
      <c r="E171" s="214" t="s">
        <v>1</v>
      </c>
      <c r="F171" s="215" t="s">
        <v>144</v>
      </c>
      <c r="G171" s="213"/>
      <c r="H171" s="216">
        <v>248.32499999999999</v>
      </c>
      <c r="I171" s="217"/>
      <c r="J171" s="213"/>
      <c r="K171" s="213"/>
      <c r="L171" s="218"/>
      <c r="M171" s="219"/>
      <c r="N171" s="220"/>
      <c r="O171" s="220"/>
      <c r="P171" s="220"/>
      <c r="Q171" s="220"/>
      <c r="R171" s="220"/>
      <c r="S171" s="220"/>
      <c r="T171" s="221"/>
      <c r="AT171" s="222" t="s">
        <v>137</v>
      </c>
      <c r="AU171" s="222" t="s">
        <v>92</v>
      </c>
      <c r="AV171" s="14" t="s">
        <v>135</v>
      </c>
      <c r="AW171" s="14" t="s">
        <v>36</v>
      </c>
      <c r="AX171" s="14" t="s">
        <v>90</v>
      </c>
      <c r="AY171" s="222" t="s">
        <v>128</v>
      </c>
    </row>
    <row r="172" spans="1:65" s="2" customFormat="1" ht="16.5" customHeight="1">
      <c r="A172" s="34"/>
      <c r="B172" s="35"/>
      <c r="C172" s="186" t="s">
        <v>212</v>
      </c>
      <c r="D172" s="187" t="s">
        <v>130</v>
      </c>
      <c r="E172" s="188" t="s">
        <v>213</v>
      </c>
      <c r="F172" s="189" t="s">
        <v>214</v>
      </c>
      <c r="G172" s="190" t="s">
        <v>175</v>
      </c>
      <c r="H172" s="191">
        <v>182.56299999999999</v>
      </c>
      <c r="I172" s="192"/>
      <c r="J172" s="193">
        <f>ROUND(I172*H172,2)</f>
        <v>0</v>
      </c>
      <c r="K172" s="189" t="s">
        <v>134</v>
      </c>
      <c r="L172" s="39"/>
      <c r="M172" s="194" t="s">
        <v>1</v>
      </c>
      <c r="N172" s="195" t="s">
        <v>47</v>
      </c>
      <c r="O172" s="71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8" t="s">
        <v>135</v>
      </c>
      <c r="AT172" s="198" t="s">
        <v>130</v>
      </c>
      <c r="AU172" s="198" t="s">
        <v>92</v>
      </c>
      <c r="AY172" s="17" t="s">
        <v>128</v>
      </c>
      <c r="BE172" s="199">
        <f>IF(N172="základní",J172,0)</f>
        <v>0</v>
      </c>
      <c r="BF172" s="199">
        <f>IF(N172="snížená",J172,0)</f>
        <v>0</v>
      </c>
      <c r="BG172" s="199">
        <f>IF(N172="zákl. přenesená",J172,0)</f>
        <v>0</v>
      </c>
      <c r="BH172" s="199">
        <f>IF(N172="sníž. přenesená",J172,0)</f>
        <v>0</v>
      </c>
      <c r="BI172" s="199">
        <f>IF(N172="nulová",J172,0)</f>
        <v>0</v>
      </c>
      <c r="BJ172" s="17" t="s">
        <v>90</v>
      </c>
      <c r="BK172" s="199">
        <f>ROUND(I172*H172,2)</f>
        <v>0</v>
      </c>
      <c r="BL172" s="17" t="s">
        <v>135</v>
      </c>
      <c r="BM172" s="198" t="s">
        <v>215</v>
      </c>
    </row>
    <row r="173" spans="1:65" s="13" customFormat="1" ht="11.25">
      <c r="B173" s="200"/>
      <c r="C173" s="201"/>
      <c r="D173" s="202" t="s">
        <v>137</v>
      </c>
      <c r="E173" s="203" t="s">
        <v>1</v>
      </c>
      <c r="F173" s="204" t="s">
        <v>188</v>
      </c>
      <c r="G173" s="201"/>
      <c r="H173" s="205">
        <v>54.9</v>
      </c>
      <c r="I173" s="206"/>
      <c r="J173" s="201"/>
      <c r="K173" s="201"/>
      <c r="L173" s="207"/>
      <c r="M173" s="208"/>
      <c r="N173" s="209"/>
      <c r="O173" s="209"/>
      <c r="P173" s="209"/>
      <c r="Q173" s="209"/>
      <c r="R173" s="209"/>
      <c r="S173" s="209"/>
      <c r="T173" s="210"/>
      <c r="AT173" s="211" t="s">
        <v>137</v>
      </c>
      <c r="AU173" s="211" t="s">
        <v>92</v>
      </c>
      <c r="AV173" s="13" t="s">
        <v>92</v>
      </c>
      <c r="AW173" s="13" t="s">
        <v>36</v>
      </c>
      <c r="AX173" s="13" t="s">
        <v>82</v>
      </c>
      <c r="AY173" s="211" t="s">
        <v>128</v>
      </c>
    </row>
    <row r="174" spans="1:65" s="13" customFormat="1" ht="11.25">
      <c r="B174" s="200"/>
      <c r="C174" s="201"/>
      <c r="D174" s="202" t="s">
        <v>137</v>
      </c>
      <c r="E174" s="203" t="s">
        <v>1</v>
      </c>
      <c r="F174" s="204" t="s">
        <v>189</v>
      </c>
      <c r="G174" s="201"/>
      <c r="H174" s="205">
        <v>3.5</v>
      </c>
      <c r="I174" s="206"/>
      <c r="J174" s="201"/>
      <c r="K174" s="201"/>
      <c r="L174" s="207"/>
      <c r="M174" s="208"/>
      <c r="N174" s="209"/>
      <c r="O174" s="209"/>
      <c r="P174" s="209"/>
      <c r="Q174" s="209"/>
      <c r="R174" s="209"/>
      <c r="S174" s="209"/>
      <c r="T174" s="210"/>
      <c r="AT174" s="211" t="s">
        <v>137</v>
      </c>
      <c r="AU174" s="211" t="s">
        <v>92</v>
      </c>
      <c r="AV174" s="13" t="s">
        <v>92</v>
      </c>
      <c r="AW174" s="13" t="s">
        <v>36</v>
      </c>
      <c r="AX174" s="13" t="s">
        <v>82</v>
      </c>
      <c r="AY174" s="211" t="s">
        <v>128</v>
      </c>
    </row>
    <row r="175" spans="1:65" s="13" customFormat="1" ht="11.25">
      <c r="B175" s="200"/>
      <c r="C175" s="201"/>
      <c r="D175" s="202" t="s">
        <v>137</v>
      </c>
      <c r="E175" s="203" t="s">
        <v>1</v>
      </c>
      <c r="F175" s="204" t="s">
        <v>194</v>
      </c>
      <c r="G175" s="201"/>
      <c r="H175" s="205">
        <v>78.3</v>
      </c>
      <c r="I175" s="206"/>
      <c r="J175" s="201"/>
      <c r="K175" s="201"/>
      <c r="L175" s="207"/>
      <c r="M175" s="208"/>
      <c r="N175" s="209"/>
      <c r="O175" s="209"/>
      <c r="P175" s="209"/>
      <c r="Q175" s="209"/>
      <c r="R175" s="209"/>
      <c r="S175" s="209"/>
      <c r="T175" s="210"/>
      <c r="AT175" s="211" t="s">
        <v>137</v>
      </c>
      <c r="AU175" s="211" t="s">
        <v>92</v>
      </c>
      <c r="AV175" s="13" t="s">
        <v>92</v>
      </c>
      <c r="AW175" s="13" t="s">
        <v>36</v>
      </c>
      <c r="AX175" s="13" t="s">
        <v>82</v>
      </c>
      <c r="AY175" s="211" t="s">
        <v>128</v>
      </c>
    </row>
    <row r="176" spans="1:65" s="13" customFormat="1" ht="11.25">
      <c r="B176" s="200"/>
      <c r="C176" s="201"/>
      <c r="D176" s="202" t="s">
        <v>137</v>
      </c>
      <c r="E176" s="203" t="s">
        <v>1</v>
      </c>
      <c r="F176" s="204" t="s">
        <v>195</v>
      </c>
      <c r="G176" s="201"/>
      <c r="H176" s="205">
        <v>45.863</v>
      </c>
      <c r="I176" s="206"/>
      <c r="J176" s="201"/>
      <c r="K176" s="201"/>
      <c r="L176" s="207"/>
      <c r="M176" s="208"/>
      <c r="N176" s="209"/>
      <c r="O176" s="209"/>
      <c r="P176" s="209"/>
      <c r="Q176" s="209"/>
      <c r="R176" s="209"/>
      <c r="S176" s="209"/>
      <c r="T176" s="210"/>
      <c r="AT176" s="211" t="s">
        <v>137</v>
      </c>
      <c r="AU176" s="211" t="s">
        <v>92</v>
      </c>
      <c r="AV176" s="13" t="s">
        <v>92</v>
      </c>
      <c r="AW176" s="13" t="s">
        <v>36</v>
      </c>
      <c r="AX176" s="13" t="s">
        <v>82</v>
      </c>
      <c r="AY176" s="211" t="s">
        <v>128</v>
      </c>
    </row>
    <row r="177" spans="1:65" s="14" customFormat="1" ht="11.25">
      <c r="B177" s="212"/>
      <c r="C177" s="213"/>
      <c r="D177" s="202" t="s">
        <v>137</v>
      </c>
      <c r="E177" s="214" t="s">
        <v>1</v>
      </c>
      <c r="F177" s="215" t="s">
        <v>144</v>
      </c>
      <c r="G177" s="213"/>
      <c r="H177" s="216">
        <v>182.56299999999999</v>
      </c>
      <c r="I177" s="217"/>
      <c r="J177" s="213"/>
      <c r="K177" s="213"/>
      <c r="L177" s="218"/>
      <c r="M177" s="219"/>
      <c r="N177" s="220"/>
      <c r="O177" s="220"/>
      <c r="P177" s="220"/>
      <c r="Q177" s="220"/>
      <c r="R177" s="220"/>
      <c r="S177" s="220"/>
      <c r="T177" s="221"/>
      <c r="AT177" s="222" t="s">
        <v>137</v>
      </c>
      <c r="AU177" s="222" t="s">
        <v>92</v>
      </c>
      <c r="AV177" s="14" t="s">
        <v>135</v>
      </c>
      <c r="AW177" s="14" t="s">
        <v>36</v>
      </c>
      <c r="AX177" s="14" t="s">
        <v>90</v>
      </c>
      <c r="AY177" s="222" t="s">
        <v>128</v>
      </c>
    </row>
    <row r="178" spans="1:65" s="12" customFormat="1" ht="22.9" customHeight="1">
      <c r="B178" s="170"/>
      <c r="C178" s="171"/>
      <c r="D178" s="172" t="s">
        <v>81</v>
      </c>
      <c r="E178" s="184" t="s">
        <v>172</v>
      </c>
      <c r="F178" s="184" t="s">
        <v>216</v>
      </c>
      <c r="G178" s="171"/>
      <c r="H178" s="171"/>
      <c r="I178" s="174"/>
      <c r="J178" s="185">
        <f>BK178</f>
        <v>0</v>
      </c>
      <c r="K178" s="171"/>
      <c r="L178" s="176"/>
      <c r="M178" s="177"/>
      <c r="N178" s="178"/>
      <c r="O178" s="178"/>
      <c r="P178" s="179">
        <f>SUM(P179:P184)</f>
        <v>0</v>
      </c>
      <c r="Q178" s="178"/>
      <c r="R178" s="179">
        <f>SUM(R179:R184)</f>
        <v>2.0999999999999999E-3</v>
      </c>
      <c r="S178" s="178"/>
      <c r="T178" s="180">
        <f>SUM(T179:T184)</f>
        <v>8.64</v>
      </c>
      <c r="AR178" s="181" t="s">
        <v>90</v>
      </c>
      <c r="AT178" s="182" t="s">
        <v>81</v>
      </c>
      <c r="AU178" s="182" t="s">
        <v>90</v>
      </c>
      <c r="AY178" s="181" t="s">
        <v>128</v>
      </c>
      <c r="BK178" s="183">
        <f>SUM(BK179:BK184)</f>
        <v>0</v>
      </c>
    </row>
    <row r="179" spans="1:65" s="2" customFormat="1" ht="16.5" customHeight="1">
      <c r="A179" s="34"/>
      <c r="B179" s="35"/>
      <c r="C179" s="186" t="s">
        <v>217</v>
      </c>
      <c r="D179" s="187" t="s">
        <v>130</v>
      </c>
      <c r="E179" s="188" t="s">
        <v>218</v>
      </c>
      <c r="F179" s="189" t="s">
        <v>219</v>
      </c>
      <c r="G179" s="190" t="s">
        <v>220</v>
      </c>
      <c r="H179" s="191">
        <v>1</v>
      </c>
      <c r="I179" s="192"/>
      <c r="J179" s="193">
        <f>ROUND(I179*H179,2)</f>
        <v>0</v>
      </c>
      <c r="K179" s="189" t="s">
        <v>221</v>
      </c>
      <c r="L179" s="39"/>
      <c r="M179" s="194" t="s">
        <v>1</v>
      </c>
      <c r="N179" s="195" t="s">
        <v>47</v>
      </c>
      <c r="O179" s="71"/>
      <c r="P179" s="196">
        <f>O179*H179</f>
        <v>0</v>
      </c>
      <c r="Q179" s="196">
        <v>0</v>
      </c>
      <c r="R179" s="196">
        <f>Q179*H179</f>
        <v>0</v>
      </c>
      <c r="S179" s="196">
        <v>0</v>
      </c>
      <c r="T179" s="197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8" t="s">
        <v>135</v>
      </c>
      <c r="AT179" s="198" t="s">
        <v>130</v>
      </c>
      <c r="AU179" s="198" t="s">
        <v>92</v>
      </c>
      <c r="AY179" s="17" t="s">
        <v>128</v>
      </c>
      <c r="BE179" s="199">
        <f>IF(N179="základní",J179,0)</f>
        <v>0</v>
      </c>
      <c r="BF179" s="199">
        <f>IF(N179="snížená",J179,0)</f>
        <v>0</v>
      </c>
      <c r="BG179" s="199">
        <f>IF(N179="zákl. přenesená",J179,0)</f>
        <v>0</v>
      </c>
      <c r="BH179" s="199">
        <f>IF(N179="sníž. přenesená",J179,0)</f>
        <v>0</v>
      </c>
      <c r="BI179" s="199">
        <f>IF(N179="nulová",J179,0)</f>
        <v>0</v>
      </c>
      <c r="BJ179" s="17" t="s">
        <v>90</v>
      </c>
      <c r="BK179" s="199">
        <f>ROUND(I179*H179,2)</f>
        <v>0</v>
      </c>
      <c r="BL179" s="17" t="s">
        <v>135</v>
      </c>
      <c r="BM179" s="198" t="s">
        <v>222</v>
      </c>
    </row>
    <row r="180" spans="1:65" s="13" customFormat="1" ht="11.25">
      <c r="B180" s="200"/>
      <c r="C180" s="201"/>
      <c r="D180" s="202" t="s">
        <v>137</v>
      </c>
      <c r="E180" s="203" t="s">
        <v>1</v>
      </c>
      <c r="F180" s="204" t="s">
        <v>223</v>
      </c>
      <c r="G180" s="201"/>
      <c r="H180" s="205">
        <v>1</v>
      </c>
      <c r="I180" s="206"/>
      <c r="J180" s="201"/>
      <c r="K180" s="201"/>
      <c r="L180" s="207"/>
      <c r="M180" s="208"/>
      <c r="N180" s="209"/>
      <c r="O180" s="209"/>
      <c r="P180" s="209"/>
      <c r="Q180" s="209"/>
      <c r="R180" s="209"/>
      <c r="S180" s="209"/>
      <c r="T180" s="210"/>
      <c r="AT180" s="211" t="s">
        <v>137</v>
      </c>
      <c r="AU180" s="211" t="s">
        <v>92</v>
      </c>
      <c r="AV180" s="13" t="s">
        <v>92</v>
      </c>
      <c r="AW180" s="13" t="s">
        <v>36</v>
      </c>
      <c r="AX180" s="13" t="s">
        <v>90</v>
      </c>
      <c r="AY180" s="211" t="s">
        <v>128</v>
      </c>
    </row>
    <row r="181" spans="1:65" s="2" customFormat="1" ht="16.5" customHeight="1">
      <c r="A181" s="34"/>
      <c r="B181" s="35"/>
      <c r="C181" s="223" t="s">
        <v>224</v>
      </c>
      <c r="D181" s="224" t="s">
        <v>225</v>
      </c>
      <c r="E181" s="225" t="s">
        <v>226</v>
      </c>
      <c r="F181" s="226" t="s">
        <v>227</v>
      </c>
      <c r="G181" s="227" t="s">
        <v>220</v>
      </c>
      <c r="H181" s="228">
        <v>1</v>
      </c>
      <c r="I181" s="229"/>
      <c r="J181" s="230">
        <f>ROUND(I181*H181,2)</f>
        <v>0</v>
      </c>
      <c r="K181" s="226" t="s">
        <v>221</v>
      </c>
      <c r="L181" s="231"/>
      <c r="M181" s="232" t="s">
        <v>1</v>
      </c>
      <c r="N181" s="233" t="s">
        <v>47</v>
      </c>
      <c r="O181" s="71"/>
      <c r="P181" s="196">
        <f>O181*H181</f>
        <v>0</v>
      </c>
      <c r="Q181" s="196">
        <v>2.0999999999999999E-3</v>
      </c>
      <c r="R181" s="196">
        <f>Q181*H181</f>
        <v>2.0999999999999999E-3</v>
      </c>
      <c r="S181" s="196">
        <v>0</v>
      </c>
      <c r="T181" s="197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8" t="s">
        <v>172</v>
      </c>
      <c r="AT181" s="198" t="s">
        <v>225</v>
      </c>
      <c r="AU181" s="198" t="s">
        <v>92</v>
      </c>
      <c r="AY181" s="17" t="s">
        <v>128</v>
      </c>
      <c r="BE181" s="199">
        <f>IF(N181="základní",J181,0)</f>
        <v>0</v>
      </c>
      <c r="BF181" s="199">
        <f>IF(N181="snížená",J181,0)</f>
        <v>0</v>
      </c>
      <c r="BG181" s="199">
        <f>IF(N181="zákl. přenesená",J181,0)</f>
        <v>0</v>
      </c>
      <c r="BH181" s="199">
        <f>IF(N181="sníž. přenesená",J181,0)</f>
        <v>0</v>
      </c>
      <c r="BI181" s="199">
        <f>IF(N181="nulová",J181,0)</f>
        <v>0</v>
      </c>
      <c r="BJ181" s="17" t="s">
        <v>90</v>
      </c>
      <c r="BK181" s="199">
        <f>ROUND(I181*H181,2)</f>
        <v>0</v>
      </c>
      <c r="BL181" s="17" t="s">
        <v>135</v>
      </c>
      <c r="BM181" s="198" t="s">
        <v>228</v>
      </c>
    </row>
    <row r="182" spans="1:65" s="13" customFormat="1" ht="11.25">
      <c r="B182" s="200"/>
      <c r="C182" s="201"/>
      <c r="D182" s="202" t="s">
        <v>137</v>
      </c>
      <c r="E182" s="203" t="s">
        <v>1</v>
      </c>
      <c r="F182" s="204" t="s">
        <v>223</v>
      </c>
      <c r="G182" s="201"/>
      <c r="H182" s="205">
        <v>1</v>
      </c>
      <c r="I182" s="206"/>
      <c r="J182" s="201"/>
      <c r="K182" s="201"/>
      <c r="L182" s="207"/>
      <c r="M182" s="208"/>
      <c r="N182" s="209"/>
      <c r="O182" s="209"/>
      <c r="P182" s="209"/>
      <c r="Q182" s="209"/>
      <c r="R182" s="209"/>
      <c r="S182" s="209"/>
      <c r="T182" s="210"/>
      <c r="AT182" s="211" t="s">
        <v>137</v>
      </c>
      <c r="AU182" s="211" t="s">
        <v>92</v>
      </c>
      <c r="AV182" s="13" t="s">
        <v>92</v>
      </c>
      <c r="AW182" s="13" t="s">
        <v>36</v>
      </c>
      <c r="AX182" s="13" t="s">
        <v>90</v>
      </c>
      <c r="AY182" s="211" t="s">
        <v>128</v>
      </c>
    </row>
    <row r="183" spans="1:65" s="2" customFormat="1" ht="16.5" customHeight="1">
      <c r="A183" s="34"/>
      <c r="B183" s="35"/>
      <c r="C183" s="186" t="s">
        <v>229</v>
      </c>
      <c r="D183" s="187" t="s">
        <v>130</v>
      </c>
      <c r="E183" s="188" t="s">
        <v>230</v>
      </c>
      <c r="F183" s="189" t="s">
        <v>231</v>
      </c>
      <c r="G183" s="190" t="s">
        <v>175</v>
      </c>
      <c r="H183" s="191">
        <v>4.5</v>
      </c>
      <c r="I183" s="192"/>
      <c r="J183" s="193">
        <f>ROUND(I183*H183,2)</f>
        <v>0</v>
      </c>
      <c r="K183" s="189" t="s">
        <v>221</v>
      </c>
      <c r="L183" s="39"/>
      <c r="M183" s="194" t="s">
        <v>1</v>
      </c>
      <c r="N183" s="195" t="s">
        <v>47</v>
      </c>
      <c r="O183" s="71"/>
      <c r="P183" s="196">
        <f>O183*H183</f>
        <v>0</v>
      </c>
      <c r="Q183" s="196">
        <v>0</v>
      </c>
      <c r="R183" s="196">
        <f>Q183*H183</f>
        <v>0</v>
      </c>
      <c r="S183" s="196">
        <v>1.92</v>
      </c>
      <c r="T183" s="197">
        <f>S183*H183</f>
        <v>8.64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8" t="s">
        <v>135</v>
      </c>
      <c r="AT183" s="198" t="s">
        <v>130</v>
      </c>
      <c r="AU183" s="198" t="s">
        <v>92</v>
      </c>
      <c r="AY183" s="17" t="s">
        <v>128</v>
      </c>
      <c r="BE183" s="199">
        <f>IF(N183="základní",J183,0)</f>
        <v>0</v>
      </c>
      <c r="BF183" s="199">
        <f>IF(N183="snížená",J183,0)</f>
        <v>0</v>
      </c>
      <c r="BG183" s="199">
        <f>IF(N183="zákl. přenesená",J183,0)</f>
        <v>0</v>
      </c>
      <c r="BH183" s="199">
        <f>IF(N183="sníž. přenesená",J183,0)</f>
        <v>0</v>
      </c>
      <c r="BI183" s="199">
        <f>IF(N183="nulová",J183,0)</f>
        <v>0</v>
      </c>
      <c r="BJ183" s="17" t="s">
        <v>90</v>
      </c>
      <c r="BK183" s="199">
        <f>ROUND(I183*H183,2)</f>
        <v>0</v>
      </c>
      <c r="BL183" s="17" t="s">
        <v>135</v>
      </c>
      <c r="BM183" s="198" t="s">
        <v>232</v>
      </c>
    </row>
    <row r="184" spans="1:65" s="13" customFormat="1" ht="11.25">
      <c r="B184" s="200"/>
      <c r="C184" s="201"/>
      <c r="D184" s="202" t="s">
        <v>137</v>
      </c>
      <c r="E184" s="203" t="s">
        <v>1</v>
      </c>
      <c r="F184" s="204" t="s">
        <v>233</v>
      </c>
      <c r="G184" s="201"/>
      <c r="H184" s="205">
        <v>4.5</v>
      </c>
      <c r="I184" s="206"/>
      <c r="J184" s="201"/>
      <c r="K184" s="201"/>
      <c r="L184" s="207"/>
      <c r="M184" s="208"/>
      <c r="N184" s="209"/>
      <c r="O184" s="209"/>
      <c r="P184" s="209"/>
      <c r="Q184" s="209"/>
      <c r="R184" s="209"/>
      <c r="S184" s="209"/>
      <c r="T184" s="210"/>
      <c r="AT184" s="211" t="s">
        <v>137</v>
      </c>
      <c r="AU184" s="211" t="s">
        <v>92</v>
      </c>
      <c r="AV184" s="13" t="s">
        <v>92</v>
      </c>
      <c r="AW184" s="13" t="s">
        <v>36</v>
      </c>
      <c r="AX184" s="13" t="s">
        <v>90</v>
      </c>
      <c r="AY184" s="211" t="s">
        <v>128</v>
      </c>
    </row>
    <row r="185" spans="1:65" s="12" customFormat="1" ht="22.9" customHeight="1">
      <c r="B185" s="170"/>
      <c r="C185" s="171"/>
      <c r="D185" s="172" t="s">
        <v>81</v>
      </c>
      <c r="E185" s="184" t="s">
        <v>179</v>
      </c>
      <c r="F185" s="184" t="s">
        <v>234</v>
      </c>
      <c r="G185" s="171"/>
      <c r="H185" s="171"/>
      <c r="I185" s="174"/>
      <c r="J185" s="185">
        <f>BK185</f>
        <v>0</v>
      </c>
      <c r="K185" s="171"/>
      <c r="L185" s="176"/>
      <c r="M185" s="177"/>
      <c r="N185" s="178"/>
      <c r="O185" s="178"/>
      <c r="P185" s="179">
        <f>SUM(P186:P189)</f>
        <v>0</v>
      </c>
      <c r="Q185" s="178"/>
      <c r="R185" s="179">
        <f>SUM(R186:R189)</f>
        <v>4.8799999999999999E-4</v>
      </c>
      <c r="S185" s="178"/>
      <c r="T185" s="180">
        <f>SUM(T186:T189)</f>
        <v>1.1200000000000002E-2</v>
      </c>
      <c r="AR185" s="181" t="s">
        <v>90</v>
      </c>
      <c r="AT185" s="182" t="s">
        <v>81</v>
      </c>
      <c r="AU185" s="182" t="s">
        <v>90</v>
      </c>
      <c r="AY185" s="181" t="s">
        <v>128</v>
      </c>
      <c r="BK185" s="183">
        <f>SUM(BK186:BK189)</f>
        <v>0</v>
      </c>
    </row>
    <row r="186" spans="1:65" s="2" customFormat="1" ht="16.5" customHeight="1">
      <c r="A186" s="34"/>
      <c r="B186" s="35"/>
      <c r="C186" s="186" t="s">
        <v>235</v>
      </c>
      <c r="D186" s="187" t="s">
        <v>130</v>
      </c>
      <c r="E186" s="188" t="s">
        <v>236</v>
      </c>
      <c r="F186" s="189" t="s">
        <v>237</v>
      </c>
      <c r="G186" s="190" t="s">
        <v>163</v>
      </c>
      <c r="H186" s="191">
        <v>0.2</v>
      </c>
      <c r="I186" s="192"/>
      <c r="J186" s="193">
        <f>ROUND(I186*H186,2)</f>
        <v>0</v>
      </c>
      <c r="K186" s="189" t="s">
        <v>134</v>
      </c>
      <c r="L186" s="39"/>
      <c r="M186" s="194" t="s">
        <v>1</v>
      </c>
      <c r="N186" s="195" t="s">
        <v>47</v>
      </c>
      <c r="O186" s="71"/>
      <c r="P186" s="196">
        <f>O186*H186</f>
        <v>0</v>
      </c>
      <c r="Q186" s="196">
        <v>2.4399999999999999E-3</v>
      </c>
      <c r="R186" s="196">
        <f>Q186*H186</f>
        <v>4.8799999999999999E-4</v>
      </c>
      <c r="S186" s="196">
        <v>5.6000000000000001E-2</v>
      </c>
      <c r="T186" s="197">
        <f>S186*H186</f>
        <v>1.1200000000000002E-2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8" t="s">
        <v>135</v>
      </c>
      <c r="AT186" s="198" t="s">
        <v>130</v>
      </c>
      <c r="AU186" s="198" t="s">
        <v>92</v>
      </c>
      <c r="AY186" s="17" t="s">
        <v>128</v>
      </c>
      <c r="BE186" s="199">
        <f>IF(N186="základní",J186,0)</f>
        <v>0</v>
      </c>
      <c r="BF186" s="199">
        <f>IF(N186="snížená",J186,0)</f>
        <v>0</v>
      </c>
      <c r="BG186" s="199">
        <f>IF(N186="zákl. přenesená",J186,0)</f>
        <v>0</v>
      </c>
      <c r="BH186" s="199">
        <f>IF(N186="sníž. přenesená",J186,0)</f>
        <v>0</v>
      </c>
      <c r="BI186" s="199">
        <f>IF(N186="nulová",J186,0)</f>
        <v>0</v>
      </c>
      <c r="BJ186" s="17" t="s">
        <v>90</v>
      </c>
      <c r="BK186" s="199">
        <f>ROUND(I186*H186,2)</f>
        <v>0</v>
      </c>
      <c r="BL186" s="17" t="s">
        <v>135</v>
      </c>
      <c r="BM186" s="198" t="s">
        <v>238</v>
      </c>
    </row>
    <row r="187" spans="1:65" s="13" customFormat="1" ht="11.25">
      <c r="B187" s="200"/>
      <c r="C187" s="201"/>
      <c r="D187" s="202" t="s">
        <v>137</v>
      </c>
      <c r="E187" s="203" t="s">
        <v>1</v>
      </c>
      <c r="F187" s="204" t="s">
        <v>239</v>
      </c>
      <c r="G187" s="201"/>
      <c r="H187" s="205">
        <v>0.2</v>
      </c>
      <c r="I187" s="206"/>
      <c r="J187" s="201"/>
      <c r="K187" s="201"/>
      <c r="L187" s="207"/>
      <c r="M187" s="208"/>
      <c r="N187" s="209"/>
      <c r="O187" s="209"/>
      <c r="P187" s="209"/>
      <c r="Q187" s="209"/>
      <c r="R187" s="209"/>
      <c r="S187" s="209"/>
      <c r="T187" s="210"/>
      <c r="AT187" s="211" t="s">
        <v>137</v>
      </c>
      <c r="AU187" s="211" t="s">
        <v>92</v>
      </c>
      <c r="AV187" s="13" t="s">
        <v>92</v>
      </c>
      <c r="AW187" s="13" t="s">
        <v>36</v>
      </c>
      <c r="AX187" s="13" t="s">
        <v>90</v>
      </c>
      <c r="AY187" s="211" t="s">
        <v>128</v>
      </c>
    </row>
    <row r="188" spans="1:65" s="2" customFormat="1" ht="16.5" customHeight="1">
      <c r="A188" s="34"/>
      <c r="B188" s="35"/>
      <c r="C188" s="186" t="s">
        <v>240</v>
      </c>
      <c r="D188" s="187" t="s">
        <v>130</v>
      </c>
      <c r="E188" s="188" t="s">
        <v>241</v>
      </c>
      <c r="F188" s="189" t="s">
        <v>242</v>
      </c>
      <c r="G188" s="190" t="s">
        <v>163</v>
      </c>
      <c r="H188" s="191">
        <v>0.2</v>
      </c>
      <c r="I188" s="192"/>
      <c r="J188" s="193">
        <f>ROUND(I188*H188,2)</f>
        <v>0</v>
      </c>
      <c r="K188" s="189" t="s">
        <v>134</v>
      </c>
      <c r="L188" s="39"/>
      <c r="M188" s="194" t="s">
        <v>1</v>
      </c>
      <c r="N188" s="195" t="s">
        <v>47</v>
      </c>
      <c r="O188" s="71"/>
      <c r="P188" s="196">
        <f>O188*H188</f>
        <v>0</v>
      </c>
      <c r="Q188" s="196">
        <v>0</v>
      </c>
      <c r="R188" s="196">
        <f>Q188*H188</f>
        <v>0</v>
      </c>
      <c r="S188" s="196">
        <v>0</v>
      </c>
      <c r="T188" s="197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8" t="s">
        <v>135</v>
      </c>
      <c r="AT188" s="198" t="s">
        <v>130</v>
      </c>
      <c r="AU188" s="198" t="s">
        <v>92</v>
      </c>
      <c r="AY188" s="17" t="s">
        <v>128</v>
      </c>
      <c r="BE188" s="199">
        <f>IF(N188="základní",J188,0)</f>
        <v>0</v>
      </c>
      <c r="BF188" s="199">
        <f>IF(N188="snížená",J188,0)</f>
        <v>0</v>
      </c>
      <c r="BG188" s="199">
        <f>IF(N188="zákl. přenesená",J188,0)</f>
        <v>0</v>
      </c>
      <c r="BH188" s="199">
        <f>IF(N188="sníž. přenesená",J188,0)</f>
        <v>0</v>
      </c>
      <c r="BI188" s="199">
        <f>IF(N188="nulová",J188,0)</f>
        <v>0</v>
      </c>
      <c r="BJ188" s="17" t="s">
        <v>90</v>
      </c>
      <c r="BK188" s="199">
        <f>ROUND(I188*H188,2)</f>
        <v>0</v>
      </c>
      <c r="BL188" s="17" t="s">
        <v>135</v>
      </c>
      <c r="BM188" s="198" t="s">
        <v>243</v>
      </c>
    </row>
    <row r="189" spans="1:65" s="13" customFormat="1" ht="11.25">
      <c r="B189" s="200"/>
      <c r="C189" s="201"/>
      <c r="D189" s="202" t="s">
        <v>137</v>
      </c>
      <c r="E189" s="203" t="s">
        <v>1</v>
      </c>
      <c r="F189" s="204" t="s">
        <v>239</v>
      </c>
      <c r="G189" s="201"/>
      <c r="H189" s="205">
        <v>0.2</v>
      </c>
      <c r="I189" s="206"/>
      <c r="J189" s="201"/>
      <c r="K189" s="201"/>
      <c r="L189" s="207"/>
      <c r="M189" s="208"/>
      <c r="N189" s="209"/>
      <c r="O189" s="209"/>
      <c r="P189" s="209"/>
      <c r="Q189" s="209"/>
      <c r="R189" s="209"/>
      <c r="S189" s="209"/>
      <c r="T189" s="210"/>
      <c r="AT189" s="211" t="s">
        <v>137</v>
      </c>
      <c r="AU189" s="211" t="s">
        <v>92</v>
      </c>
      <c r="AV189" s="13" t="s">
        <v>92</v>
      </c>
      <c r="AW189" s="13" t="s">
        <v>36</v>
      </c>
      <c r="AX189" s="13" t="s">
        <v>90</v>
      </c>
      <c r="AY189" s="211" t="s">
        <v>128</v>
      </c>
    </row>
    <row r="190" spans="1:65" s="12" customFormat="1" ht="22.9" customHeight="1">
      <c r="B190" s="170"/>
      <c r="C190" s="171"/>
      <c r="D190" s="172" t="s">
        <v>81</v>
      </c>
      <c r="E190" s="184" t="s">
        <v>244</v>
      </c>
      <c r="F190" s="184" t="s">
        <v>245</v>
      </c>
      <c r="G190" s="171"/>
      <c r="H190" s="171"/>
      <c r="I190" s="174"/>
      <c r="J190" s="185">
        <f>BK190</f>
        <v>0</v>
      </c>
      <c r="K190" s="171"/>
      <c r="L190" s="176"/>
      <c r="M190" s="177"/>
      <c r="N190" s="178"/>
      <c r="O190" s="178"/>
      <c r="P190" s="179">
        <f>SUM(P191:P233)</f>
        <v>0</v>
      </c>
      <c r="Q190" s="178"/>
      <c r="R190" s="179">
        <f>SUM(R191:R233)</f>
        <v>0</v>
      </c>
      <c r="S190" s="178"/>
      <c r="T190" s="180">
        <f>SUM(T191:T233)</f>
        <v>0</v>
      </c>
      <c r="AR190" s="181" t="s">
        <v>90</v>
      </c>
      <c r="AT190" s="182" t="s">
        <v>81</v>
      </c>
      <c r="AU190" s="182" t="s">
        <v>90</v>
      </c>
      <c r="AY190" s="181" t="s">
        <v>128</v>
      </c>
      <c r="BK190" s="183">
        <f>SUM(BK191:BK233)</f>
        <v>0</v>
      </c>
    </row>
    <row r="191" spans="1:65" s="2" customFormat="1" ht="16.5" customHeight="1">
      <c r="A191" s="34"/>
      <c r="B191" s="35"/>
      <c r="C191" s="186" t="s">
        <v>7</v>
      </c>
      <c r="D191" s="187" t="s">
        <v>130</v>
      </c>
      <c r="E191" s="188" t="s">
        <v>246</v>
      </c>
      <c r="F191" s="189" t="s">
        <v>247</v>
      </c>
      <c r="G191" s="190" t="s">
        <v>208</v>
      </c>
      <c r="H191" s="191">
        <v>290.31799999999998</v>
      </c>
      <c r="I191" s="192"/>
      <c r="J191" s="193">
        <f>ROUND(I191*H191,2)</f>
        <v>0</v>
      </c>
      <c r="K191" s="189" t="s">
        <v>134</v>
      </c>
      <c r="L191" s="39"/>
      <c r="M191" s="194" t="s">
        <v>1</v>
      </c>
      <c r="N191" s="195" t="s">
        <v>47</v>
      </c>
      <c r="O191" s="71"/>
      <c r="P191" s="196">
        <f>O191*H191</f>
        <v>0</v>
      </c>
      <c r="Q191" s="196">
        <v>0</v>
      </c>
      <c r="R191" s="196">
        <f>Q191*H191</f>
        <v>0</v>
      </c>
      <c r="S191" s="196">
        <v>0</v>
      </c>
      <c r="T191" s="197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8" t="s">
        <v>135</v>
      </c>
      <c r="AT191" s="198" t="s">
        <v>130</v>
      </c>
      <c r="AU191" s="198" t="s">
        <v>92</v>
      </c>
      <c r="AY191" s="17" t="s">
        <v>128</v>
      </c>
      <c r="BE191" s="199">
        <f>IF(N191="základní",J191,0)</f>
        <v>0</v>
      </c>
      <c r="BF191" s="199">
        <f>IF(N191="snížená",J191,0)</f>
        <v>0</v>
      </c>
      <c r="BG191" s="199">
        <f>IF(N191="zákl. přenesená",J191,0)</f>
        <v>0</v>
      </c>
      <c r="BH191" s="199">
        <f>IF(N191="sníž. přenesená",J191,0)</f>
        <v>0</v>
      </c>
      <c r="BI191" s="199">
        <f>IF(N191="nulová",J191,0)</f>
        <v>0</v>
      </c>
      <c r="BJ191" s="17" t="s">
        <v>90</v>
      </c>
      <c r="BK191" s="199">
        <f>ROUND(I191*H191,2)</f>
        <v>0</v>
      </c>
      <c r="BL191" s="17" t="s">
        <v>135</v>
      </c>
      <c r="BM191" s="198" t="s">
        <v>248</v>
      </c>
    </row>
    <row r="192" spans="1:65" s="13" customFormat="1" ht="11.25">
      <c r="B192" s="200"/>
      <c r="C192" s="201"/>
      <c r="D192" s="202" t="s">
        <v>137</v>
      </c>
      <c r="E192" s="203" t="s">
        <v>1</v>
      </c>
      <c r="F192" s="204" t="s">
        <v>249</v>
      </c>
      <c r="G192" s="201"/>
      <c r="H192" s="205">
        <v>95.1</v>
      </c>
      <c r="I192" s="206"/>
      <c r="J192" s="201"/>
      <c r="K192" s="201"/>
      <c r="L192" s="207"/>
      <c r="M192" s="208"/>
      <c r="N192" s="209"/>
      <c r="O192" s="209"/>
      <c r="P192" s="209"/>
      <c r="Q192" s="209"/>
      <c r="R192" s="209"/>
      <c r="S192" s="209"/>
      <c r="T192" s="210"/>
      <c r="AT192" s="211" t="s">
        <v>137</v>
      </c>
      <c r="AU192" s="211" t="s">
        <v>92</v>
      </c>
      <c r="AV192" s="13" t="s">
        <v>92</v>
      </c>
      <c r="AW192" s="13" t="s">
        <v>36</v>
      </c>
      <c r="AX192" s="13" t="s">
        <v>82</v>
      </c>
      <c r="AY192" s="211" t="s">
        <v>128</v>
      </c>
    </row>
    <row r="193" spans="1:65" s="13" customFormat="1" ht="11.25">
      <c r="B193" s="200"/>
      <c r="C193" s="201"/>
      <c r="D193" s="202" t="s">
        <v>137</v>
      </c>
      <c r="E193" s="203" t="s">
        <v>1</v>
      </c>
      <c r="F193" s="204" t="s">
        <v>250</v>
      </c>
      <c r="G193" s="201"/>
      <c r="H193" s="205">
        <v>13.68</v>
      </c>
      <c r="I193" s="206"/>
      <c r="J193" s="201"/>
      <c r="K193" s="201"/>
      <c r="L193" s="207"/>
      <c r="M193" s="208"/>
      <c r="N193" s="209"/>
      <c r="O193" s="209"/>
      <c r="P193" s="209"/>
      <c r="Q193" s="209"/>
      <c r="R193" s="209"/>
      <c r="S193" s="209"/>
      <c r="T193" s="210"/>
      <c r="AT193" s="211" t="s">
        <v>137</v>
      </c>
      <c r="AU193" s="211" t="s">
        <v>92</v>
      </c>
      <c r="AV193" s="13" t="s">
        <v>92</v>
      </c>
      <c r="AW193" s="13" t="s">
        <v>36</v>
      </c>
      <c r="AX193" s="13" t="s">
        <v>82</v>
      </c>
      <c r="AY193" s="211" t="s">
        <v>128</v>
      </c>
    </row>
    <row r="194" spans="1:65" s="13" customFormat="1" ht="11.25">
      <c r="B194" s="200"/>
      <c r="C194" s="201"/>
      <c r="D194" s="202" t="s">
        <v>137</v>
      </c>
      <c r="E194" s="203" t="s">
        <v>1</v>
      </c>
      <c r="F194" s="204" t="s">
        <v>251</v>
      </c>
      <c r="G194" s="201"/>
      <c r="H194" s="205">
        <v>99.9</v>
      </c>
      <c r="I194" s="206"/>
      <c r="J194" s="201"/>
      <c r="K194" s="201"/>
      <c r="L194" s="207"/>
      <c r="M194" s="208"/>
      <c r="N194" s="209"/>
      <c r="O194" s="209"/>
      <c r="P194" s="209"/>
      <c r="Q194" s="209"/>
      <c r="R194" s="209"/>
      <c r="S194" s="209"/>
      <c r="T194" s="210"/>
      <c r="AT194" s="211" t="s">
        <v>137</v>
      </c>
      <c r="AU194" s="211" t="s">
        <v>92</v>
      </c>
      <c r="AV194" s="13" t="s">
        <v>92</v>
      </c>
      <c r="AW194" s="13" t="s">
        <v>36</v>
      </c>
      <c r="AX194" s="13" t="s">
        <v>82</v>
      </c>
      <c r="AY194" s="211" t="s">
        <v>128</v>
      </c>
    </row>
    <row r="195" spans="1:65" s="13" customFormat="1" ht="11.25">
      <c r="B195" s="200"/>
      <c r="C195" s="201"/>
      <c r="D195" s="202" t="s">
        <v>137</v>
      </c>
      <c r="E195" s="203" t="s">
        <v>1</v>
      </c>
      <c r="F195" s="204" t="s">
        <v>252</v>
      </c>
      <c r="G195" s="201"/>
      <c r="H195" s="205">
        <v>81.638000000000005</v>
      </c>
      <c r="I195" s="206"/>
      <c r="J195" s="201"/>
      <c r="K195" s="201"/>
      <c r="L195" s="207"/>
      <c r="M195" s="208"/>
      <c r="N195" s="209"/>
      <c r="O195" s="209"/>
      <c r="P195" s="209"/>
      <c r="Q195" s="209"/>
      <c r="R195" s="209"/>
      <c r="S195" s="209"/>
      <c r="T195" s="210"/>
      <c r="AT195" s="211" t="s">
        <v>137</v>
      </c>
      <c r="AU195" s="211" t="s">
        <v>92</v>
      </c>
      <c r="AV195" s="13" t="s">
        <v>92</v>
      </c>
      <c r="AW195" s="13" t="s">
        <v>36</v>
      </c>
      <c r="AX195" s="13" t="s">
        <v>82</v>
      </c>
      <c r="AY195" s="211" t="s">
        <v>128</v>
      </c>
    </row>
    <row r="196" spans="1:65" s="14" customFormat="1" ht="11.25">
      <c r="B196" s="212"/>
      <c r="C196" s="213"/>
      <c r="D196" s="202" t="s">
        <v>137</v>
      </c>
      <c r="E196" s="214" t="s">
        <v>1</v>
      </c>
      <c r="F196" s="215" t="s">
        <v>144</v>
      </c>
      <c r="G196" s="213"/>
      <c r="H196" s="216">
        <v>290.31799999999998</v>
      </c>
      <c r="I196" s="217"/>
      <c r="J196" s="213"/>
      <c r="K196" s="213"/>
      <c r="L196" s="218"/>
      <c r="M196" s="219"/>
      <c r="N196" s="220"/>
      <c r="O196" s="220"/>
      <c r="P196" s="220"/>
      <c r="Q196" s="220"/>
      <c r="R196" s="220"/>
      <c r="S196" s="220"/>
      <c r="T196" s="221"/>
      <c r="AT196" s="222" t="s">
        <v>137</v>
      </c>
      <c r="AU196" s="222" t="s">
        <v>92</v>
      </c>
      <c r="AV196" s="14" t="s">
        <v>135</v>
      </c>
      <c r="AW196" s="14" t="s">
        <v>36</v>
      </c>
      <c r="AX196" s="14" t="s">
        <v>90</v>
      </c>
      <c r="AY196" s="222" t="s">
        <v>128</v>
      </c>
    </row>
    <row r="197" spans="1:65" s="2" customFormat="1" ht="16.5" customHeight="1">
      <c r="A197" s="34"/>
      <c r="B197" s="35"/>
      <c r="C197" s="186" t="s">
        <v>253</v>
      </c>
      <c r="D197" s="187" t="s">
        <v>130</v>
      </c>
      <c r="E197" s="188" t="s">
        <v>254</v>
      </c>
      <c r="F197" s="189" t="s">
        <v>255</v>
      </c>
      <c r="G197" s="190" t="s">
        <v>208</v>
      </c>
      <c r="H197" s="191">
        <v>8419.2340000000004</v>
      </c>
      <c r="I197" s="192"/>
      <c r="J197" s="193">
        <f>ROUND(I197*H197,2)</f>
        <v>0</v>
      </c>
      <c r="K197" s="189" t="s">
        <v>134</v>
      </c>
      <c r="L197" s="39"/>
      <c r="M197" s="194" t="s">
        <v>1</v>
      </c>
      <c r="N197" s="195" t="s">
        <v>47</v>
      </c>
      <c r="O197" s="71"/>
      <c r="P197" s="196">
        <f>O197*H197</f>
        <v>0</v>
      </c>
      <c r="Q197" s="196">
        <v>0</v>
      </c>
      <c r="R197" s="196">
        <f>Q197*H197</f>
        <v>0</v>
      </c>
      <c r="S197" s="196">
        <v>0</v>
      </c>
      <c r="T197" s="197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8" t="s">
        <v>135</v>
      </c>
      <c r="AT197" s="198" t="s">
        <v>130</v>
      </c>
      <c r="AU197" s="198" t="s">
        <v>92</v>
      </c>
      <c r="AY197" s="17" t="s">
        <v>128</v>
      </c>
      <c r="BE197" s="199">
        <f>IF(N197="základní",J197,0)</f>
        <v>0</v>
      </c>
      <c r="BF197" s="199">
        <f>IF(N197="snížená",J197,0)</f>
        <v>0</v>
      </c>
      <c r="BG197" s="199">
        <f>IF(N197="zákl. přenesená",J197,0)</f>
        <v>0</v>
      </c>
      <c r="BH197" s="199">
        <f>IF(N197="sníž. přenesená",J197,0)</f>
        <v>0</v>
      </c>
      <c r="BI197" s="199">
        <f>IF(N197="nulová",J197,0)</f>
        <v>0</v>
      </c>
      <c r="BJ197" s="17" t="s">
        <v>90</v>
      </c>
      <c r="BK197" s="199">
        <f>ROUND(I197*H197,2)</f>
        <v>0</v>
      </c>
      <c r="BL197" s="17" t="s">
        <v>135</v>
      </c>
      <c r="BM197" s="198" t="s">
        <v>256</v>
      </c>
    </row>
    <row r="198" spans="1:65" s="13" customFormat="1" ht="11.25">
      <c r="B198" s="200"/>
      <c r="C198" s="201"/>
      <c r="D198" s="202" t="s">
        <v>137</v>
      </c>
      <c r="E198" s="203" t="s">
        <v>1</v>
      </c>
      <c r="F198" s="204" t="s">
        <v>257</v>
      </c>
      <c r="G198" s="201"/>
      <c r="H198" s="205">
        <v>2757.9</v>
      </c>
      <c r="I198" s="206"/>
      <c r="J198" s="201"/>
      <c r="K198" s="201"/>
      <c r="L198" s="207"/>
      <c r="M198" s="208"/>
      <c r="N198" s="209"/>
      <c r="O198" s="209"/>
      <c r="P198" s="209"/>
      <c r="Q198" s="209"/>
      <c r="R198" s="209"/>
      <c r="S198" s="209"/>
      <c r="T198" s="210"/>
      <c r="AT198" s="211" t="s">
        <v>137</v>
      </c>
      <c r="AU198" s="211" t="s">
        <v>92</v>
      </c>
      <c r="AV198" s="13" t="s">
        <v>92</v>
      </c>
      <c r="AW198" s="13" t="s">
        <v>36</v>
      </c>
      <c r="AX198" s="13" t="s">
        <v>82</v>
      </c>
      <c r="AY198" s="211" t="s">
        <v>128</v>
      </c>
    </row>
    <row r="199" spans="1:65" s="13" customFormat="1" ht="11.25">
      <c r="B199" s="200"/>
      <c r="C199" s="201"/>
      <c r="D199" s="202" t="s">
        <v>137</v>
      </c>
      <c r="E199" s="203" t="s">
        <v>1</v>
      </c>
      <c r="F199" s="204" t="s">
        <v>258</v>
      </c>
      <c r="G199" s="201"/>
      <c r="H199" s="205">
        <v>396.72</v>
      </c>
      <c r="I199" s="206"/>
      <c r="J199" s="201"/>
      <c r="K199" s="201"/>
      <c r="L199" s="207"/>
      <c r="M199" s="208"/>
      <c r="N199" s="209"/>
      <c r="O199" s="209"/>
      <c r="P199" s="209"/>
      <c r="Q199" s="209"/>
      <c r="R199" s="209"/>
      <c r="S199" s="209"/>
      <c r="T199" s="210"/>
      <c r="AT199" s="211" t="s">
        <v>137</v>
      </c>
      <c r="AU199" s="211" t="s">
        <v>92</v>
      </c>
      <c r="AV199" s="13" t="s">
        <v>92</v>
      </c>
      <c r="AW199" s="13" t="s">
        <v>36</v>
      </c>
      <c r="AX199" s="13" t="s">
        <v>82</v>
      </c>
      <c r="AY199" s="211" t="s">
        <v>128</v>
      </c>
    </row>
    <row r="200" spans="1:65" s="13" customFormat="1" ht="11.25">
      <c r="B200" s="200"/>
      <c r="C200" s="201"/>
      <c r="D200" s="202" t="s">
        <v>137</v>
      </c>
      <c r="E200" s="203" t="s">
        <v>1</v>
      </c>
      <c r="F200" s="204" t="s">
        <v>259</v>
      </c>
      <c r="G200" s="201"/>
      <c r="H200" s="205">
        <v>2897.1</v>
      </c>
      <c r="I200" s="206"/>
      <c r="J200" s="201"/>
      <c r="K200" s="201"/>
      <c r="L200" s="207"/>
      <c r="M200" s="208"/>
      <c r="N200" s="209"/>
      <c r="O200" s="209"/>
      <c r="P200" s="209"/>
      <c r="Q200" s="209"/>
      <c r="R200" s="209"/>
      <c r="S200" s="209"/>
      <c r="T200" s="210"/>
      <c r="AT200" s="211" t="s">
        <v>137</v>
      </c>
      <c r="AU200" s="211" t="s">
        <v>92</v>
      </c>
      <c r="AV200" s="13" t="s">
        <v>92</v>
      </c>
      <c r="AW200" s="13" t="s">
        <v>36</v>
      </c>
      <c r="AX200" s="13" t="s">
        <v>82</v>
      </c>
      <c r="AY200" s="211" t="s">
        <v>128</v>
      </c>
    </row>
    <row r="201" spans="1:65" s="13" customFormat="1" ht="11.25">
      <c r="B201" s="200"/>
      <c r="C201" s="201"/>
      <c r="D201" s="202" t="s">
        <v>137</v>
      </c>
      <c r="E201" s="203" t="s">
        <v>1</v>
      </c>
      <c r="F201" s="204" t="s">
        <v>260</v>
      </c>
      <c r="G201" s="201"/>
      <c r="H201" s="205">
        <v>2367.5140000000001</v>
      </c>
      <c r="I201" s="206"/>
      <c r="J201" s="201"/>
      <c r="K201" s="201"/>
      <c r="L201" s="207"/>
      <c r="M201" s="208"/>
      <c r="N201" s="209"/>
      <c r="O201" s="209"/>
      <c r="P201" s="209"/>
      <c r="Q201" s="209"/>
      <c r="R201" s="209"/>
      <c r="S201" s="209"/>
      <c r="T201" s="210"/>
      <c r="AT201" s="211" t="s">
        <v>137</v>
      </c>
      <c r="AU201" s="211" t="s">
        <v>92</v>
      </c>
      <c r="AV201" s="13" t="s">
        <v>92</v>
      </c>
      <c r="AW201" s="13" t="s">
        <v>36</v>
      </c>
      <c r="AX201" s="13" t="s">
        <v>82</v>
      </c>
      <c r="AY201" s="211" t="s">
        <v>128</v>
      </c>
    </row>
    <row r="202" spans="1:65" s="14" customFormat="1" ht="11.25">
      <c r="B202" s="212"/>
      <c r="C202" s="213"/>
      <c r="D202" s="202" t="s">
        <v>137</v>
      </c>
      <c r="E202" s="214" t="s">
        <v>1</v>
      </c>
      <c r="F202" s="215" t="s">
        <v>144</v>
      </c>
      <c r="G202" s="213"/>
      <c r="H202" s="216">
        <v>8419.2340000000004</v>
      </c>
      <c r="I202" s="217"/>
      <c r="J202" s="213"/>
      <c r="K202" s="213"/>
      <c r="L202" s="218"/>
      <c r="M202" s="219"/>
      <c r="N202" s="220"/>
      <c r="O202" s="220"/>
      <c r="P202" s="220"/>
      <c r="Q202" s="220"/>
      <c r="R202" s="220"/>
      <c r="S202" s="220"/>
      <c r="T202" s="221"/>
      <c r="AT202" s="222" t="s">
        <v>137</v>
      </c>
      <c r="AU202" s="222" t="s">
        <v>92</v>
      </c>
      <c r="AV202" s="14" t="s">
        <v>135</v>
      </c>
      <c r="AW202" s="14" t="s">
        <v>36</v>
      </c>
      <c r="AX202" s="14" t="s">
        <v>90</v>
      </c>
      <c r="AY202" s="222" t="s">
        <v>128</v>
      </c>
    </row>
    <row r="203" spans="1:65" s="2" customFormat="1" ht="16.5" customHeight="1">
      <c r="A203" s="34"/>
      <c r="B203" s="35"/>
      <c r="C203" s="186" t="s">
        <v>261</v>
      </c>
      <c r="D203" s="187" t="s">
        <v>130</v>
      </c>
      <c r="E203" s="188" t="s">
        <v>262</v>
      </c>
      <c r="F203" s="189" t="s">
        <v>263</v>
      </c>
      <c r="G203" s="190" t="s">
        <v>208</v>
      </c>
      <c r="H203" s="191">
        <v>191.09700000000001</v>
      </c>
      <c r="I203" s="192"/>
      <c r="J203" s="193">
        <f>ROUND(I203*H203,2)</f>
        <v>0</v>
      </c>
      <c r="K203" s="189" t="s">
        <v>134</v>
      </c>
      <c r="L203" s="39"/>
      <c r="M203" s="194" t="s">
        <v>1</v>
      </c>
      <c r="N203" s="195" t="s">
        <v>47</v>
      </c>
      <c r="O203" s="71"/>
      <c r="P203" s="196">
        <f>O203*H203</f>
        <v>0</v>
      </c>
      <c r="Q203" s="196">
        <v>0</v>
      </c>
      <c r="R203" s="196">
        <f>Q203*H203</f>
        <v>0</v>
      </c>
      <c r="S203" s="196">
        <v>0</v>
      </c>
      <c r="T203" s="197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8" t="s">
        <v>135</v>
      </c>
      <c r="AT203" s="198" t="s">
        <v>130</v>
      </c>
      <c r="AU203" s="198" t="s">
        <v>92</v>
      </c>
      <c r="AY203" s="17" t="s">
        <v>128</v>
      </c>
      <c r="BE203" s="199">
        <f>IF(N203="základní",J203,0)</f>
        <v>0</v>
      </c>
      <c r="BF203" s="199">
        <f>IF(N203="snížená",J203,0)</f>
        <v>0</v>
      </c>
      <c r="BG203" s="199">
        <f>IF(N203="zákl. přenesená",J203,0)</f>
        <v>0</v>
      </c>
      <c r="BH203" s="199">
        <f>IF(N203="sníž. přenesená",J203,0)</f>
        <v>0</v>
      </c>
      <c r="BI203" s="199">
        <f>IF(N203="nulová",J203,0)</f>
        <v>0</v>
      </c>
      <c r="BJ203" s="17" t="s">
        <v>90</v>
      </c>
      <c r="BK203" s="199">
        <f>ROUND(I203*H203,2)</f>
        <v>0</v>
      </c>
      <c r="BL203" s="17" t="s">
        <v>135</v>
      </c>
      <c r="BM203" s="198" t="s">
        <v>264</v>
      </c>
    </row>
    <row r="204" spans="1:65" s="13" customFormat="1" ht="11.25">
      <c r="B204" s="200"/>
      <c r="C204" s="201"/>
      <c r="D204" s="202" t="s">
        <v>137</v>
      </c>
      <c r="E204" s="203" t="s">
        <v>1</v>
      </c>
      <c r="F204" s="204" t="s">
        <v>265</v>
      </c>
      <c r="G204" s="201"/>
      <c r="H204" s="205">
        <v>11.856</v>
      </c>
      <c r="I204" s="206"/>
      <c r="J204" s="201"/>
      <c r="K204" s="201"/>
      <c r="L204" s="207"/>
      <c r="M204" s="208"/>
      <c r="N204" s="209"/>
      <c r="O204" s="209"/>
      <c r="P204" s="209"/>
      <c r="Q204" s="209"/>
      <c r="R204" s="209"/>
      <c r="S204" s="209"/>
      <c r="T204" s="210"/>
      <c r="AT204" s="211" t="s">
        <v>137</v>
      </c>
      <c r="AU204" s="211" t="s">
        <v>92</v>
      </c>
      <c r="AV204" s="13" t="s">
        <v>92</v>
      </c>
      <c r="AW204" s="13" t="s">
        <v>36</v>
      </c>
      <c r="AX204" s="13" t="s">
        <v>82</v>
      </c>
      <c r="AY204" s="211" t="s">
        <v>128</v>
      </c>
    </row>
    <row r="205" spans="1:65" s="13" customFormat="1" ht="11.25">
      <c r="B205" s="200"/>
      <c r="C205" s="201"/>
      <c r="D205" s="202" t="s">
        <v>137</v>
      </c>
      <c r="E205" s="203" t="s">
        <v>1</v>
      </c>
      <c r="F205" s="204" t="s">
        <v>266</v>
      </c>
      <c r="G205" s="201"/>
      <c r="H205" s="205">
        <v>60.863999999999997</v>
      </c>
      <c r="I205" s="206"/>
      <c r="J205" s="201"/>
      <c r="K205" s="201"/>
      <c r="L205" s="207"/>
      <c r="M205" s="208"/>
      <c r="N205" s="209"/>
      <c r="O205" s="209"/>
      <c r="P205" s="209"/>
      <c r="Q205" s="209"/>
      <c r="R205" s="209"/>
      <c r="S205" s="209"/>
      <c r="T205" s="210"/>
      <c r="AT205" s="211" t="s">
        <v>137</v>
      </c>
      <c r="AU205" s="211" t="s">
        <v>92</v>
      </c>
      <c r="AV205" s="13" t="s">
        <v>92</v>
      </c>
      <c r="AW205" s="13" t="s">
        <v>36</v>
      </c>
      <c r="AX205" s="13" t="s">
        <v>82</v>
      </c>
      <c r="AY205" s="211" t="s">
        <v>128</v>
      </c>
    </row>
    <row r="206" spans="1:65" s="13" customFormat="1" ht="11.25">
      <c r="B206" s="200"/>
      <c r="C206" s="201"/>
      <c r="D206" s="202" t="s">
        <v>137</v>
      </c>
      <c r="E206" s="203" t="s">
        <v>1</v>
      </c>
      <c r="F206" s="204" t="s">
        <v>267</v>
      </c>
      <c r="G206" s="201"/>
      <c r="H206" s="205">
        <v>47.951999999999998</v>
      </c>
      <c r="I206" s="206"/>
      <c r="J206" s="201"/>
      <c r="K206" s="201"/>
      <c r="L206" s="207"/>
      <c r="M206" s="208"/>
      <c r="N206" s="209"/>
      <c r="O206" s="209"/>
      <c r="P206" s="209"/>
      <c r="Q206" s="209"/>
      <c r="R206" s="209"/>
      <c r="S206" s="209"/>
      <c r="T206" s="210"/>
      <c r="AT206" s="211" t="s">
        <v>137</v>
      </c>
      <c r="AU206" s="211" t="s">
        <v>92</v>
      </c>
      <c r="AV206" s="13" t="s">
        <v>92</v>
      </c>
      <c r="AW206" s="13" t="s">
        <v>36</v>
      </c>
      <c r="AX206" s="13" t="s">
        <v>82</v>
      </c>
      <c r="AY206" s="211" t="s">
        <v>128</v>
      </c>
    </row>
    <row r="207" spans="1:65" s="13" customFormat="1" ht="11.25">
      <c r="B207" s="200"/>
      <c r="C207" s="201"/>
      <c r="D207" s="202" t="s">
        <v>137</v>
      </c>
      <c r="E207" s="203" t="s">
        <v>1</v>
      </c>
      <c r="F207" s="204" t="s">
        <v>268</v>
      </c>
      <c r="G207" s="201"/>
      <c r="H207" s="205">
        <v>28.245000000000001</v>
      </c>
      <c r="I207" s="206"/>
      <c r="J207" s="201"/>
      <c r="K207" s="201"/>
      <c r="L207" s="207"/>
      <c r="M207" s="208"/>
      <c r="N207" s="209"/>
      <c r="O207" s="209"/>
      <c r="P207" s="209"/>
      <c r="Q207" s="209"/>
      <c r="R207" s="209"/>
      <c r="S207" s="209"/>
      <c r="T207" s="210"/>
      <c r="AT207" s="211" t="s">
        <v>137</v>
      </c>
      <c r="AU207" s="211" t="s">
        <v>92</v>
      </c>
      <c r="AV207" s="13" t="s">
        <v>92</v>
      </c>
      <c r="AW207" s="13" t="s">
        <v>36</v>
      </c>
      <c r="AX207" s="13" t="s">
        <v>82</v>
      </c>
      <c r="AY207" s="211" t="s">
        <v>128</v>
      </c>
    </row>
    <row r="208" spans="1:65" s="13" customFormat="1" ht="11.25">
      <c r="B208" s="200"/>
      <c r="C208" s="201"/>
      <c r="D208" s="202" t="s">
        <v>137</v>
      </c>
      <c r="E208" s="203" t="s">
        <v>1</v>
      </c>
      <c r="F208" s="204" t="s">
        <v>269</v>
      </c>
      <c r="G208" s="201"/>
      <c r="H208" s="205">
        <v>33.18</v>
      </c>
      <c r="I208" s="206"/>
      <c r="J208" s="201"/>
      <c r="K208" s="201"/>
      <c r="L208" s="207"/>
      <c r="M208" s="208"/>
      <c r="N208" s="209"/>
      <c r="O208" s="209"/>
      <c r="P208" s="209"/>
      <c r="Q208" s="209"/>
      <c r="R208" s="209"/>
      <c r="S208" s="209"/>
      <c r="T208" s="210"/>
      <c r="AT208" s="211" t="s">
        <v>137</v>
      </c>
      <c r="AU208" s="211" t="s">
        <v>92</v>
      </c>
      <c r="AV208" s="13" t="s">
        <v>92</v>
      </c>
      <c r="AW208" s="13" t="s">
        <v>36</v>
      </c>
      <c r="AX208" s="13" t="s">
        <v>82</v>
      </c>
      <c r="AY208" s="211" t="s">
        <v>128</v>
      </c>
    </row>
    <row r="209" spans="1:65" s="13" customFormat="1" ht="11.25">
      <c r="B209" s="200"/>
      <c r="C209" s="201"/>
      <c r="D209" s="202" t="s">
        <v>137</v>
      </c>
      <c r="E209" s="203" t="s">
        <v>1</v>
      </c>
      <c r="F209" s="204" t="s">
        <v>270</v>
      </c>
      <c r="G209" s="201"/>
      <c r="H209" s="205">
        <v>9</v>
      </c>
      <c r="I209" s="206"/>
      <c r="J209" s="201"/>
      <c r="K209" s="201"/>
      <c r="L209" s="207"/>
      <c r="M209" s="208"/>
      <c r="N209" s="209"/>
      <c r="O209" s="209"/>
      <c r="P209" s="209"/>
      <c r="Q209" s="209"/>
      <c r="R209" s="209"/>
      <c r="S209" s="209"/>
      <c r="T209" s="210"/>
      <c r="AT209" s="211" t="s">
        <v>137</v>
      </c>
      <c r="AU209" s="211" t="s">
        <v>92</v>
      </c>
      <c r="AV209" s="13" t="s">
        <v>92</v>
      </c>
      <c r="AW209" s="13" t="s">
        <v>36</v>
      </c>
      <c r="AX209" s="13" t="s">
        <v>82</v>
      </c>
      <c r="AY209" s="211" t="s">
        <v>128</v>
      </c>
    </row>
    <row r="210" spans="1:65" s="14" customFormat="1" ht="11.25">
      <c r="B210" s="212"/>
      <c r="C210" s="213"/>
      <c r="D210" s="202" t="s">
        <v>137</v>
      </c>
      <c r="E210" s="214" t="s">
        <v>1</v>
      </c>
      <c r="F210" s="215" t="s">
        <v>144</v>
      </c>
      <c r="G210" s="213"/>
      <c r="H210" s="216">
        <v>191.09700000000001</v>
      </c>
      <c r="I210" s="217"/>
      <c r="J210" s="213"/>
      <c r="K210" s="213"/>
      <c r="L210" s="218"/>
      <c r="M210" s="219"/>
      <c r="N210" s="220"/>
      <c r="O210" s="220"/>
      <c r="P210" s="220"/>
      <c r="Q210" s="220"/>
      <c r="R210" s="220"/>
      <c r="S210" s="220"/>
      <c r="T210" s="221"/>
      <c r="AT210" s="222" t="s">
        <v>137</v>
      </c>
      <c r="AU210" s="222" t="s">
        <v>92</v>
      </c>
      <c r="AV210" s="14" t="s">
        <v>135</v>
      </c>
      <c r="AW210" s="14" t="s">
        <v>36</v>
      </c>
      <c r="AX210" s="14" t="s">
        <v>90</v>
      </c>
      <c r="AY210" s="222" t="s">
        <v>128</v>
      </c>
    </row>
    <row r="211" spans="1:65" s="2" customFormat="1" ht="16.5" customHeight="1">
      <c r="A211" s="34"/>
      <c r="B211" s="35"/>
      <c r="C211" s="186" t="s">
        <v>271</v>
      </c>
      <c r="D211" s="187" t="s">
        <v>130</v>
      </c>
      <c r="E211" s="188" t="s">
        <v>272</v>
      </c>
      <c r="F211" s="189" t="s">
        <v>273</v>
      </c>
      <c r="G211" s="190" t="s">
        <v>208</v>
      </c>
      <c r="H211" s="191">
        <v>5541.8130000000001</v>
      </c>
      <c r="I211" s="192"/>
      <c r="J211" s="193">
        <f>ROUND(I211*H211,2)</f>
        <v>0</v>
      </c>
      <c r="K211" s="189" t="s">
        <v>134</v>
      </c>
      <c r="L211" s="39"/>
      <c r="M211" s="194" t="s">
        <v>1</v>
      </c>
      <c r="N211" s="195" t="s">
        <v>47</v>
      </c>
      <c r="O211" s="71"/>
      <c r="P211" s="196">
        <f>O211*H211</f>
        <v>0</v>
      </c>
      <c r="Q211" s="196">
        <v>0</v>
      </c>
      <c r="R211" s="196">
        <f>Q211*H211</f>
        <v>0</v>
      </c>
      <c r="S211" s="196">
        <v>0</v>
      </c>
      <c r="T211" s="197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8" t="s">
        <v>135</v>
      </c>
      <c r="AT211" s="198" t="s">
        <v>130</v>
      </c>
      <c r="AU211" s="198" t="s">
        <v>92</v>
      </c>
      <c r="AY211" s="17" t="s">
        <v>128</v>
      </c>
      <c r="BE211" s="199">
        <f>IF(N211="základní",J211,0)</f>
        <v>0</v>
      </c>
      <c r="BF211" s="199">
        <f>IF(N211="snížená",J211,0)</f>
        <v>0</v>
      </c>
      <c r="BG211" s="199">
        <f>IF(N211="zákl. přenesená",J211,0)</f>
        <v>0</v>
      </c>
      <c r="BH211" s="199">
        <f>IF(N211="sníž. přenesená",J211,0)</f>
        <v>0</v>
      </c>
      <c r="BI211" s="199">
        <f>IF(N211="nulová",J211,0)</f>
        <v>0</v>
      </c>
      <c r="BJ211" s="17" t="s">
        <v>90</v>
      </c>
      <c r="BK211" s="199">
        <f>ROUND(I211*H211,2)</f>
        <v>0</v>
      </c>
      <c r="BL211" s="17" t="s">
        <v>135</v>
      </c>
      <c r="BM211" s="198" t="s">
        <v>274</v>
      </c>
    </row>
    <row r="212" spans="1:65" s="13" customFormat="1" ht="11.25">
      <c r="B212" s="200"/>
      <c r="C212" s="201"/>
      <c r="D212" s="202" t="s">
        <v>137</v>
      </c>
      <c r="E212" s="203" t="s">
        <v>1</v>
      </c>
      <c r="F212" s="204" t="s">
        <v>275</v>
      </c>
      <c r="G212" s="201"/>
      <c r="H212" s="205">
        <v>343.82400000000001</v>
      </c>
      <c r="I212" s="206"/>
      <c r="J212" s="201"/>
      <c r="K212" s="201"/>
      <c r="L212" s="207"/>
      <c r="M212" s="208"/>
      <c r="N212" s="209"/>
      <c r="O212" s="209"/>
      <c r="P212" s="209"/>
      <c r="Q212" s="209"/>
      <c r="R212" s="209"/>
      <c r="S212" s="209"/>
      <c r="T212" s="210"/>
      <c r="AT212" s="211" t="s">
        <v>137</v>
      </c>
      <c r="AU212" s="211" t="s">
        <v>92</v>
      </c>
      <c r="AV212" s="13" t="s">
        <v>92</v>
      </c>
      <c r="AW212" s="13" t="s">
        <v>36</v>
      </c>
      <c r="AX212" s="13" t="s">
        <v>82</v>
      </c>
      <c r="AY212" s="211" t="s">
        <v>128</v>
      </c>
    </row>
    <row r="213" spans="1:65" s="13" customFormat="1" ht="11.25">
      <c r="B213" s="200"/>
      <c r="C213" s="201"/>
      <c r="D213" s="202" t="s">
        <v>137</v>
      </c>
      <c r="E213" s="203" t="s">
        <v>1</v>
      </c>
      <c r="F213" s="204" t="s">
        <v>276</v>
      </c>
      <c r="G213" s="201"/>
      <c r="H213" s="205">
        <v>1765.056</v>
      </c>
      <c r="I213" s="206"/>
      <c r="J213" s="201"/>
      <c r="K213" s="201"/>
      <c r="L213" s="207"/>
      <c r="M213" s="208"/>
      <c r="N213" s="209"/>
      <c r="O213" s="209"/>
      <c r="P213" s="209"/>
      <c r="Q213" s="209"/>
      <c r="R213" s="209"/>
      <c r="S213" s="209"/>
      <c r="T213" s="210"/>
      <c r="AT213" s="211" t="s">
        <v>137</v>
      </c>
      <c r="AU213" s="211" t="s">
        <v>92</v>
      </c>
      <c r="AV213" s="13" t="s">
        <v>92</v>
      </c>
      <c r="AW213" s="13" t="s">
        <v>36</v>
      </c>
      <c r="AX213" s="13" t="s">
        <v>82</v>
      </c>
      <c r="AY213" s="211" t="s">
        <v>128</v>
      </c>
    </row>
    <row r="214" spans="1:65" s="13" customFormat="1" ht="11.25">
      <c r="B214" s="200"/>
      <c r="C214" s="201"/>
      <c r="D214" s="202" t="s">
        <v>137</v>
      </c>
      <c r="E214" s="203" t="s">
        <v>1</v>
      </c>
      <c r="F214" s="204" t="s">
        <v>277</v>
      </c>
      <c r="G214" s="201"/>
      <c r="H214" s="205">
        <v>1390.6079999999999</v>
      </c>
      <c r="I214" s="206"/>
      <c r="J214" s="201"/>
      <c r="K214" s="201"/>
      <c r="L214" s="207"/>
      <c r="M214" s="208"/>
      <c r="N214" s="209"/>
      <c r="O214" s="209"/>
      <c r="P214" s="209"/>
      <c r="Q214" s="209"/>
      <c r="R214" s="209"/>
      <c r="S214" s="209"/>
      <c r="T214" s="210"/>
      <c r="AT214" s="211" t="s">
        <v>137</v>
      </c>
      <c r="AU214" s="211" t="s">
        <v>92</v>
      </c>
      <c r="AV214" s="13" t="s">
        <v>92</v>
      </c>
      <c r="AW214" s="13" t="s">
        <v>36</v>
      </c>
      <c r="AX214" s="13" t="s">
        <v>82</v>
      </c>
      <c r="AY214" s="211" t="s">
        <v>128</v>
      </c>
    </row>
    <row r="215" spans="1:65" s="13" customFormat="1" ht="11.25">
      <c r="B215" s="200"/>
      <c r="C215" s="201"/>
      <c r="D215" s="202" t="s">
        <v>137</v>
      </c>
      <c r="E215" s="203" t="s">
        <v>1</v>
      </c>
      <c r="F215" s="204" t="s">
        <v>278</v>
      </c>
      <c r="G215" s="201"/>
      <c r="H215" s="205">
        <v>819.10500000000002</v>
      </c>
      <c r="I215" s="206"/>
      <c r="J215" s="201"/>
      <c r="K215" s="201"/>
      <c r="L215" s="207"/>
      <c r="M215" s="208"/>
      <c r="N215" s="209"/>
      <c r="O215" s="209"/>
      <c r="P215" s="209"/>
      <c r="Q215" s="209"/>
      <c r="R215" s="209"/>
      <c r="S215" s="209"/>
      <c r="T215" s="210"/>
      <c r="AT215" s="211" t="s">
        <v>137</v>
      </c>
      <c r="AU215" s="211" t="s">
        <v>92</v>
      </c>
      <c r="AV215" s="13" t="s">
        <v>92</v>
      </c>
      <c r="AW215" s="13" t="s">
        <v>36</v>
      </c>
      <c r="AX215" s="13" t="s">
        <v>82</v>
      </c>
      <c r="AY215" s="211" t="s">
        <v>128</v>
      </c>
    </row>
    <row r="216" spans="1:65" s="13" customFormat="1" ht="11.25">
      <c r="B216" s="200"/>
      <c r="C216" s="201"/>
      <c r="D216" s="202" t="s">
        <v>137</v>
      </c>
      <c r="E216" s="203" t="s">
        <v>1</v>
      </c>
      <c r="F216" s="204" t="s">
        <v>279</v>
      </c>
      <c r="G216" s="201"/>
      <c r="H216" s="205">
        <v>962.22</v>
      </c>
      <c r="I216" s="206"/>
      <c r="J216" s="201"/>
      <c r="K216" s="201"/>
      <c r="L216" s="207"/>
      <c r="M216" s="208"/>
      <c r="N216" s="209"/>
      <c r="O216" s="209"/>
      <c r="P216" s="209"/>
      <c r="Q216" s="209"/>
      <c r="R216" s="209"/>
      <c r="S216" s="209"/>
      <c r="T216" s="210"/>
      <c r="AT216" s="211" t="s">
        <v>137</v>
      </c>
      <c r="AU216" s="211" t="s">
        <v>92</v>
      </c>
      <c r="AV216" s="13" t="s">
        <v>92</v>
      </c>
      <c r="AW216" s="13" t="s">
        <v>36</v>
      </c>
      <c r="AX216" s="13" t="s">
        <v>82</v>
      </c>
      <c r="AY216" s="211" t="s">
        <v>128</v>
      </c>
    </row>
    <row r="217" spans="1:65" s="13" customFormat="1" ht="11.25">
      <c r="B217" s="200"/>
      <c r="C217" s="201"/>
      <c r="D217" s="202" t="s">
        <v>137</v>
      </c>
      <c r="E217" s="203" t="s">
        <v>1</v>
      </c>
      <c r="F217" s="204" t="s">
        <v>280</v>
      </c>
      <c r="G217" s="201"/>
      <c r="H217" s="205">
        <v>261</v>
      </c>
      <c r="I217" s="206"/>
      <c r="J217" s="201"/>
      <c r="K217" s="201"/>
      <c r="L217" s="207"/>
      <c r="M217" s="208"/>
      <c r="N217" s="209"/>
      <c r="O217" s="209"/>
      <c r="P217" s="209"/>
      <c r="Q217" s="209"/>
      <c r="R217" s="209"/>
      <c r="S217" s="209"/>
      <c r="T217" s="210"/>
      <c r="AT217" s="211" t="s">
        <v>137</v>
      </c>
      <c r="AU217" s="211" t="s">
        <v>92</v>
      </c>
      <c r="AV217" s="13" t="s">
        <v>92</v>
      </c>
      <c r="AW217" s="13" t="s">
        <v>36</v>
      </c>
      <c r="AX217" s="13" t="s">
        <v>82</v>
      </c>
      <c r="AY217" s="211" t="s">
        <v>128</v>
      </c>
    </row>
    <row r="218" spans="1:65" s="14" customFormat="1" ht="11.25">
      <c r="B218" s="212"/>
      <c r="C218" s="213"/>
      <c r="D218" s="202" t="s">
        <v>137</v>
      </c>
      <c r="E218" s="214" t="s">
        <v>1</v>
      </c>
      <c r="F218" s="215" t="s">
        <v>144</v>
      </c>
      <c r="G218" s="213"/>
      <c r="H218" s="216">
        <v>5541.8130000000001</v>
      </c>
      <c r="I218" s="217"/>
      <c r="J218" s="213"/>
      <c r="K218" s="213"/>
      <c r="L218" s="218"/>
      <c r="M218" s="219"/>
      <c r="N218" s="220"/>
      <c r="O218" s="220"/>
      <c r="P218" s="220"/>
      <c r="Q218" s="220"/>
      <c r="R218" s="220"/>
      <c r="S218" s="220"/>
      <c r="T218" s="221"/>
      <c r="AT218" s="222" t="s">
        <v>137</v>
      </c>
      <c r="AU218" s="222" t="s">
        <v>92</v>
      </c>
      <c r="AV218" s="14" t="s">
        <v>135</v>
      </c>
      <c r="AW218" s="14" t="s">
        <v>36</v>
      </c>
      <c r="AX218" s="14" t="s">
        <v>90</v>
      </c>
      <c r="AY218" s="222" t="s">
        <v>128</v>
      </c>
    </row>
    <row r="219" spans="1:65" s="2" customFormat="1" ht="21.75" customHeight="1">
      <c r="A219" s="34"/>
      <c r="B219" s="35"/>
      <c r="C219" s="186" t="s">
        <v>281</v>
      </c>
      <c r="D219" s="187" t="s">
        <v>130</v>
      </c>
      <c r="E219" s="188" t="s">
        <v>282</v>
      </c>
      <c r="F219" s="189" t="s">
        <v>283</v>
      </c>
      <c r="G219" s="190" t="s">
        <v>208</v>
      </c>
      <c r="H219" s="191">
        <v>82.281000000000006</v>
      </c>
      <c r="I219" s="192"/>
      <c r="J219" s="193">
        <f>ROUND(I219*H219,2)</f>
        <v>0</v>
      </c>
      <c r="K219" s="189" t="s">
        <v>134</v>
      </c>
      <c r="L219" s="39"/>
      <c r="M219" s="194" t="s">
        <v>1</v>
      </c>
      <c r="N219" s="195" t="s">
        <v>47</v>
      </c>
      <c r="O219" s="71"/>
      <c r="P219" s="196">
        <f>O219*H219</f>
        <v>0</v>
      </c>
      <c r="Q219" s="196">
        <v>0</v>
      </c>
      <c r="R219" s="196">
        <f>Q219*H219</f>
        <v>0</v>
      </c>
      <c r="S219" s="196">
        <v>0</v>
      </c>
      <c r="T219" s="197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8" t="s">
        <v>135</v>
      </c>
      <c r="AT219" s="198" t="s">
        <v>130</v>
      </c>
      <c r="AU219" s="198" t="s">
        <v>92</v>
      </c>
      <c r="AY219" s="17" t="s">
        <v>128</v>
      </c>
      <c r="BE219" s="199">
        <f>IF(N219="základní",J219,0)</f>
        <v>0</v>
      </c>
      <c r="BF219" s="199">
        <f>IF(N219="snížená",J219,0)</f>
        <v>0</v>
      </c>
      <c r="BG219" s="199">
        <f>IF(N219="zákl. přenesená",J219,0)</f>
        <v>0</v>
      </c>
      <c r="BH219" s="199">
        <f>IF(N219="sníž. přenesená",J219,0)</f>
        <v>0</v>
      </c>
      <c r="BI219" s="199">
        <f>IF(N219="nulová",J219,0)</f>
        <v>0</v>
      </c>
      <c r="BJ219" s="17" t="s">
        <v>90</v>
      </c>
      <c r="BK219" s="199">
        <f>ROUND(I219*H219,2)</f>
        <v>0</v>
      </c>
      <c r="BL219" s="17" t="s">
        <v>135</v>
      </c>
      <c r="BM219" s="198" t="s">
        <v>284</v>
      </c>
    </row>
    <row r="220" spans="1:65" s="13" customFormat="1" ht="11.25">
      <c r="B220" s="200"/>
      <c r="C220" s="201"/>
      <c r="D220" s="202" t="s">
        <v>137</v>
      </c>
      <c r="E220" s="203" t="s">
        <v>1</v>
      </c>
      <c r="F220" s="204" t="s">
        <v>265</v>
      </c>
      <c r="G220" s="201"/>
      <c r="H220" s="205">
        <v>11.856</v>
      </c>
      <c r="I220" s="206"/>
      <c r="J220" s="201"/>
      <c r="K220" s="201"/>
      <c r="L220" s="207"/>
      <c r="M220" s="208"/>
      <c r="N220" s="209"/>
      <c r="O220" s="209"/>
      <c r="P220" s="209"/>
      <c r="Q220" s="209"/>
      <c r="R220" s="209"/>
      <c r="S220" s="209"/>
      <c r="T220" s="210"/>
      <c r="AT220" s="211" t="s">
        <v>137</v>
      </c>
      <c r="AU220" s="211" t="s">
        <v>92</v>
      </c>
      <c r="AV220" s="13" t="s">
        <v>92</v>
      </c>
      <c r="AW220" s="13" t="s">
        <v>36</v>
      </c>
      <c r="AX220" s="13" t="s">
        <v>82</v>
      </c>
      <c r="AY220" s="211" t="s">
        <v>128</v>
      </c>
    </row>
    <row r="221" spans="1:65" s="13" customFormat="1" ht="11.25">
      <c r="B221" s="200"/>
      <c r="C221" s="201"/>
      <c r="D221" s="202" t="s">
        <v>137</v>
      </c>
      <c r="E221" s="203" t="s">
        <v>1</v>
      </c>
      <c r="F221" s="204" t="s">
        <v>285</v>
      </c>
      <c r="G221" s="201"/>
      <c r="H221" s="205">
        <v>28.245000000000001</v>
      </c>
      <c r="I221" s="206"/>
      <c r="J221" s="201"/>
      <c r="K221" s="201"/>
      <c r="L221" s="207"/>
      <c r="M221" s="208"/>
      <c r="N221" s="209"/>
      <c r="O221" s="209"/>
      <c r="P221" s="209"/>
      <c r="Q221" s="209"/>
      <c r="R221" s="209"/>
      <c r="S221" s="209"/>
      <c r="T221" s="210"/>
      <c r="AT221" s="211" t="s">
        <v>137</v>
      </c>
      <c r="AU221" s="211" t="s">
        <v>92</v>
      </c>
      <c r="AV221" s="13" t="s">
        <v>92</v>
      </c>
      <c r="AW221" s="13" t="s">
        <v>36</v>
      </c>
      <c r="AX221" s="13" t="s">
        <v>82</v>
      </c>
      <c r="AY221" s="211" t="s">
        <v>128</v>
      </c>
    </row>
    <row r="222" spans="1:65" s="13" customFormat="1" ht="11.25">
      <c r="B222" s="200"/>
      <c r="C222" s="201"/>
      <c r="D222" s="202" t="s">
        <v>137</v>
      </c>
      <c r="E222" s="203" t="s">
        <v>1</v>
      </c>
      <c r="F222" s="204" t="s">
        <v>286</v>
      </c>
      <c r="G222" s="201"/>
      <c r="H222" s="205">
        <v>33.18</v>
      </c>
      <c r="I222" s="206"/>
      <c r="J222" s="201"/>
      <c r="K222" s="201"/>
      <c r="L222" s="207"/>
      <c r="M222" s="208"/>
      <c r="N222" s="209"/>
      <c r="O222" s="209"/>
      <c r="P222" s="209"/>
      <c r="Q222" s="209"/>
      <c r="R222" s="209"/>
      <c r="S222" s="209"/>
      <c r="T222" s="210"/>
      <c r="AT222" s="211" t="s">
        <v>137</v>
      </c>
      <c r="AU222" s="211" t="s">
        <v>92</v>
      </c>
      <c r="AV222" s="13" t="s">
        <v>92</v>
      </c>
      <c r="AW222" s="13" t="s">
        <v>36</v>
      </c>
      <c r="AX222" s="13" t="s">
        <v>82</v>
      </c>
      <c r="AY222" s="211" t="s">
        <v>128</v>
      </c>
    </row>
    <row r="223" spans="1:65" s="13" customFormat="1" ht="11.25">
      <c r="B223" s="200"/>
      <c r="C223" s="201"/>
      <c r="D223" s="202" t="s">
        <v>137</v>
      </c>
      <c r="E223" s="203" t="s">
        <v>1</v>
      </c>
      <c r="F223" s="204" t="s">
        <v>270</v>
      </c>
      <c r="G223" s="201"/>
      <c r="H223" s="205">
        <v>9</v>
      </c>
      <c r="I223" s="206"/>
      <c r="J223" s="201"/>
      <c r="K223" s="201"/>
      <c r="L223" s="207"/>
      <c r="M223" s="208"/>
      <c r="N223" s="209"/>
      <c r="O223" s="209"/>
      <c r="P223" s="209"/>
      <c r="Q223" s="209"/>
      <c r="R223" s="209"/>
      <c r="S223" s="209"/>
      <c r="T223" s="210"/>
      <c r="AT223" s="211" t="s">
        <v>137</v>
      </c>
      <c r="AU223" s="211" t="s">
        <v>92</v>
      </c>
      <c r="AV223" s="13" t="s">
        <v>92</v>
      </c>
      <c r="AW223" s="13" t="s">
        <v>36</v>
      </c>
      <c r="AX223" s="13" t="s">
        <v>82</v>
      </c>
      <c r="AY223" s="211" t="s">
        <v>128</v>
      </c>
    </row>
    <row r="224" spans="1:65" s="14" customFormat="1" ht="11.25">
      <c r="B224" s="212"/>
      <c r="C224" s="213"/>
      <c r="D224" s="202" t="s">
        <v>137</v>
      </c>
      <c r="E224" s="214" t="s">
        <v>1</v>
      </c>
      <c r="F224" s="215" t="s">
        <v>144</v>
      </c>
      <c r="G224" s="213"/>
      <c r="H224" s="216">
        <v>82.281000000000006</v>
      </c>
      <c r="I224" s="217"/>
      <c r="J224" s="213"/>
      <c r="K224" s="213"/>
      <c r="L224" s="218"/>
      <c r="M224" s="219"/>
      <c r="N224" s="220"/>
      <c r="O224" s="220"/>
      <c r="P224" s="220"/>
      <c r="Q224" s="220"/>
      <c r="R224" s="220"/>
      <c r="S224" s="220"/>
      <c r="T224" s="221"/>
      <c r="AT224" s="222" t="s">
        <v>137</v>
      </c>
      <c r="AU224" s="222" t="s">
        <v>92</v>
      </c>
      <c r="AV224" s="14" t="s">
        <v>135</v>
      </c>
      <c r="AW224" s="14" t="s">
        <v>36</v>
      </c>
      <c r="AX224" s="14" t="s">
        <v>90</v>
      </c>
      <c r="AY224" s="222" t="s">
        <v>128</v>
      </c>
    </row>
    <row r="225" spans="1:65" s="2" customFormat="1" ht="16.5" customHeight="1">
      <c r="A225" s="34"/>
      <c r="B225" s="35"/>
      <c r="C225" s="186" t="s">
        <v>287</v>
      </c>
      <c r="D225" s="187" t="s">
        <v>130</v>
      </c>
      <c r="E225" s="188" t="s">
        <v>288</v>
      </c>
      <c r="F225" s="189" t="s">
        <v>207</v>
      </c>
      <c r="G225" s="190" t="s">
        <v>208</v>
      </c>
      <c r="H225" s="191">
        <v>208.68</v>
      </c>
      <c r="I225" s="192"/>
      <c r="J225" s="193">
        <f>ROUND(I225*H225,2)</f>
        <v>0</v>
      </c>
      <c r="K225" s="189" t="s">
        <v>134</v>
      </c>
      <c r="L225" s="39"/>
      <c r="M225" s="194" t="s">
        <v>1</v>
      </c>
      <c r="N225" s="195" t="s">
        <v>47</v>
      </c>
      <c r="O225" s="71"/>
      <c r="P225" s="196">
        <f>O225*H225</f>
        <v>0</v>
      </c>
      <c r="Q225" s="196">
        <v>0</v>
      </c>
      <c r="R225" s="196">
        <f>Q225*H225</f>
        <v>0</v>
      </c>
      <c r="S225" s="196">
        <v>0</v>
      </c>
      <c r="T225" s="197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98" t="s">
        <v>135</v>
      </c>
      <c r="AT225" s="198" t="s">
        <v>130</v>
      </c>
      <c r="AU225" s="198" t="s">
        <v>92</v>
      </c>
      <c r="AY225" s="17" t="s">
        <v>128</v>
      </c>
      <c r="BE225" s="199">
        <f>IF(N225="základní",J225,0)</f>
        <v>0</v>
      </c>
      <c r="BF225" s="199">
        <f>IF(N225="snížená",J225,0)</f>
        <v>0</v>
      </c>
      <c r="BG225" s="199">
        <f>IF(N225="zákl. přenesená",J225,0)</f>
        <v>0</v>
      </c>
      <c r="BH225" s="199">
        <f>IF(N225="sníž. přenesená",J225,0)</f>
        <v>0</v>
      </c>
      <c r="BI225" s="199">
        <f>IF(N225="nulová",J225,0)</f>
        <v>0</v>
      </c>
      <c r="BJ225" s="17" t="s">
        <v>90</v>
      </c>
      <c r="BK225" s="199">
        <f>ROUND(I225*H225,2)</f>
        <v>0</v>
      </c>
      <c r="BL225" s="17" t="s">
        <v>135</v>
      </c>
      <c r="BM225" s="198" t="s">
        <v>289</v>
      </c>
    </row>
    <row r="226" spans="1:65" s="13" customFormat="1" ht="11.25">
      <c r="B226" s="200"/>
      <c r="C226" s="201"/>
      <c r="D226" s="202" t="s">
        <v>137</v>
      </c>
      <c r="E226" s="203" t="s">
        <v>1</v>
      </c>
      <c r="F226" s="204" t="s">
        <v>249</v>
      </c>
      <c r="G226" s="201"/>
      <c r="H226" s="205">
        <v>95.1</v>
      </c>
      <c r="I226" s="206"/>
      <c r="J226" s="201"/>
      <c r="K226" s="201"/>
      <c r="L226" s="207"/>
      <c r="M226" s="208"/>
      <c r="N226" s="209"/>
      <c r="O226" s="209"/>
      <c r="P226" s="209"/>
      <c r="Q226" s="209"/>
      <c r="R226" s="209"/>
      <c r="S226" s="209"/>
      <c r="T226" s="210"/>
      <c r="AT226" s="211" t="s">
        <v>137</v>
      </c>
      <c r="AU226" s="211" t="s">
        <v>92</v>
      </c>
      <c r="AV226" s="13" t="s">
        <v>92</v>
      </c>
      <c r="AW226" s="13" t="s">
        <v>36</v>
      </c>
      <c r="AX226" s="13" t="s">
        <v>82</v>
      </c>
      <c r="AY226" s="211" t="s">
        <v>128</v>
      </c>
    </row>
    <row r="227" spans="1:65" s="13" customFormat="1" ht="11.25">
      <c r="B227" s="200"/>
      <c r="C227" s="201"/>
      <c r="D227" s="202" t="s">
        <v>137</v>
      </c>
      <c r="E227" s="203" t="s">
        <v>1</v>
      </c>
      <c r="F227" s="204" t="s">
        <v>250</v>
      </c>
      <c r="G227" s="201"/>
      <c r="H227" s="205">
        <v>13.68</v>
      </c>
      <c r="I227" s="206"/>
      <c r="J227" s="201"/>
      <c r="K227" s="201"/>
      <c r="L227" s="207"/>
      <c r="M227" s="208"/>
      <c r="N227" s="209"/>
      <c r="O227" s="209"/>
      <c r="P227" s="209"/>
      <c r="Q227" s="209"/>
      <c r="R227" s="209"/>
      <c r="S227" s="209"/>
      <c r="T227" s="210"/>
      <c r="AT227" s="211" t="s">
        <v>137</v>
      </c>
      <c r="AU227" s="211" t="s">
        <v>92</v>
      </c>
      <c r="AV227" s="13" t="s">
        <v>92</v>
      </c>
      <c r="AW227" s="13" t="s">
        <v>36</v>
      </c>
      <c r="AX227" s="13" t="s">
        <v>82</v>
      </c>
      <c r="AY227" s="211" t="s">
        <v>128</v>
      </c>
    </row>
    <row r="228" spans="1:65" s="13" customFormat="1" ht="11.25">
      <c r="B228" s="200"/>
      <c r="C228" s="201"/>
      <c r="D228" s="202" t="s">
        <v>137</v>
      </c>
      <c r="E228" s="203" t="s">
        <v>1</v>
      </c>
      <c r="F228" s="204" t="s">
        <v>251</v>
      </c>
      <c r="G228" s="201"/>
      <c r="H228" s="205">
        <v>99.9</v>
      </c>
      <c r="I228" s="206"/>
      <c r="J228" s="201"/>
      <c r="K228" s="201"/>
      <c r="L228" s="207"/>
      <c r="M228" s="208"/>
      <c r="N228" s="209"/>
      <c r="O228" s="209"/>
      <c r="P228" s="209"/>
      <c r="Q228" s="209"/>
      <c r="R228" s="209"/>
      <c r="S228" s="209"/>
      <c r="T228" s="210"/>
      <c r="AT228" s="211" t="s">
        <v>137</v>
      </c>
      <c r="AU228" s="211" t="s">
        <v>92</v>
      </c>
      <c r="AV228" s="13" t="s">
        <v>92</v>
      </c>
      <c r="AW228" s="13" t="s">
        <v>36</v>
      </c>
      <c r="AX228" s="13" t="s">
        <v>82</v>
      </c>
      <c r="AY228" s="211" t="s">
        <v>128</v>
      </c>
    </row>
    <row r="229" spans="1:65" s="14" customFormat="1" ht="11.25">
      <c r="B229" s="212"/>
      <c r="C229" s="213"/>
      <c r="D229" s="202" t="s">
        <v>137</v>
      </c>
      <c r="E229" s="214" t="s">
        <v>1</v>
      </c>
      <c r="F229" s="215" t="s">
        <v>144</v>
      </c>
      <c r="G229" s="213"/>
      <c r="H229" s="216">
        <v>208.68</v>
      </c>
      <c r="I229" s="217"/>
      <c r="J229" s="213"/>
      <c r="K229" s="213"/>
      <c r="L229" s="218"/>
      <c r="M229" s="219"/>
      <c r="N229" s="220"/>
      <c r="O229" s="220"/>
      <c r="P229" s="220"/>
      <c r="Q229" s="220"/>
      <c r="R229" s="220"/>
      <c r="S229" s="220"/>
      <c r="T229" s="221"/>
      <c r="AT229" s="222" t="s">
        <v>137</v>
      </c>
      <c r="AU229" s="222" t="s">
        <v>92</v>
      </c>
      <c r="AV229" s="14" t="s">
        <v>135</v>
      </c>
      <c r="AW229" s="14" t="s">
        <v>36</v>
      </c>
      <c r="AX229" s="14" t="s">
        <v>90</v>
      </c>
      <c r="AY229" s="222" t="s">
        <v>128</v>
      </c>
    </row>
    <row r="230" spans="1:65" s="2" customFormat="1" ht="24.2" customHeight="1">
      <c r="A230" s="34"/>
      <c r="B230" s="35"/>
      <c r="C230" s="186" t="s">
        <v>290</v>
      </c>
      <c r="D230" s="187" t="s">
        <v>130</v>
      </c>
      <c r="E230" s="188" t="s">
        <v>291</v>
      </c>
      <c r="F230" s="189" t="s">
        <v>292</v>
      </c>
      <c r="G230" s="190" t="s">
        <v>208</v>
      </c>
      <c r="H230" s="191">
        <v>129.59</v>
      </c>
      <c r="I230" s="192"/>
      <c r="J230" s="193">
        <f>ROUND(I230*H230,2)</f>
        <v>0</v>
      </c>
      <c r="K230" s="189" t="s">
        <v>134</v>
      </c>
      <c r="L230" s="39"/>
      <c r="M230" s="194" t="s">
        <v>1</v>
      </c>
      <c r="N230" s="195" t="s">
        <v>47</v>
      </c>
      <c r="O230" s="71"/>
      <c r="P230" s="196">
        <f>O230*H230</f>
        <v>0</v>
      </c>
      <c r="Q230" s="196">
        <v>0</v>
      </c>
      <c r="R230" s="196">
        <f>Q230*H230</f>
        <v>0</v>
      </c>
      <c r="S230" s="196">
        <v>0</v>
      </c>
      <c r="T230" s="197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98" t="s">
        <v>135</v>
      </c>
      <c r="AT230" s="198" t="s">
        <v>130</v>
      </c>
      <c r="AU230" s="198" t="s">
        <v>92</v>
      </c>
      <c r="AY230" s="17" t="s">
        <v>128</v>
      </c>
      <c r="BE230" s="199">
        <f>IF(N230="základní",J230,0)</f>
        <v>0</v>
      </c>
      <c r="BF230" s="199">
        <f>IF(N230="snížená",J230,0)</f>
        <v>0</v>
      </c>
      <c r="BG230" s="199">
        <f>IF(N230="zákl. přenesená",J230,0)</f>
        <v>0</v>
      </c>
      <c r="BH230" s="199">
        <f>IF(N230="sníž. přenesená",J230,0)</f>
        <v>0</v>
      </c>
      <c r="BI230" s="199">
        <f>IF(N230="nulová",J230,0)</f>
        <v>0</v>
      </c>
      <c r="BJ230" s="17" t="s">
        <v>90</v>
      </c>
      <c r="BK230" s="199">
        <f>ROUND(I230*H230,2)</f>
        <v>0</v>
      </c>
      <c r="BL230" s="17" t="s">
        <v>135</v>
      </c>
      <c r="BM230" s="198" t="s">
        <v>293</v>
      </c>
    </row>
    <row r="231" spans="1:65" s="13" customFormat="1" ht="11.25">
      <c r="B231" s="200"/>
      <c r="C231" s="201"/>
      <c r="D231" s="202" t="s">
        <v>137</v>
      </c>
      <c r="E231" s="203" t="s">
        <v>1</v>
      </c>
      <c r="F231" s="204" t="s">
        <v>252</v>
      </c>
      <c r="G231" s="201"/>
      <c r="H231" s="205">
        <v>81.638000000000005</v>
      </c>
      <c r="I231" s="206"/>
      <c r="J231" s="201"/>
      <c r="K231" s="201"/>
      <c r="L231" s="207"/>
      <c r="M231" s="208"/>
      <c r="N231" s="209"/>
      <c r="O231" s="209"/>
      <c r="P231" s="209"/>
      <c r="Q231" s="209"/>
      <c r="R231" s="209"/>
      <c r="S231" s="209"/>
      <c r="T231" s="210"/>
      <c r="AT231" s="211" t="s">
        <v>137</v>
      </c>
      <c r="AU231" s="211" t="s">
        <v>92</v>
      </c>
      <c r="AV231" s="13" t="s">
        <v>92</v>
      </c>
      <c r="AW231" s="13" t="s">
        <v>36</v>
      </c>
      <c r="AX231" s="13" t="s">
        <v>82</v>
      </c>
      <c r="AY231" s="211" t="s">
        <v>128</v>
      </c>
    </row>
    <row r="232" spans="1:65" s="13" customFormat="1" ht="11.25">
      <c r="B232" s="200"/>
      <c r="C232" s="201"/>
      <c r="D232" s="202" t="s">
        <v>137</v>
      </c>
      <c r="E232" s="203" t="s">
        <v>1</v>
      </c>
      <c r="F232" s="204" t="s">
        <v>267</v>
      </c>
      <c r="G232" s="201"/>
      <c r="H232" s="205">
        <v>47.951999999999998</v>
      </c>
      <c r="I232" s="206"/>
      <c r="J232" s="201"/>
      <c r="K232" s="201"/>
      <c r="L232" s="207"/>
      <c r="M232" s="208"/>
      <c r="N232" s="209"/>
      <c r="O232" s="209"/>
      <c r="P232" s="209"/>
      <c r="Q232" s="209"/>
      <c r="R232" s="209"/>
      <c r="S232" s="209"/>
      <c r="T232" s="210"/>
      <c r="AT232" s="211" t="s">
        <v>137</v>
      </c>
      <c r="AU232" s="211" t="s">
        <v>92</v>
      </c>
      <c r="AV232" s="13" t="s">
        <v>92</v>
      </c>
      <c r="AW232" s="13" t="s">
        <v>36</v>
      </c>
      <c r="AX232" s="13" t="s">
        <v>82</v>
      </c>
      <c r="AY232" s="211" t="s">
        <v>128</v>
      </c>
    </row>
    <row r="233" spans="1:65" s="14" customFormat="1" ht="11.25">
      <c r="B233" s="212"/>
      <c r="C233" s="213"/>
      <c r="D233" s="202" t="s">
        <v>137</v>
      </c>
      <c r="E233" s="214" t="s">
        <v>1</v>
      </c>
      <c r="F233" s="215" t="s">
        <v>144</v>
      </c>
      <c r="G233" s="213"/>
      <c r="H233" s="216">
        <v>129.59</v>
      </c>
      <c r="I233" s="217"/>
      <c r="J233" s="213"/>
      <c r="K233" s="213"/>
      <c r="L233" s="218"/>
      <c r="M233" s="234"/>
      <c r="N233" s="235"/>
      <c r="O233" s="235"/>
      <c r="P233" s="235"/>
      <c r="Q233" s="235"/>
      <c r="R233" s="235"/>
      <c r="S233" s="235"/>
      <c r="T233" s="236"/>
      <c r="AT233" s="222" t="s">
        <v>137</v>
      </c>
      <c r="AU233" s="222" t="s">
        <v>92</v>
      </c>
      <c r="AV233" s="14" t="s">
        <v>135</v>
      </c>
      <c r="AW233" s="14" t="s">
        <v>36</v>
      </c>
      <c r="AX233" s="14" t="s">
        <v>90</v>
      </c>
      <c r="AY233" s="222" t="s">
        <v>128</v>
      </c>
    </row>
    <row r="234" spans="1:65" s="2" customFormat="1" ht="6.95" customHeight="1">
      <c r="A234" s="34"/>
      <c r="B234" s="54"/>
      <c r="C234" s="55"/>
      <c r="D234" s="55"/>
      <c r="E234" s="55"/>
      <c r="F234" s="55"/>
      <c r="G234" s="55"/>
      <c r="H234" s="55"/>
      <c r="I234" s="55"/>
      <c r="J234" s="55"/>
      <c r="K234" s="55"/>
      <c r="L234" s="39"/>
      <c r="M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</row>
  </sheetData>
  <sheetProtection algorithmName="SHA-512" hashValue="7zw91ixAOHiiaPOpyTzWiqj01PHNsFs+yZ7wZOYjLLfxaUXRuH78L12bRbtRjwaPSkm72uAjqK5qt0GFEok6sg==" saltValue="UBKVM+w3jo1dxn0muoAlGTUuVivkndjTEkJLWcHHQcubjGWuzz3tZNc7oUT4Lv2gxArHhXIOUJ9ouSdx8QXzVA==" spinCount="100000" sheet="1" objects="1" scenarios="1" formatColumns="0" formatRows="0" autoFilter="0"/>
  <autoFilter ref="C120:K233" xr:uid="{00000000-0009-0000-0000-000001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0078740157483" right="0.39370078740157483" top="0.59055118110236227" bottom="0.98425196850393704" header="0.39370078740157483" footer="0.19685039370078741"/>
  <pageSetup paperSize="9" scale="84" fitToHeight="100" orientation="landscape" r:id="rId1"/>
  <headerFooter>
    <oddFooter>&amp;L&amp;F
&amp;A&amp;C18.03.2026
Stránkování ZADÁNÍ  &amp;P/&amp;N</oddFooter>
  </headerFooter>
  <rowBreaks count="2" manualBreakCount="2">
    <brk id="149" min="2" max="10" man="1"/>
    <brk id="189" min="2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M268"/>
  <sheetViews>
    <sheetView showGridLines="0" zoomScaleNormal="100" workbookViewId="0">
      <selection activeCell="A2" sqref="A2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AT2" s="17" t="s">
        <v>95</v>
      </c>
    </row>
    <row r="3" spans="1:46" s="1" customFormat="1" ht="6.95" hidden="1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92</v>
      </c>
    </row>
    <row r="4" spans="1:46" s="1" customFormat="1" ht="24.95" hidden="1" customHeight="1">
      <c r="B4" s="20"/>
      <c r="D4" s="110" t="s">
        <v>99</v>
      </c>
      <c r="L4" s="20"/>
      <c r="M4" s="111" t="s">
        <v>10</v>
      </c>
      <c r="AT4" s="17" t="s">
        <v>4</v>
      </c>
    </row>
    <row r="5" spans="1:46" s="1" customFormat="1" ht="6.95" hidden="1" customHeight="1">
      <c r="B5" s="20"/>
      <c r="L5" s="20"/>
    </row>
    <row r="6" spans="1:46" s="1" customFormat="1" ht="12" hidden="1" customHeight="1">
      <c r="B6" s="20"/>
      <c r="D6" s="112" t="s">
        <v>16</v>
      </c>
      <c r="L6" s="20"/>
    </row>
    <row r="7" spans="1:46" s="1" customFormat="1" ht="16.5" hidden="1" customHeight="1">
      <c r="B7" s="20"/>
      <c r="E7" s="291" t="str">
        <f>'Rekapitulace zakázky'!K6</f>
        <v>LANSK-PARKOV-MARTINU</v>
      </c>
      <c r="F7" s="292"/>
      <c r="G7" s="292"/>
      <c r="H7" s="292"/>
      <c r="L7" s="20"/>
    </row>
    <row r="8" spans="1:46" s="2" customFormat="1" ht="12" hidden="1" customHeight="1">
      <c r="A8" s="34"/>
      <c r="B8" s="39"/>
      <c r="C8" s="34"/>
      <c r="D8" s="112" t="s">
        <v>100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hidden="1" customHeight="1">
      <c r="A9" s="34"/>
      <c r="B9" s="39"/>
      <c r="C9" s="34"/>
      <c r="D9" s="34"/>
      <c r="E9" s="293" t="s">
        <v>294</v>
      </c>
      <c r="F9" s="294"/>
      <c r="G9" s="294"/>
      <c r="H9" s="29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 hidden="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hidden="1" customHeight="1">
      <c r="A11" s="34"/>
      <c r="B11" s="39"/>
      <c r="C11" s="34"/>
      <c r="D11" s="112" t="s">
        <v>18</v>
      </c>
      <c r="E11" s="34"/>
      <c r="F11" s="113" t="s">
        <v>19</v>
      </c>
      <c r="G11" s="34"/>
      <c r="H11" s="34"/>
      <c r="I11" s="112" t="s">
        <v>20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hidden="1" customHeight="1">
      <c r="A12" s="34"/>
      <c r="B12" s="39"/>
      <c r="C12" s="34"/>
      <c r="D12" s="112" t="s">
        <v>21</v>
      </c>
      <c r="E12" s="34"/>
      <c r="F12" s="113" t="s">
        <v>22</v>
      </c>
      <c r="G12" s="34"/>
      <c r="H12" s="34"/>
      <c r="I12" s="112" t="s">
        <v>23</v>
      </c>
      <c r="J12" s="114" t="str">
        <f>'Rekapitulace zakázky'!AN8</f>
        <v>18. 3. 2026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hidden="1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hidden="1" customHeight="1">
      <c r="A14" s="34"/>
      <c r="B14" s="39"/>
      <c r="C14" s="34"/>
      <c r="D14" s="112" t="s">
        <v>25</v>
      </c>
      <c r="E14" s="34"/>
      <c r="F14" s="34"/>
      <c r="G14" s="34"/>
      <c r="H14" s="34"/>
      <c r="I14" s="112" t="s">
        <v>26</v>
      </c>
      <c r="J14" s="113" t="s">
        <v>27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hidden="1" customHeight="1">
      <c r="A15" s="34"/>
      <c r="B15" s="39"/>
      <c r="C15" s="34"/>
      <c r="D15" s="34"/>
      <c r="E15" s="113" t="s">
        <v>28</v>
      </c>
      <c r="F15" s="34"/>
      <c r="G15" s="34"/>
      <c r="H15" s="34"/>
      <c r="I15" s="112" t="s">
        <v>29</v>
      </c>
      <c r="J15" s="113" t="s">
        <v>30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hidden="1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hidden="1" customHeight="1">
      <c r="A17" s="34"/>
      <c r="B17" s="39"/>
      <c r="C17" s="34"/>
      <c r="D17" s="112" t="s">
        <v>31</v>
      </c>
      <c r="E17" s="34"/>
      <c r="F17" s="34"/>
      <c r="G17" s="34"/>
      <c r="H17" s="34"/>
      <c r="I17" s="112" t="s">
        <v>26</v>
      </c>
      <c r="J17" s="30" t="str">
        <f>'Rekapitulace zakázky'!AN13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hidden="1" customHeight="1">
      <c r="A18" s="34"/>
      <c r="B18" s="39"/>
      <c r="C18" s="34"/>
      <c r="D18" s="34"/>
      <c r="E18" s="295" t="str">
        <f>'Rekapitulace zakázky'!E14</f>
        <v>Vyplň údaj</v>
      </c>
      <c r="F18" s="296"/>
      <c r="G18" s="296"/>
      <c r="H18" s="296"/>
      <c r="I18" s="112" t="s">
        <v>29</v>
      </c>
      <c r="J18" s="30" t="str">
        <f>'Rekapitulace zakázky'!AN14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hidden="1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hidden="1" customHeight="1">
      <c r="A20" s="34"/>
      <c r="B20" s="39"/>
      <c r="C20" s="34"/>
      <c r="D20" s="112" t="s">
        <v>33</v>
      </c>
      <c r="E20" s="34"/>
      <c r="F20" s="34"/>
      <c r="G20" s="34"/>
      <c r="H20" s="34"/>
      <c r="I20" s="112" t="s">
        <v>26</v>
      </c>
      <c r="J20" s="113" t="s">
        <v>34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hidden="1" customHeight="1">
      <c r="A21" s="34"/>
      <c r="B21" s="39"/>
      <c r="C21" s="34"/>
      <c r="D21" s="34"/>
      <c r="E21" s="113" t="s">
        <v>35</v>
      </c>
      <c r="F21" s="34"/>
      <c r="G21" s="34"/>
      <c r="H21" s="34"/>
      <c r="I21" s="112" t="s">
        <v>29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hidden="1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hidden="1" customHeight="1">
      <c r="A23" s="34"/>
      <c r="B23" s="39"/>
      <c r="C23" s="34"/>
      <c r="D23" s="112" t="s">
        <v>37</v>
      </c>
      <c r="E23" s="34"/>
      <c r="F23" s="34"/>
      <c r="G23" s="34"/>
      <c r="H23" s="34"/>
      <c r="I23" s="112" t="s">
        <v>26</v>
      </c>
      <c r="J23" s="113" t="s">
        <v>38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hidden="1" customHeight="1">
      <c r="A24" s="34"/>
      <c r="B24" s="39"/>
      <c r="C24" s="34"/>
      <c r="D24" s="34"/>
      <c r="E24" s="113" t="s">
        <v>39</v>
      </c>
      <c r="F24" s="34"/>
      <c r="G24" s="34"/>
      <c r="H24" s="34"/>
      <c r="I24" s="112" t="s">
        <v>29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hidden="1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hidden="1" customHeight="1">
      <c r="A26" s="34"/>
      <c r="B26" s="39"/>
      <c r="C26" s="34"/>
      <c r="D26" s="112" t="s">
        <v>40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23.25" hidden="1" customHeight="1">
      <c r="A27" s="115"/>
      <c r="B27" s="116"/>
      <c r="C27" s="115"/>
      <c r="D27" s="115"/>
      <c r="E27" s="297" t="s">
        <v>102</v>
      </c>
      <c r="F27" s="297"/>
      <c r="G27" s="297"/>
      <c r="H27" s="297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hidden="1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hidden="1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hidden="1" customHeight="1">
      <c r="A30" s="34"/>
      <c r="B30" s="39"/>
      <c r="C30" s="34"/>
      <c r="D30" s="119" t="s">
        <v>42</v>
      </c>
      <c r="E30" s="34"/>
      <c r="F30" s="34"/>
      <c r="G30" s="34"/>
      <c r="H30" s="34"/>
      <c r="I30" s="34"/>
      <c r="J30" s="120">
        <f>ROUND(J123,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hidden="1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hidden="1" customHeight="1">
      <c r="A32" s="34"/>
      <c r="B32" s="39"/>
      <c r="C32" s="34"/>
      <c r="D32" s="34"/>
      <c r="E32" s="34"/>
      <c r="F32" s="121" t="s">
        <v>44</v>
      </c>
      <c r="G32" s="34"/>
      <c r="H32" s="34"/>
      <c r="I32" s="121" t="s">
        <v>43</v>
      </c>
      <c r="J32" s="121" t="s">
        <v>45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hidden="1" customHeight="1">
      <c r="A33" s="34"/>
      <c r="B33" s="39"/>
      <c r="C33" s="34"/>
      <c r="D33" s="122" t="s">
        <v>46</v>
      </c>
      <c r="E33" s="112" t="s">
        <v>47</v>
      </c>
      <c r="F33" s="123">
        <f>ROUND((SUM(BE123:BE267)),  2)</f>
        <v>0</v>
      </c>
      <c r="G33" s="34"/>
      <c r="H33" s="34"/>
      <c r="I33" s="124">
        <v>0.21</v>
      </c>
      <c r="J33" s="123">
        <f>ROUND(((SUM(BE123:BE267))*I33),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hidden="1" customHeight="1">
      <c r="A34" s="34"/>
      <c r="B34" s="39"/>
      <c r="C34" s="34"/>
      <c r="D34" s="34"/>
      <c r="E34" s="112" t="s">
        <v>48</v>
      </c>
      <c r="F34" s="123">
        <f>ROUND((SUM(BF123:BF267)),  2)</f>
        <v>0</v>
      </c>
      <c r="G34" s="34"/>
      <c r="H34" s="34"/>
      <c r="I34" s="124">
        <v>0.12</v>
      </c>
      <c r="J34" s="123">
        <f>ROUND(((SUM(BF123:BF267))*I34),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49</v>
      </c>
      <c r="F35" s="123">
        <f>ROUND((SUM(BG123:BG267)),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50</v>
      </c>
      <c r="F36" s="123">
        <f>ROUND((SUM(BH123:BH267)),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51</v>
      </c>
      <c r="F37" s="123">
        <f>ROUND((SUM(BI123:BI267)),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hidden="1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hidden="1" customHeight="1">
      <c r="A39" s="34"/>
      <c r="B39" s="39"/>
      <c r="C39" s="125"/>
      <c r="D39" s="126" t="s">
        <v>52</v>
      </c>
      <c r="E39" s="127"/>
      <c r="F39" s="127"/>
      <c r="G39" s="128" t="s">
        <v>53</v>
      </c>
      <c r="H39" s="129" t="s">
        <v>54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hidden="1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hidden="1" customHeight="1">
      <c r="B41" s="20"/>
      <c r="L41" s="20"/>
    </row>
    <row r="42" spans="1:31" s="1" customFormat="1" ht="14.45" hidden="1" customHeight="1">
      <c r="B42" s="20"/>
      <c r="L42" s="20"/>
    </row>
    <row r="43" spans="1:31" s="1" customFormat="1" ht="14.45" hidden="1" customHeight="1">
      <c r="B43" s="20"/>
      <c r="L43" s="20"/>
    </row>
    <row r="44" spans="1:31" s="1" customFormat="1" ht="14.45" hidden="1" customHeight="1">
      <c r="B44" s="20"/>
      <c r="L44" s="20"/>
    </row>
    <row r="45" spans="1:31" s="1" customFormat="1" ht="14.45" hidden="1" customHeight="1">
      <c r="B45" s="20"/>
      <c r="L45" s="20"/>
    </row>
    <row r="46" spans="1:31" s="1" customFormat="1" ht="14.45" hidden="1" customHeight="1">
      <c r="B46" s="20"/>
      <c r="L46" s="20"/>
    </row>
    <row r="47" spans="1:31" s="1" customFormat="1" ht="14.45" hidden="1" customHeight="1">
      <c r="B47" s="20"/>
      <c r="L47" s="20"/>
    </row>
    <row r="48" spans="1:31" s="1" customFormat="1" ht="14.45" hidden="1" customHeight="1">
      <c r="B48" s="20"/>
      <c r="L48" s="20"/>
    </row>
    <row r="49" spans="1:31" s="1" customFormat="1" ht="14.45" hidden="1" customHeight="1">
      <c r="B49" s="20"/>
      <c r="L49" s="20"/>
    </row>
    <row r="50" spans="1:31" s="2" customFormat="1" ht="14.45" hidden="1" customHeight="1">
      <c r="B50" s="51"/>
      <c r="D50" s="132" t="s">
        <v>55</v>
      </c>
      <c r="E50" s="133"/>
      <c r="F50" s="133"/>
      <c r="G50" s="132" t="s">
        <v>56</v>
      </c>
      <c r="H50" s="133"/>
      <c r="I50" s="133"/>
      <c r="J50" s="133"/>
      <c r="K50" s="133"/>
      <c r="L50" s="51"/>
    </row>
    <row r="51" spans="1:31" ht="11.25" hidden="1">
      <c r="B51" s="20"/>
      <c r="L51" s="20"/>
    </row>
    <row r="52" spans="1:31" ht="11.25" hidden="1">
      <c r="B52" s="20"/>
      <c r="L52" s="20"/>
    </row>
    <row r="53" spans="1:31" ht="11.25" hidden="1">
      <c r="B53" s="20"/>
      <c r="L53" s="20"/>
    </row>
    <row r="54" spans="1:31" ht="11.25" hidden="1">
      <c r="B54" s="20"/>
      <c r="L54" s="20"/>
    </row>
    <row r="55" spans="1:31" ht="11.25" hidden="1">
      <c r="B55" s="20"/>
      <c r="L55" s="20"/>
    </row>
    <row r="56" spans="1:31" ht="11.25" hidden="1">
      <c r="B56" s="20"/>
      <c r="L56" s="20"/>
    </row>
    <row r="57" spans="1:31" ht="11.25" hidden="1">
      <c r="B57" s="20"/>
      <c r="L57" s="20"/>
    </row>
    <row r="58" spans="1:31" ht="11.25" hidden="1">
      <c r="B58" s="20"/>
      <c r="L58" s="20"/>
    </row>
    <row r="59" spans="1:31" ht="11.25" hidden="1">
      <c r="B59" s="20"/>
      <c r="L59" s="20"/>
    </row>
    <row r="60" spans="1:31" ht="11.25" hidden="1">
      <c r="B60" s="20"/>
      <c r="L60" s="20"/>
    </row>
    <row r="61" spans="1:31" s="2" customFormat="1" ht="12.75" hidden="1">
      <c r="A61" s="34"/>
      <c r="B61" s="39"/>
      <c r="C61" s="34"/>
      <c r="D61" s="134" t="s">
        <v>57</v>
      </c>
      <c r="E61" s="135"/>
      <c r="F61" s="136" t="s">
        <v>58</v>
      </c>
      <c r="G61" s="134" t="s">
        <v>57</v>
      </c>
      <c r="H61" s="135"/>
      <c r="I61" s="135"/>
      <c r="J61" s="137" t="s">
        <v>58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 hidden="1">
      <c r="B62" s="20"/>
      <c r="L62" s="20"/>
    </row>
    <row r="63" spans="1:31" ht="11.25" hidden="1">
      <c r="B63" s="20"/>
      <c r="L63" s="20"/>
    </row>
    <row r="64" spans="1:31" ht="11.25" hidden="1">
      <c r="B64" s="20"/>
      <c r="L64" s="20"/>
    </row>
    <row r="65" spans="1:31" s="2" customFormat="1" ht="12.75" hidden="1">
      <c r="A65" s="34"/>
      <c r="B65" s="39"/>
      <c r="C65" s="34"/>
      <c r="D65" s="132" t="s">
        <v>59</v>
      </c>
      <c r="E65" s="138"/>
      <c r="F65" s="138"/>
      <c r="G65" s="132" t="s">
        <v>60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 hidden="1">
      <c r="B66" s="20"/>
      <c r="L66" s="20"/>
    </row>
    <row r="67" spans="1:31" ht="11.25" hidden="1">
      <c r="B67" s="20"/>
      <c r="L67" s="20"/>
    </row>
    <row r="68" spans="1:31" ht="11.25" hidden="1">
      <c r="B68" s="20"/>
      <c r="L68" s="20"/>
    </row>
    <row r="69" spans="1:31" ht="11.25" hidden="1">
      <c r="B69" s="20"/>
      <c r="L69" s="20"/>
    </row>
    <row r="70" spans="1:31" ht="11.25" hidden="1">
      <c r="B70" s="20"/>
      <c r="L70" s="20"/>
    </row>
    <row r="71" spans="1:31" ht="11.25" hidden="1">
      <c r="B71" s="20"/>
      <c r="L71" s="20"/>
    </row>
    <row r="72" spans="1:31" ht="11.25" hidden="1">
      <c r="B72" s="20"/>
      <c r="L72" s="20"/>
    </row>
    <row r="73" spans="1:31" ht="11.25" hidden="1">
      <c r="B73" s="20"/>
      <c r="L73" s="20"/>
    </row>
    <row r="74" spans="1:31" ht="11.25" hidden="1">
      <c r="B74" s="20"/>
      <c r="L74" s="20"/>
    </row>
    <row r="75" spans="1:31" ht="11.25" hidden="1">
      <c r="B75" s="20"/>
      <c r="L75" s="20"/>
    </row>
    <row r="76" spans="1:31" s="2" customFormat="1" ht="12.75" hidden="1">
      <c r="A76" s="34"/>
      <c r="B76" s="39"/>
      <c r="C76" s="34"/>
      <c r="D76" s="134" t="s">
        <v>57</v>
      </c>
      <c r="E76" s="135"/>
      <c r="F76" s="136" t="s">
        <v>58</v>
      </c>
      <c r="G76" s="134" t="s">
        <v>57</v>
      </c>
      <c r="H76" s="135"/>
      <c r="I76" s="135"/>
      <c r="J76" s="137" t="s">
        <v>58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hidden="1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ht="11.25" hidden="1"/>
    <row r="79" spans="1:31" ht="11.25" hidden="1"/>
    <row r="80" spans="1:31" ht="11.25" hidden="1"/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103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298" t="str">
        <f>E7</f>
        <v>LANSK-PARKOV-MARTINU</v>
      </c>
      <c r="F85" s="299"/>
      <c r="G85" s="299"/>
      <c r="H85" s="299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100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69" t="str">
        <f>E9</f>
        <v>SO-10 - Komunikace</v>
      </c>
      <c r="F87" s="300"/>
      <c r="G87" s="300"/>
      <c r="H87" s="300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21</v>
      </c>
      <c r="D89" s="36"/>
      <c r="E89" s="36"/>
      <c r="F89" s="27" t="str">
        <f>F12</f>
        <v>Lanškroun</v>
      </c>
      <c r="G89" s="36"/>
      <c r="H89" s="36"/>
      <c r="I89" s="29" t="s">
        <v>23</v>
      </c>
      <c r="J89" s="66" t="str">
        <f>IF(J12="","",J12)</f>
        <v>18. 3. 2026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9" t="s">
        <v>25</v>
      </c>
      <c r="D91" s="36"/>
      <c r="E91" s="36"/>
      <c r="F91" s="27" t="str">
        <f>E15</f>
        <v>Město Lanškroun</v>
      </c>
      <c r="G91" s="36"/>
      <c r="H91" s="36"/>
      <c r="I91" s="29" t="s">
        <v>33</v>
      </c>
      <c r="J91" s="32" t="str">
        <f>E21</f>
        <v>Ing. Radek Kopecký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31</v>
      </c>
      <c r="D92" s="36"/>
      <c r="E92" s="36"/>
      <c r="F92" s="27" t="str">
        <f>IF(E18="","",E18)</f>
        <v>Vyplň údaj</v>
      </c>
      <c r="G92" s="36"/>
      <c r="H92" s="36"/>
      <c r="I92" s="29" t="s">
        <v>37</v>
      </c>
      <c r="J92" s="32" t="str">
        <f>E24</f>
        <v>Jaroslav Klíma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104</v>
      </c>
      <c r="D94" s="144"/>
      <c r="E94" s="144"/>
      <c r="F94" s="144"/>
      <c r="G94" s="144"/>
      <c r="H94" s="144"/>
      <c r="I94" s="144"/>
      <c r="J94" s="145" t="s">
        <v>105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106</v>
      </c>
      <c r="D96" s="36"/>
      <c r="E96" s="36"/>
      <c r="F96" s="36"/>
      <c r="G96" s="36"/>
      <c r="H96" s="36"/>
      <c r="I96" s="36"/>
      <c r="J96" s="84">
        <f>J123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107</v>
      </c>
    </row>
    <row r="97" spans="1:31" s="9" customFormat="1" ht="24.95" customHeight="1">
      <c r="B97" s="147"/>
      <c r="C97" s="148"/>
      <c r="D97" s="149" t="s">
        <v>108</v>
      </c>
      <c r="E97" s="150"/>
      <c r="F97" s="150"/>
      <c r="G97" s="150"/>
      <c r="H97" s="150"/>
      <c r="I97" s="150"/>
      <c r="J97" s="151">
        <f>J124</f>
        <v>0</v>
      </c>
      <c r="K97" s="148"/>
      <c r="L97" s="152"/>
    </row>
    <row r="98" spans="1:31" s="10" customFormat="1" ht="19.899999999999999" customHeight="1">
      <c r="B98" s="153"/>
      <c r="C98" s="154"/>
      <c r="D98" s="155" t="s">
        <v>109</v>
      </c>
      <c r="E98" s="156"/>
      <c r="F98" s="156"/>
      <c r="G98" s="156"/>
      <c r="H98" s="156"/>
      <c r="I98" s="156"/>
      <c r="J98" s="157">
        <f>J125</f>
        <v>0</v>
      </c>
      <c r="K98" s="154"/>
      <c r="L98" s="158"/>
    </row>
    <row r="99" spans="1:31" s="10" customFormat="1" ht="19.899999999999999" customHeight="1">
      <c r="B99" s="153"/>
      <c r="C99" s="154"/>
      <c r="D99" s="155" t="s">
        <v>295</v>
      </c>
      <c r="E99" s="156"/>
      <c r="F99" s="156"/>
      <c r="G99" s="156"/>
      <c r="H99" s="156"/>
      <c r="I99" s="156"/>
      <c r="J99" s="157">
        <f>J162</f>
        <v>0</v>
      </c>
      <c r="K99" s="154"/>
      <c r="L99" s="158"/>
    </row>
    <row r="100" spans="1:31" s="10" customFormat="1" ht="19.899999999999999" customHeight="1">
      <c r="B100" s="153"/>
      <c r="C100" s="154"/>
      <c r="D100" s="155" t="s">
        <v>296</v>
      </c>
      <c r="E100" s="156"/>
      <c r="F100" s="156"/>
      <c r="G100" s="156"/>
      <c r="H100" s="156"/>
      <c r="I100" s="156"/>
      <c r="J100" s="157">
        <f>J169</f>
        <v>0</v>
      </c>
      <c r="K100" s="154"/>
      <c r="L100" s="158"/>
    </row>
    <row r="101" spans="1:31" s="10" customFormat="1" ht="19.899999999999999" customHeight="1">
      <c r="B101" s="153"/>
      <c r="C101" s="154"/>
      <c r="D101" s="155" t="s">
        <v>110</v>
      </c>
      <c r="E101" s="156"/>
      <c r="F101" s="156"/>
      <c r="G101" s="156"/>
      <c r="H101" s="156"/>
      <c r="I101" s="156"/>
      <c r="J101" s="157">
        <f>J201</f>
        <v>0</v>
      </c>
      <c r="K101" s="154"/>
      <c r="L101" s="158"/>
    </row>
    <row r="102" spans="1:31" s="10" customFormat="1" ht="19.899999999999999" customHeight="1">
      <c r="B102" s="153"/>
      <c r="C102" s="154"/>
      <c r="D102" s="155" t="s">
        <v>111</v>
      </c>
      <c r="E102" s="156"/>
      <c r="F102" s="156"/>
      <c r="G102" s="156"/>
      <c r="H102" s="156"/>
      <c r="I102" s="156"/>
      <c r="J102" s="157">
        <f>J214</f>
        <v>0</v>
      </c>
      <c r="K102" s="154"/>
      <c r="L102" s="158"/>
    </row>
    <row r="103" spans="1:31" s="10" customFormat="1" ht="19.899999999999999" customHeight="1">
      <c r="B103" s="153"/>
      <c r="C103" s="154"/>
      <c r="D103" s="155" t="s">
        <v>297</v>
      </c>
      <c r="E103" s="156"/>
      <c r="F103" s="156"/>
      <c r="G103" s="156"/>
      <c r="H103" s="156"/>
      <c r="I103" s="156"/>
      <c r="J103" s="157">
        <f>J265</f>
        <v>0</v>
      </c>
      <c r="K103" s="154"/>
      <c r="L103" s="158"/>
    </row>
    <row r="104" spans="1:31" s="2" customFormat="1" ht="21.75" customHeight="1">
      <c r="A104" s="34"/>
      <c r="B104" s="35"/>
      <c r="C104" s="36"/>
      <c r="D104" s="36"/>
      <c r="E104" s="36"/>
      <c r="F104" s="36"/>
      <c r="G104" s="36"/>
      <c r="H104" s="36"/>
      <c r="I104" s="36"/>
      <c r="J104" s="36"/>
      <c r="K104" s="36"/>
      <c r="L104" s="51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pans="1:31" s="2" customFormat="1" ht="6.95" customHeight="1">
      <c r="A105" s="34"/>
      <c r="B105" s="54"/>
      <c r="C105" s="55"/>
      <c r="D105" s="55"/>
      <c r="E105" s="55"/>
      <c r="F105" s="55"/>
      <c r="G105" s="55"/>
      <c r="H105" s="55"/>
      <c r="I105" s="55"/>
      <c r="J105" s="55"/>
      <c r="K105" s="55"/>
      <c r="L105" s="51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9" spans="1:31" s="2" customFormat="1" ht="6.95" customHeight="1">
      <c r="A109" s="34"/>
      <c r="B109" s="56"/>
      <c r="C109" s="57"/>
      <c r="D109" s="57"/>
      <c r="E109" s="57"/>
      <c r="F109" s="57"/>
      <c r="G109" s="57"/>
      <c r="H109" s="57"/>
      <c r="I109" s="57"/>
      <c r="J109" s="57"/>
      <c r="K109" s="57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24.95" customHeight="1">
      <c r="A110" s="34"/>
      <c r="B110" s="35"/>
      <c r="C110" s="23" t="s">
        <v>113</v>
      </c>
      <c r="D110" s="36"/>
      <c r="E110" s="36"/>
      <c r="F110" s="36"/>
      <c r="G110" s="36"/>
      <c r="H110" s="36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6.95" customHeight="1">
      <c r="A111" s="34"/>
      <c r="B111" s="35"/>
      <c r="C111" s="36"/>
      <c r="D111" s="36"/>
      <c r="E111" s="36"/>
      <c r="F111" s="36"/>
      <c r="G111" s="36"/>
      <c r="H111" s="36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12" customHeight="1">
      <c r="A112" s="34"/>
      <c r="B112" s="35"/>
      <c r="C112" s="29" t="s">
        <v>16</v>
      </c>
      <c r="D112" s="36"/>
      <c r="E112" s="36"/>
      <c r="F112" s="36"/>
      <c r="G112" s="36"/>
      <c r="H112" s="36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16.5" customHeight="1">
      <c r="A113" s="34"/>
      <c r="B113" s="35"/>
      <c r="C113" s="36"/>
      <c r="D113" s="36"/>
      <c r="E113" s="298" t="str">
        <f>E7</f>
        <v>LANSK-PARKOV-MARTINU</v>
      </c>
      <c r="F113" s="299"/>
      <c r="G113" s="299"/>
      <c r="H113" s="299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12" customHeight="1">
      <c r="A114" s="34"/>
      <c r="B114" s="35"/>
      <c r="C114" s="29" t="s">
        <v>100</v>
      </c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16.5" customHeight="1">
      <c r="A115" s="34"/>
      <c r="B115" s="35"/>
      <c r="C115" s="36"/>
      <c r="D115" s="36"/>
      <c r="E115" s="269" t="str">
        <f>E9</f>
        <v>SO-10 - Komunikace</v>
      </c>
      <c r="F115" s="300"/>
      <c r="G115" s="300"/>
      <c r="H115" s="300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6.95" customHeight="1">
      <c r="A116" s="34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12" customHeight="1">
      <c r="A117" s="34"/>
      <c r="B117" s="35"/>
      <c r="C117" s="29" t="s">
        <v>21</v>
      </c>
      <c r="D117" s="36"/>
      <c r="E117" s="36"/>
      <c r="F117" s="27" t="str">
        <f>F12</f>
        <v>Lanškroun</v>
      </c>
      <c r="G117" s="36"/>
      <c r="H117" s="36"/>
      <c r="I117" s="29" t="s">
        <v>23</v>
      </c>
      <c r="J117" s="66" t="str">
        <f>IF(J12="","",J12)</f>
        <v>18. 3. 2026</v>
      </c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6.95" customHeight="1">
      <c r="A118" s="34"/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2" customFormat="1" ht="15.2" customHeight="1">
      <c r="A119" s="34"/>
      <c r="B119" s="35"/>
      <c r="C119" s="29" t="s">
        <v>25</v>
      </c>
      <c r="D119" s="36"/>
      <c r="E119" s="36"/>
      <c r="F119" s="27" t="str">
        <f>E15</f>
        <v>Město Lanškroun</v>
      </c>
      <c r="G119" s="36"/>
      <c r="H119" s="36"/>
      <c r="I119" s="29" t="s">
        <v>33</v>
      </c>
      <c r="J119" s="32" t="str">
        <f>E21</f>
        <v>Ing. Radek Kopecký</v>
      </c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5" s="2" customFormat="1" ht="15.2" customHeight="1">
      <c r="A120" s="34"/>
      <c r="B120" s="35"/>
      <c r="C120" s="29" t="s">
        <v>31</v>
      </c>
      <c r="D120" s="36"/>
      <c r="E120" s="36"/>
      <c r="F120" s="27" t="str">
        <f>IF(E18="","",E18)</f>
        <v>Vyplň údaj</v>
      </c>
      <c r="G120" s="36"/>
      <c r="H120" s="36"/>
      <c r="I120" s="29" t="s">
        <v>37</v>
      </c>
      <c r="J120" s="32" t="str">
        <f>E24</f>
        <v>Jaroslav Klíma</v>
      </c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5" s="2" customFormat="1" ht="10.35" customHeight="1">
      <c r="A121" s="34"/>
      <c r="B121" s="35"/>
      <c r="C121" s="36"/>
      <c r="D121" s="36"/>
      <c r="E121" s="36"/>
      <c r="F121" s="36"/>
      <c r="G121" s="36"/>
      <c r="H121" s="36"/>
      <c r="I121" s="36"/>
      <c r="J121" s="36"/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5" s="11" customFormat="1" ht="29.25" customHeight="1">
      <c r="A122" s="159"/>
      <c r="B122" s="160"/>
      <c r="C122" s="161" t="s">
        <v>114</v>
      </c>
      <c r="D122" s="162" t="s">
        <v>67</v>
      </c>
      <c r="E122" s="162" t="s">
        <v>63</v>
      </c>
      <c r="F122" s="162" t="s">
        <v>64</v>
      </c>
      <c r="G122" s="162" t="s">
        <v>115</v>
      </c>
      <c r="H122" s="162" t="s">
        <v>116</v>
      </c>
      <c r="I122" s="162" t="s">
        <v>117</v>
      </c>
      <c r="J122" s="162" t="s">
        <v>105</v>
      </c>
      <c r="K122" s="163" t="s">
        <v>118</v>
      </c>
      <c r="L122" s="164"/>
      <c r="M122" s="75" t="s">
        <v>1</v>
      </c>
      <c r="N122" s="76" t="s">
        <v>46</v>
      </c>
      <c r="O122" s="76" t="s">
        <v>119</v>
      </c>
      <c r="P122" s="76" t="s">
        <v>120</v>
      </c>
      <c r="Q122" s="76" t="s">
        <v>121</v>
      </c>
      <c r="R122" s="76" t="s">
        <v>122</v>
      </c>
      <c r="S122" s="76" t="s">
        <v>123</v>
      </c>
      <c r="T122" s="77" t="s">
        <v>124</v>
      </c>
      <c r="U122" s="159"/>
      <c r="V122" s="159"/>
      <c r="W122" s="159"/>
      <c r="X122" s="159"/>
      <c r="Y122" s="159"/>
      <c r="Z122" s="159"/>
      <c r="AA122" s="159"/>
      <c r="AB122" s="159"/>
      <c r="AC122" s="159"/>
      <c r="AD122" s="159"/>
      <c r="AE122" s="159"/>
    </row>
    <row r="123" spans="1:65" s="2" customFormat="1" ht="22.9" customHeight="1">
      <c r="A123" s="34"/>
      <c r="B123" s="35"/>
      <c r="C123" s="82" t="s">
        <v>125</v>
      </c>
      <c r="D123" s="36"/>
      <c r="E123" s="36"/>
      <c r="F123" s="36"/>
      <c r="G123" s="36"/>
      <c r="H123" s="36"/>
      <c r="I123" s="36"/>
      <c r="J123" s="165">
        <f>BK123</f>
        <v>0</v>
      </c>
      <c r="K123" s="36"/>
      <c r="L123" s="39"/>
      <c r="M123" s="78"/>
      <c r="N123" s="166"/>
      <c r="O123" s="79"/>
      <c r="P123" s="167">
        <f>P124</f>
        <v>0</v>
      </c>
      <c r="Q123" s="79"/>
      <c r="R123" s="167">
        <f>R124</f>
        <v>671.47050550000006</v>
      </c>
      <c r="S123" s="79"/>
      <c r="T123" s="168">
        <f>T124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7" t="s">
        <v>81</v>
      </c>
      <c r="AU123" s="17" t="s">
        <v>107</v>
      </c>
      <c r="BK123" s="169">
        <f>BK124</f>
        <v>0</v>
      </c>
    </row>
    <row r="124" spans="1:65" s="12" customFormat="1" ht="25.9" customHeight="1">
      <c r="B124" s="170"/>
      <c r="C124" s="171"/>
      <c r="D124" s="172" t="s">
        <v>81</v>
      </c>
      <c r="E124" s="173" t="s">
        <v>126</v>
      </c>
      <c r="F124" s="173" t="s">
        <v>127</v>
      </c>
      <c r="G124" s="171"/>
      <c r="H124" s="171"/>
      <c r="I124" s="174"/>
      <c r="J124" s="175">
        <f>BK124</f>
        <v>0</v>
      </c>
      <c r="K124" s="171"/>
      <c r="L124" s="176"/>
      <c r="M124" s="177"/>
      <c r="N124" s="178"/>
      <c r="O124" s="178"/>
      <c r="P124" s="179">
        <f>P125+P162+P169+P201+P214+P265</f>
        <v>0</v>
      </c>
      <c r="Q124" s="178"/>
      <c r="R124" s="179">
        <f>R125+R162+R169+R201+R214+R265</f>
        <v>671.47050550000006</v>
      </c>
      <c r="S124" s="178"/>
      <c r="T124" s="180">
        <f>T125+T162+T169+T201+T214+T265</f>
        <v>0</v>
      </c>
      <c r="AR124" s="181" t="s">
        <v>90</v>
      </c>
      <c r="AT124" s="182" t="s">
        <v>81</v>
      </c>
      <c r="AU124" s="182" t="s">
        <v>82</v>
      </c>
      <c r="AY124" s="181" t="s">
        <v>128</v>
      </c>
      <c r="BK124" s="183">
        <f>BK125+BK162+BK169+BK201+BK214+BK265</f>
        <v>0</v>
      </c>
    </row>
    <row r="125" spans="1:65" s="12" customFormat="1" ht="22.9" customHeight="1">
      <c r="B125" s="170"/>
      <c r="C125" s="171"/>
      <c r="D125" s="172" t="s">
        <v>81</v>
      </c>
      <c r="E125" s="184" t="s">
        <v>90</v>
      </c>
      <c r="F125" s="184" t="s">
        <v>129</v>
      </c>
      <c r="G125" s="171"/>
      <c r="H125" s="171"/>
      <c r="I125" s="174"/>
      <c r="J125" s="185">
        <f>BK125</f>
        <v>0</v>
      </c>
      <c r="K125" s="171"/>
      <c r="L125" s="176"/>
      <c r="M125" s="177"/>
      <c r="N125" s="178"/>
      <c r="O125" s="178"/>
      <c r="P125" s="179">
        <f>SUM(P126:P161)</f>
        <v>0</v>
      </c>
      <c r="Q125" s="178"/>
      <c r="R125" s="179">
        <f>SUM(R126:R161)</f>
        <v>2.7640000000000001E-2</v>
      </c>
      <c r="S125" s="178"/>
      <c r="T125" s="180">
        <f>SUM(T126:T161)</f>
        <v>0</v>
      </c>
      <c r="AR125" s="181" t="s">
        <v>90</v>
      </c>
      <c r="AT125" s="182" t="s">
        <v>81</v>
      </c>
      <c r="AU125" s="182" t="s">
        <v>90</v>
      </c>
      <c r="AY125" s="181" t="s">
        <v>128</v>
      </c>
      <c r="BK125" s="183">
        <f>SUM(BK126:BK161)</f>
        <v>0</v>
      </c>
    </row>
    <row r="126" spans="1:65" s="2" customFormat="1" ht="21.75" customHeight="1">
      <c r="A126" s="34"/>
      <c r="B126" s="35"/>
      <c r="C126" s="186" t="s">
        <v>90</v>
      </c>
      <c r="D126" s="187" t="s">
        <v>130</v>
      </c>
      <c r="E126" s="188" t="s">
        <v>185</v>
      </c>
      <c r="F126" s="189" t="s">
        <v>186</v>
      </c>
      <c r="G126" s="190" t="s">
        <v>175</v>
      </c>
      <c r="H126" s="191">
        <v>58.4</v>
      </c>
      <c r="I126" s="192"/>
      <c r="J126" s="193">
        <f>ROUND(I126*H126,2)</f>
        <v>0</v>
      </c>
      <c r="K126" s="189" t="s">
        <v>134</v>
      </c>
      <c r="L126" s="39"/>
      <c r="M126" s="194" t="s">
        <v>1</v>
      </c>
      <c r="N126" s="195" t="s">
        <v>47</v>
      </c>
      <c r="O126" s="71"/>
      <c r="P126" s="196">
        <f>O126*H126</f>
        <v>0</v>
      </c>
      <c r="Q126" s="196">
        <v>0</v>
      </c>
      <c r="R126" s="196">
        <f>Q126*H126</f>
        <v>0</v>
      </c>
      <c r="S126" s="196">
        <v>0</v>
      </c>
      <c r="T126" s="197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98" t="s">
        <v>135</v>
      </c>
      <c r="AT126" s="198" t="s">
        <v>130</v>
      </c>
      <c r="AU126" s="198" t="s">
        <v>92</v>
      </c>
      <c r="AY126" s="17" t="s">
        <v>128</v>
      </c>
      <c r="BE126" s="199">
        <f>IF(N126="základní",J126,0)</f>
        <v>0</v>
      </c>
      <c r="BF126" s="199">
        <f>IF(N126="snížená",J126,0)</f>
        <v>0</v>
      </c>
      <c r="BG126" s="199">
        <f>IF(N126="zákl. přenesená",J126,0)</f>
        <v>0</v>
      </c>
      <c r="BH126" s="199">
        <f>IF(N126="sníž. přenesená",J126,0)</f>
        <v>0</v>
      </c>
      <c r="BI126" s="199">
        <f>IF(N126="nulová",J126,0)</f>
        <v>0</v>
      </c>
      <c r="BJ126" s="17" t="s">
        <v>90</v>
      </c>
      <c r="BK126" s="199">
        <f>ROUND(I126*H126,2)</f>
        <v>0</v>
      </c>
      <c r="BL126" s="17" t="s">
        <v>135</v>
      </c>
      <c r="BM126" s="198" t="s">
        <v>298</v>
      </c>
    </row>
    <row r="127" spans="1:65" s="13" customFormat="1" ht="11.25">
      <c r="B127" s="200"/>
      <c r="C127" s="201"/>
      <c r="D127" s="202" t="s">
        <v>137</v>
      </c>
      <c r="E127" s="203" t="s">
        <v>1</v>
      </c>
      <c r="F127" s="204" t="s">
        <v>299</v>
      </c>
      <c r="G127" s="201"/>
      <c r="H127" s="205">
        <v>3.5</v>
      </c>
      <c r="I127" s="206"/>
      <c r="J127" s="201"/>
      <c r="K127" s="201"/>
      <c r="L127" s="207"/>
      <c r="M127" s="208"/>
      <c r="N127" s="209"/>
      <c r="O127" s="209"/>
      <c r="P127" s="209"/>
      <c r="Q127" s="209"/>
      <c r="R127" s="209"/>
      <c r="S127" s="209"/>
      <c r="T127" s="210"/>
      <c r="AT127" s="211" t="s">
        <v>137</v>
      </c>
      <c r="AU127" s="211" t="s">
        <v>92</v>
      </c>
      <c r="AV127" s="13" t="s">
        <v>92</v>
      </c>
      <c r="AW127" s="13" t="s">
        <v>36</v>
      </c>
      <c r="AX127" s="13" t="s">
        <v>82</v>
      </c>
      <c r="AY127" s="211" t="s">
        <v>128</v>
      </c>
    </row>
    <row r="128" spans="1:65" s="13" customFormat="1" ht="11.25">
      <c r="B128" s="200"/>
      <c r="C128" s="201"/>
      <c r="D128" s="202" t="s">
        <v>137</v>
      </c>
      <c r="E128" s="203" t="s">
        <v>1</v>
      </c>
      <c r="F128" s="204" t="s">
        <v>300</v>
      </c>
      <c r="G128" s="201"/>
      <c r="H128" s="205">
        <v>54.9</v>
      </c>
      <c r="I128" s="206"/>
      <c r="J128" s="201"/>
      <c r="K128" s="201"/>
      <c r="L128" s="207"/>
      <c r="M128" s="208"/>
      <c r="N128" s="209"/>
      <c r="O128" s="209"/>
      <c r="P128" s="209"/>
      <c r="Q128" s="209"/>
      <c r="R128" s="209"/>
      <c r="S128" s="209"/>
      <c r="T128" s="210"/>
      <c r="AT128" s="211" t="s">
        <v>137</v>
      </c>
      <c r="AU128" s="211" t="s">
        <v>92</v>
      </c>
      <c r="AV128" s="13" t="s">
        <v>92</v>
      </c>
      <c r="AW128" s="13" t="s">
        <v>36</v>
      </c>
      <c r="AX128" s="13" t="s">
        <v>82</v>
      </c>
      <c r="AY128" s="211" t="s">
        <v>128</v>
      </c>
    </row>
    <row r="129" spans="1:65" s="14" customFormat="1" ht="11.25">
      <c r="B129" s="212"/>
      <c r="C129" s="213"/>
      <c r="D129" s="202" t="s">
        <v>137</v>
      </c>
      <c r="E129" s="214" t="s">
        <v>1</v>
      </c>
      <c r="F129" s="215" t="s">
        <v>144</v>
      </c>
      <c r="G129" s="213"/>
      <c r="H129" s="216">
        <v>58.4</v>
      </c>
      <c r="I129" s="217"/>
      <c r="J129" s="213"/>
      <c r="K129" s="213"/>
      <c r="L129" s="218"/>
      <c r="M129" s="219"/>
      <c r="N129" s="220"/>
      <c r="O129" s="220"/>
      <c r="P129" s="220"/>
      <c r="Q129" s="220"/>
      <c r="R129" s="220"/>
      <c r="S129" s="220"/>
      <c r="T129" s="221"/>
      <c r="AT129" s="222" t="s">
        <v>137</v>
      </c>
      <c r="AU129" s="222" t="s">
        <v>92</v>
      </c>
      <c r="AV129" s="14" t="s">
        <v>135</v>
      </c>
      <c r="AW129" s="14" t="s">
        <v>36</v>
      </c>
      <c r="AX129" s="14" t="s">
        <v>90</v>
      </c>
      <c r="AY129" s="222" t="s">
        <v>128</v>
      </c>
    </row>
    <row r="130" spans="1:65" s="2" customFormat="1" ht="16.5" customHeight="1">
      <c r="A130" s="34"/>
      <c r="B130" s="35"/>
      <c r="C130" s="186" t="s">
        <v>92</v>
      </c>
      <c r="D130" s="187" t="s">
        <v>130</v>
      </c>
      <c r="E130" s="188" t="s">
        <v>202</v>
      </c>
      <c r="F130" s="189" t="s">
        <v>203</v>
      </c>
      <c r="G130" s="190" t="s">
        <v>175</v>
      </c>
      <c r="H130" s="191">
        <v>58.4</v>
      </c>
      <c r="I130" s="192"/>
      <c r="J130" s="193">
        <f>ROUND(I130*H130,2)</f>
        <v>0</v>
      </c>
      <c r="K130" s="189" t="s">
        <v>134</v>
      </c>
      <c r="L130" s="39"/>
      <c r="M130" s="194" t="s">
        <v>1</v>
      </c>
      <c r="N130" s="195" t="s">
        <v>47</v>
      </c>
      <c r="O130" s="71"/>
      <c r="P130" s="196">
        <f>O130*H130</f>
        <v>0</v>
      </c>
      <c r="Q130" s="196">
        <v>0</v>
      </c>
      <c r="R130" s="196">
        <f>Q130*H130</f>
        <v>0</v>
      </c>
      <c r="S130" s="196">
        <v>0</v>
      </c>
      <c r="T130" s="197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8" t="s">
        <v>135</v>
      </c>
      <c r="AT130" s="198" t="s">
        <v>130</v>
      </c>
      <c r="AU130" s="198" t="s">
        <v>92</v>
      </c>
      <c r="AY130" s="17" t="s">
        <v>128</v>
      </c>
      <c r="BE130" s="199">
        <f>IF(N130="základní",J130,0)</f>
        <v>0</v>
      </c>
      <c r="BF130" s="199">
        <f>IF(N130="snížená",J130,0)</f>
        <v>0</v>
      </c>
      <c r="BG130" s="199">
        <f>IF(N130="zákl. přenesená",J130,0)</f>
        <v>0</v>
      </c>
      <c r="BH130" s="199">
        <f>IF(N130="sníž. přenesená",J130,0)</f>
        <v>0</v>
      </c>
      <c r="BI130" s="199">
        <f>IF(N130="nulová",J130,0)</f>
        <v>0</v>
      </c>
      <c r="BJ130" s="17" t="s">
        <v>90</v>
      </c>
      <c r="BK130" s="199">
        <f>ROUND(I130*H130,2)</f>
        <v>0</v>
      </c>
      <c r="BL130" s="17" t="s">
        <v>135</v>
      </c>
      <c r="BM130" s="198" t="s">
        <v>301</v>
      </c>
    </row>
    <row r="131" spans="1:65" s="13" customFormat="1" ht="11.25">
      <c r="B131" s="200"/>
      <c r="C131" s="201"/>
      <c r="D131" s="202" t="s">
        <v>137</v>
      </c>
      <c r="E131" s="203" t="s">
        <v>1</v>
      </c>
      <c r="F131" s="204" t="s">
        <v>299</v>
      </c>
      <c r="G131" s="201"/>
      <c r="H131" s="205">
        <v>3.5</v>
      </c>
      <c r="I131" s="206"/>
      <c r="J131" s="201"/>
      <c r="K131" s="201"/>
      <c r="L131" s="207"/>
      <c r="M131" s="208"/>
      <c r="N131" s="209"/>
      <c r="O131" s="209"/>
      <c r="P131" s="209"/>
      <c r="Q131" s="209"/>
      <c r="R131" s="209"/>
      <c r="S131" s="209"/>
      <c r="T131" s="210"/>
      <c r="AT131" s="211" t="s">
        <v>137</v>
      </c>
      <c r="AU131" s="211" t="s">
        <v>92</v>
      </c>
      <c r="AV131" s="13" t="s">
        <v>92</v>
      </c>
      <c r="AW131" s="13" t="s">
        <v>36</v>
      </c>
      <c r="AX131" s="13" t="s">
        <v>82</v>
      </c>
      <c r="AY131" s="211" t="s">
        <v>128</v>
      </c>
    </row>
    <row r="132" spans="1:65" s="13" customFormat="1" ht="11.25">
      <c r="B132" s="200"/>
      <c r="C132" s="201"/>
      <c r="D132" s="202" t="s">
        <v>137</v>
      </c>
      <c r="E132" s="203" t="s">
        <v>1</v>
      </c>
      <c r="F132" s="204" t="s">
        <v>300</v>
      </c>
      <c r="G132" s="201"/>
      <c r="H132" s="205">
        <v>54.9</v>
      </c>
      <c r="I132" s="206"/>
      <c r="J132" s="201"/>
      <c r="K132" s="201"/>
      <c r="L132" s="207"/>
      <c r="M132" s="208"/>
      <c r="N132" s="209"/>
      <c r="O132" s="209"/>
      <c r="P132" s="209"/>
      <c r="Q132" s="209"/>
      <c r="R132" s="209"/>
      <c r="S132" s="209"/>
      <c r="T132" s="210"/>
      <c r="AT132" s="211" t="s">
        <v>137</v>
      </c>
      <c r="AU132" s="211" t="s">
        <v>92</v>
      </c>
      <c r="AV132" s="13" t="s">
        <v>92</v>
      </c>
      <c r="AW132" s="13" t="s">
        <v>36</v>
      </c>
      <c r="AX132" s="13" t="s">
        <v>82</v>
      </c>
      <c r="AY132" s="211" t="s">
        <v>128</v>
      </c>
    </row>
    <row r="133" spans="1:65" s="14" customFormat="1" ht="11.25">
      <c r="B133" s="212"/>
      <c r="C133" s="213"/>
      <c r="D133" s="202" t="s">
        <v>137</v>
      </c>
      <c r="E133" s="214" t="s">
        <v>1</v>
      </c>
      <c r="F133" s="215" t="s">
        <v>144</v>
      </c>
      <c r="G133" s="213"/>
      <c r="H133" s="216">
        <v>58.4</v>
      </c>
      <c r="I133" s="217"/>
      <c r="J133" s="213"/>
      <c r="K133" s="213"/>
      <c r="L133" s="218"/>
      <c r="M133" s="219"/>
      <c r="N133" s="220"/>
      <c r="O133" s="220"/>
      <c r="P133" s="220"/>
      <c r="Q133" s="220"/>
      <c r="R133" s="220"/>
      <c r="S133" s="220"/>
      <c r="T133" s="221"/>
      <c r="AT133" s="222" t="s">
        <v>137</v>
      </c>
      <c r="AU133" s="222" t="s">
        <v>92</v>
      </c>
      <c r="AV133" s="14" t="s">
        <v>135</v>
      </c>
      <c r="AW133" s="14" t="s">
        <v>36</v>
      </c>
      <c r="AX133" s="14" t="s">
        <v>90</v>
      </c>
      <c r="AY133" s="222" t="s">
        <v>128</v>
      </c>
    </row>
    <row r="134" spans="1:65" s="2" customFormat="1" ht="16.5" customHeight="1">
      <c r="A134" s="34"/>
      <c r="B134" s="35"/>
      <c r="C134" s="186" t="s">
        <v>145</v>
      </c>
      <c r="D134" s="187" t="s">
        <v>130</v>
      </c>
      <c r="E134" s="188" t="s">
        <v>302</v>
      </c>
      <c r="F134" s="189" t="s">
        <v>303</v>
      </c>
      <c r="G134" s="190" t="s">
        <v>175</v>
      </c>
      <c r="H134" s="191">
        <v>3.5</v>
      </c>
      <c r="I134" s="192"/>
      <c r="J134" s="193">
        <f>ROUND(I134*H134,2)</f>
        <v>0</v>
      </c>
      <c r="K134" s="189" t="s">
        <v>134</v>
      </c>
      <c r="L134" s="39"/>
      <c r="M134" s="194" t="s">
        <v>1</v>
      </c>
      <c r="N134" s="195" t="s">
        <v>47</v>
      </c>
      <c r="O134" s="71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8" t="s">
        <v>135</v>
      </c>
      <c r="AT134" s="198" t="s">
        <v>130</v>
      </c>
      <c r="AU134" s="198" t="s">
        <v>92</v>
      </c>
      <c r="AY134" s="17" t="s">
        <v>128</v>
      </c>
      <c r="BE134" s="199">
        <f>IF(N134="základní",J134,0)</f>
        <v>0</v>
      </c>
      <c r="BF134" s="199">
        <f>IF(N134="snížená",J134,0)</f>
        <v>0</v>
      </c>
      <c r="BG134" s="199">
        <f>IF(N134="zákl. přenesená",J134,0)</f>
        <v>0</v>
      </c>
      <c r="BH134" s="199">
        <f>IF(N134="sníž. přenesená",J134,0)</f>
        <v>0</v>
      </c>
      <c r="BI134" s="199">
        <f>IF(N134="nulová",J134,0)</f>
        <v>0</v>
      </c>
      <c r="BJ134" s="17" t="s">
        <v>90</v>
      </c>
      <c r="BK134" s="199">
        <f>ROUND(I134*H134,2)</f>
        <v>0</v>
      </c>
      <c r="BL134" s="17" t="s">
        <v>135</v>
      </c>
      <c r="BM134" s="198" t="s">
        <v>304</v>
      </c>
    </row>
    <row r="135" spans="1:65" s="13" customFormat="1" ht="11.25">
      <c r="B135" s="200"/>
      <c r="C135" s="201"/>
      <c r="D135" s="202" t="s">
        <v>137</v>
      </c>
      <c r="E135" s="203" t="s">
        <v>1</v>
      </c>
      <c r="F135" s="204" t="s">
        <v>305</v>
      </c>
      <c r="G135" s="201"/>
      <c r="H135" s="205">
        <v>3.5</v>
      </c>
      <c r="I135" s="206"/>
      <c r="J135" s="201"/>
      <c r="K135" s="201"/>
      <c r="L135" s="207"/>
      <c r="M135" s="208"/>
      <c r="N135" s="209"/>
      <c r="O135" s="209"/>
      <c r="P135" s="209"/>
      <c r="Q135" s="209"/>
      <c r="R135" s="209"/>
      <c r="S135" s="209"/>
      <c r="T135" s="210"/>
      <c r="AT135" s="211" t="s">
        <v>137</v>
      </c>
      <c r="AU135" s="211" t="s">
        <v>92</v>
      </c>
      <c r="AV135" s="13" t="s">
        <v>92</v>
      </c>
      <c r="AW135" s="13" t="s">
        <v>36</v>
      </c>
      <c r="AX135" s="13" t="s">
        <v>90</v>
      </c>
      <c r="AY135" s="211" t="s">
        <v>128</v>
      </c>
    </row>
    <row r="136" spans="1:65" s="2" customFormat="1" ht="16.5" customHeight="1">
      <c r="A136" s="34"/>
      <c r="B136" s="35"/>
      <c r="C136" s="186" t="s">
        <v>135</v>
      </c>
      <c r="D136" s="187" t="s">
        <v>130</v>
      </c>
      <c r="E136" s="188" t="s">
        <v>306</v>
      </c>
      <c r="F136" s="189" t="s">
        <v>307</v>
      </c>
      <c r="G136" s="190" t="s">
        <v>175</v>
      </c>
      <c r="H136" s="191">
        <v>54.9</v>
      </c>
      <c r="I136" s="192"/>
      <c r="J136" s="193">
        <f>ROUND(I136*H136,2)</f>
        <v>0</v>
      </c>
      <c r="K136" s="189" t="s">
        <v>134</v>
      </c>
      <c r="L136" s="39"/>
      <c r="M136" s="194" t="s">
        <v>1</v>
      </c>
      <c r="N136" s="195" t="s">
        <v>47</v>
      </c>
      <c r="O136" s="71"/>
      <c r="P136" s="196">
        <f>O136*H136</f>
        <v>0</v>
      </c>
      <c r="Q136" s="196">
        <v>0</v>
      </c>
      <c r="R136" s="196">
        <f>Q136*H136</f>
        <v>0</v>
      </c>
      <c r="S136" s="196">
        <v>0</v>
      </c>
      <c r="T136" s="197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8" t="s">
        <v>135</v>
      </c>
      <c r="AT136" s="198" t="s">
        <v>130</v>
      </c>
      <c r="AU136" s="198" t="s">
        <v>92</v>
      </c>
      <c r="AY136" s="17" t="s">
        <v>128</v>
      </c>
      <c r="BE136" s="199">
        <f>IF(N136="základní",J136,0)</f>
        <v>0</v>
      </c>
      <c r="BF136" s="199">
        <f>IF(N136="snížená",J136,0)</f>
        <v>0</v>
      </c>
      <c r="BG136" s="199">
        <f>IF(N136="zákl. přenesená",J136,0)</f>
        <v>0</v>
      </c>
      <c r="BH136" s="199">
        <f>IF(N136="sníž. přenesená",J136,0)</f>
        <v>0</v>
      </c>
      <c r="BI136" s="199">
        <f>IF(N136="nulová",J136,0)</f>
        <v>0</v>
      </c>
      <c r="BJ136" s="17" t="s">
        <v>90</v>
      </c>
      <c r="BK136" s="199">
        <f>ROUND(I136*H136,2)</f>
        <v>0</v>
      </c>
      <c r="BL136" s="17" t="s">
        <v>135</v>
      </c>
      <c r="BM136" s="198" t="s">
        <v>308</v>
      </c>
    </row>
    <row r="137" spans="1:65" s="13" customFormat="1" ht="11.25">
      <c r="B137" s="200"/>
      <c r="C137" s="201"/>
      <c r="D137" s="202" t="s">
        <v>137</v>
      </c>
      <c r="E137" s="203" t="s">
        <v>1</v>
      </c>
      <c r="F137" s="204" t="s">
        <v>188</v>
      </c>
      <c r="G137" s="201"/>
      <c r="H137" s="205">
        <v>54.9</v>
      </c>
      <c r="I137" s="206"/>
      <c r="J137" s="201"/>
      <c r="K137" s="201"/>
      <c r="L137" s="207"/>
      <c r="M137" s="208"/>
      <c r="N137" s="209"/>
      <c r="O137" s="209"/>
      <c r="P137" s="209"/>
      <c r="Q137" s="209"/>
      <c r="R137" s="209"/>
      <c r="S137" s="209"/>
      <c r="T137" s="210"/>
      <c r="AT137" s="211" t="s">
        <v>137</v>
      </c>
      <c r="AU137" s="211" t="s">
        <v>92</v>
      </c>
      <c r="AV137" s="13" t="s">
        <v>92</v>
      </c>
      <c r="AW137" s="13" t="s">
        <v>36</v>
      </c>
      <c r="AX137" s="13" t="s">
        <v>90</v>
      </c>
      <c r="AY137" s="211" t="s">
        <v>128</v>
      </c>
    </row>
    <row r="138" spans="1:65" s="2" customFormat="1" ht="21.75" customHeight="1">
      <c r="A138" s="34"/>
      <c r="B138" s="35"/>
      <c r="C138" s="186" t="s">
        <v>155</v>
      </c>
      <c r="D138" s="187" t="s">
        <v>130</v>
      </c>
      <c r="E138" s="188" t="s">
        <v>309</v>
      </c>
      <c r="F138" s="189" t="s">
        <v>310</v>
      </c>
      <c r="G138" s="190" t="s">
        <v>133</v>
      </c>
      <c r="H138" s="191">
        <v>276.39999999999998</v>
      </c>
      <c r="I138" s="192"/>
      <c r="J138" s="193">
        <f>ROUND(I138*H138,2)</f>
        <v>0</v>
      </c>
      <c r="K138" s="189" t="s">
        <v>134</v>
      </c>
      <c r="L138" s="39"/>
      <c r="M138" s="194" t="s">
        <v>1</v>
      </c>
      <c r="N138" s="195" t="s">
        <v>47</v>
      </c>
      <c r="O138" s="71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8" t="s">
        <v>135</v>
      </c>
      <c r="AT138" s="198" t="s">
        <v>130</v>
      </c>
      <c r="AU138" s="198" t="s">
        <v>92</v>
      </c>
      <c r="AY138" s="17" t="s">
        <v>128</v>
      </c>
      <c r="BE138" s="199">
        <f>IF(N138="základní",J138,0)</f>
        <v>0</v>
      </c>
      <c r="BF138" s="199">
        <f>IF(N138="snížená",J138,0)</f>
        <v>0</v>
      </c>
      <c r="BG138" s="199">
        <f>IF(N138="zákl. přenesená",J138,0)</f>
        <v>0</v>
      </c>
      <c r="BH138" s="199">
        <f>IF(N138="sníž. přenesená",J138,0)</f>
        <v>0</v>
      </c>
      <c r="BI138" s="199">
        <f>IF(N138="nulová",J138,0)</f>
        <v>0</v>
      </c>
      <c r="BJ138" s="17" t="s">
        <v>90</v>
      </c>
      <c r="BK138" s="199">
        <f>ROUND(I138*H138,2)</f>
        <v>0</v>
      </c>
      <c r="BL138" s="17" t="s">
        <v>135</v>
      </c>
      <c r="BM138" s="198" t="s">
        <v>311</v>
      </c>
    </row>
    <row r="139" spans="1:65" s="13" customFormat="1" ht="11.25">
      <c r="B139" s="200"/>
      <c r="C139" s="201"/>
      <c r="D139" s="202" t="s">
        <v>137</v>
      </c>
      <c r="E139" s="203" t="s">
        <v>1</v>
      </c>
      <c r="F139" s="204" t="s">
        <v>312</v>
      </c>
      <c r="G139" s="201"/>
      <c r="H139" s="205">
        <v>276.39999999999998</v>
      </c>
      <c r="I139" s="206"/>
      <c r="J139" s="201"/>
      <c r="K139" s="201"/>
      <c r="L139" s="207"/>
      <c r="M139" s="208"/>
      <c r="N139" s="209"/>
      <c r="O139" s="209"/>
      <c r="P139" s="209"/>
      <c r="Q139" s="209"/>
      <c r="R139" s="209"/>
      <c r="S139" s="209"/>
      <c r="T139" s="210"/>
      <c r="AT139" s="211" t="s">
        <v>137</v>
      </c>
      <c r="AU139" s="211" t="s">
        <v>92</v>
      </c>
      <c r="AV139" s="13" t="s">
        <v>92</v>
      </c>
      <c r="AW139" s="13" t="s">
        <v>36</v>
      </c>
      <c r="AX139" s="13" t="s">
        <v>90</v>
      </c>
      <c r="AY139" s="211" t="s">
        <v>128</v>
      </c>
    </row>
    <row r="140" spans="1:65" s="2" customFormat="1" ht="16.5" customHeight="1">
      <c r="A140" s="34"/>
      <c r="B140" s="35"/>
      <c r="C140" s="186" t="s">
        <v>160</v>
      </c>
      <c r="D140" s="187" t="s">
        <v>130</v>
      </c>
      <c r="E140" s="188" t="s">
        <v>313</v>
      </c>
      <c r="F140" s="189" t="s">
        <v>314</v>
      </c>
      <c r="G140" s="190" t="s">
        <v>133</v>
      </c>
      <c r="H140" s="191">
        <v>276.39999999999998</v>
      </c>
      <c r="I140" s="192"/>
      <c r="J140" s="193">
        <f>ROUND(I140*H140,2)</f>
        <v>0</v>
      </c>
      <c r="K140" s="189" t="s">
        <v>134</v>
      </c>
      <c r="L140" s="39"/>
      <c r="M140" s="194" t="s">
        <v>1</v>
      </c>
      <c r="N140" s="195" t="s">
        <v>47</v>
      </c>
      <c r="O140" s="71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8" t="s">
        <v>135</v>
      </c>
      <c r="AT140" s="198" t="s">
        <v>130</v>
      </c>
      <c r="AU140" s="198" t="s">
        <v>92</v>
      </c>
      <c r="AY140" s="17" t="s">
        <v>128</v>
      </c>
      <c r="BE140" s="199">
        <f>IF(N140="základní",J140,0)</f>
        <v>0</v>
      </c>
      <c r="BF140" s="199">
        <f>IF(N140="snížená",J140,0)</f>
        <v>0</v>
      </c>
      <c r="BG140" s="199">
        <f>IF(N140="zákl. přenesená",J140,0)</f>
        <v>0</v>
      </c>
      <c r="BH140" s="199">
        <f>IF(N140="sníž. přenesená",J140,0)</f>
        <v>0</v>
      </c>
      <c r="BI140" s="199">
        <f>IF(N140="nulová",J140,0)</f>
        <v>0</v>
      </c>
      <c r="BJ140" s="17" t="s">
        <v>90</v>
      </c>
      <c r="BK140" s="199">
        <f>ROUND(I140*H140,2)</f>
        <v>0</v>
      </c>
      <c r="BL140" s="17" t="s">
        <v>135</v>
      </c>
      <c r="BM140" s="198" t="s">
        <v>315</v>
      </c>
    </row>
    <row r="141" spans="1:65" s="13" customFormat="1" ht="11.25">
      <c r="B141" s="200"/>
      <c r="C141" s="201"/>
      <c r="D141" s="202" t="s">
        <v>137</v>
      </c>
      <c r="E141" s="203" t="s">
        <v>1</v>
      </c>
      <c r="F141" s="204" t="s">
        <v>316</v>
      </c>
      <c r="G141" s="201"/>
      <c r="H141" s="205">
        <v>276.39999999999998</v>
      </c>
      <c r="I141" s="206"/>
      <c r="J141" s="201"/>
      <c r="K141" s="201"/>
      <c r="L141" s="207"/>
      <c r="M141" s="208"/>
      <c r="N141" s="209"/>
      <c r="O141" s="209"/>
      <c r="P141" s="209"/>
      <c r="Q141" s="209"/>
      <c r="R141" s="209"/>
      <c r="S141" s="209"/>
      <c r="T141" s="210"/>
      <c r="AT141" s="211" t="s">
        <v>137</v>
      </c>
      <c r="AU141" s="211" t="s">
        <v>92</v>
      </c>
      <c r="AV141" s="13" t="s">
        <v>92</v>
      </c>
      <c r="AW141" s="13" t="s">
        <v>36</v>
      </c>
      <c r="AX141" s="13" t="s">
        <v>90</v>
      </c>
      <c r="AY141" s="211" t="s">
        <v>128</v>
      </c>
    </row>
    <row r="142" spans="1:65" s="2" customFormat="1" ht="16.5" customHeight="1">
      <c r="A142" s="34"/>
      <c r="B142" s="35"/>
      <c r="C142" s="223" t="s">
        <v>167</v>
      </c>
      <c r="D142" s="224" t="s">
        <v>225</v>
      </c>
      <c r="E142" s="225" t="s">
        <v>317</v>
      </c>
      <c r="F142" s="226" t="s">
        <v>318</v>
      </c>
      <c r="G142" s="227" t="s">
        <v>319</v>
      </c>
      <c r="H142" s="228">
        <v>11.055999999999999</v>
      </c>
      <c r="I142" s="229"/>
      <c r="J142" s="230">
        <f>ROUND(I142*H142,2)</f>
        <v>0</v>
      </c>
      <c r="K142" s="226" t="s">
        <v>134</v>
      </c>
      <c r="L142" s="231"/>
      <c r="M142" s="232" t="s">
        <v>1</v>
      </c>
      <c r="N142" s="233" t="s">
        <v>47</v>
      </c>
      <c r="O142" s="71"/>
      <c r="P142" s="196">
        <f>O142*H142</f>
        <v>0</v>
      </c>
      <c r="Q142" s="196">
        <v>1E-3</v>
      </c>
      <c r="R142" s="196">
        <f>Q142*H142</f>
        <v>1.1056E-2</v>
      </c>
      <c r="S142" s="196">
        <v>0</v>
      </c>
      <c r="T142" s="197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8" t="s">
        <v>172</v>
      </c>
      <c r="AT142" s="198" t="s">
        <v>225</v>
      </c>
      <c r="AU142" s="198" t="s">
        <v>92</v>
      </c>
      <c r="AY142" s="17" t="s">
        <v>128</v>
      </c>
      <c r="BE142" s="199">
        <f>IF(N142="základní",J142,0)</f>
        <v>0</v>
      </c>
      <c r="BF142" s="199">
        <f>IF(N142="snížená",J142,0)</f>
        <v>0</v>
      </c>
      <c r="BG142" s="199">
        <f>IF(N142="zákl. přenesená",J142,0)</f>
        <v>0</v>
      </c>
      <c r="BH142" s="199">
        <f>IF(N142="sníž. přenesená",J142,0)</f>
        <v>0</v>
      </c>
      <c r="BI142" s="199">
        <f>IF(N142="nulová",J142,0)</f>
        <v>0</v>
      </c>
      <c r="BJ142" s="17" t="s">
        <v>90</v>
      </c>
      <c r="BK142" s="199">
        <f>ROUND(I142*H142,2)</f>
        <v>0</v>
      </c>
      <c r="BL142" s="17" t="s">
        <v>135</v>
      </c>
      <c r="BM142" s="198" t="s">
        <v>320</v>
      </c>
    </row>
    <row r="143" spans="1:65" s="13" customFormat="1" ht="11.25">
      <c r="B143" s="200"/>
      <c r="C143" s="201"/>
      <c r="D143" s="202" t="s">
        <v>137</v>
      </c>
      <c r="E143" s="203" t="s">
        <v>1</v>
      </c>
      <c r="F143" s="204" t="s">
        <v>321</v>
      </c>
      <c r="G143" s="201"/>
      <c r="H143" s="205">
        <v>11.055999999999999</v>
      </c>
      <c r="I143" s="206"/>
      <c r="J143" s="201"/>
      <c r="K143" s="201"/>
      <c r="L143" s="207"/>
      <c r="M143" s="208"/>
      <c r="N143" s="209"/>
      <c r="O143" s="209"/>
      <c r="P143" s="209"/>
      <c r="Q143" s="209"/>
      <c r="R143" s="209"/>
      <c r="S143" s="209"/>
      <c r="T143" s="210"/>
      <c r="AT143" s="211" t="s">
        <v>137</v>
      </c>
      <c r="AU143" s="211" t="s">
        <v>92</v>
      </c>
      <c r="AV143" s="13" t="s">
        <v>92</v>
      </c>
      <c r="AW143" s="13" t="s">
        <v>36</v>
      </c>
      <c r="AX143" s="13" t="s">
        <v>90</v>
      </c>
      <c r="AY143" s="211" t="s">
        <v>128</v>
      </c>
    </row>
    <row r="144" spans="1:65" s="2" customFormat="1" ht="16.5" customHeight="1">
      <c r="A144" s="34"/>
      <c r="B144" s="35"/>
      <c r="C144" s="186" t="s">
        <v>172</v>
      </c>
      <c r="D144" s="187" t="s">
        <v>130</v>
      </c>
      <c r="E144" s="188" t="s">
        <v>322</v>
      </c>
      <c r="F144" s="189" t="s">
        <v>323</v>
      </c>
      <c r="G144" s="190" t="s">
        <v>133</v>
      </c>
      <c r="H144" s="191">
        <v>276.39999999999998</v>
      </c>
      <c r="I144" s="192"/>
      <c r="J144" s="193">
        <f>ROUND(I144*H144,2)</f>
        <v>0</v>
      </c>
      <c r="K144" s="189" t="s">
        <v>134</v>
      </c>
      <c r="L144" s="39"/>
      <c r="M144" s="194" t="s">
        <v>1</v>
      </c>
      <c r="N144" s="195" t="s">
        <v>47</v>
      </c>
      <c r="O144" s="71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8" t="s">
        <v>135</v>
      </c>
      <c r="AT144" s="198" t="s">
        <v>130</v>
      </c>
      <c r="AU144" s="198" t="s">
        <v>92</v>
      </c>
      <c r="AY144" s="17" t="s">
        <v>128</v>
      </c>
      <c r="BE144" s="199">
        <f>IF(N144="základní",J144,0)</f>
        <v>0</v>
      </c>
      <c r="BF144" s="199">
        <f>IF(N144="snížená",J144,0)</f>
        <v>0</v>
      </c>
      <c r="BG144" s="199">
        <f>IF(N144="zákl. přenesená",J144,0)</f>
        <v>0</v>
      </c>
      <c r="BH144" s="199">
        <f>IF(N144="sníž. přenesená",J144,0)</f>
        <v>0</v>
      </c>
      <c r="BI144" s="199">
        <f>IF(N144="nulová",J144,0)</f>
        <v>0</v>
      </c>
      <c r="BJ144" s="17" t="s">
        <v>90</v>
      </c>
      <c r="BK144" s="199">
        <f>ROUND(I144*H144,2)</f>
        <v>0</v>
      </c>
      <c r="BL144" s="17" t="s">
        <v>135</v>
      </c>
      <c r="BM144" s="198" t="s">
        <v>324</v>
      </c>
    </row>
    <row r="145" spans="1:65" s="13" customFormat="1" ht="11.25">
      <c r="B145" s="200"/>
      <c r="C145" s="201"/>
      <c r="D145" s="202" t="s">
        <v>137</v>
      </c>
      <c r="E145" s="203" t="s">
        <v>1</v>
      </c>
      <c r="F145" s="204" t="s">
        <v>312</v>
      </c>
      <c r="G145" s="201"/>
      <c r="H145" s="205">
        <v>276.39999999999998</v>
      </c>
      <c r="I145" s="206"/>
      <c r="J145" s="201"/>
      <c r="K145" s="201"/>
      <c r="L145" s="207"/>
      <c r="M145" s="208"/>
      <c r="N145" s="209"/>
      <c r="O145" s="209"/>
      <c r="P145" s="209"/>
      <c r="Q145" s="209"/>
      <c r="R145" s="209"/>
      <c r="S145" s="209"/>
      <c r="T145" s="210"/>
      <c r="AT145" s="211" t="s">
        <v>137</v>
      </c>
      <c r="AU145" s="211" t="s">
        <v>92</v>
      </c>
      <c r="AV145" s="13" t="s">
        <v>92</v>
      </c>
      <c r="AW145" s="13" t="s">
        <v>36</v>
      </c>
      <c r="AX145" s="13" t="s">
        <v>90</v>
      </c>
      <c r="AY145" s="211" t="s">
        <v>128</v>
      </c>
    </row>
    <row r="146" spans="1:65" s="2" customFormat="1" ht="21.75" customHeight="1">
      <c r="A146" s="34"/>
      <c r="B146" s="35"/>
      <c r="C146" s="186" t="s">
        <v>179</v>
      </c>
      <c r="D146" s="187" t="s">
        <v>130</v>
      </c>
      <c r="E146" s="188" t="s">
        <v>325</v>
      </c>
      <c r="F146" s="189" t="s">
        <v>326</v>
      </c>
      <c r="G146" s="190" t="s">
        <v>133</v>
      </c>
      <c r="H146" s="191">
        <v>552.79999999999995</v>
      </c>
      <c r="I146" s="192"/>
      <c r="J146" s="193">
        <f>ROUND(I146*H146,2)</f>
        <v>0</v>
      </c>
      <c r="K146" s="189" t="s">
        <v>134</v>
      </c>
      <c r="L146" s="39"/>
      <c r="M146" s="194" t="s">
        <v>1</v>
      </c>
      <c r="N146" s="195" t="s">
        <v>47</v>
      </c>
      <c r="O146" s="71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8" t="s">
        <v>135</v>
      </c>
      <c r="AT146" s="198" t="s">
        <v>130</v>
      </c>
      <c r="AU146" s="198" t="s">
        <v>92</v>
      </c>
      <c r="AY146" s="17" t="s">
        <v>128</v>
      </c>
      <c r="BE146" s="199">
        <f>IF(N146="základní",J146,0)</f>
        <v>0</v>
      </c>
      <c r="BF146" s="199">
        <f>IF(N146="snížená",J146,0)</f>
        <v>0</v>
      </c>
      <c r="BG146" s="199">
        <f>IF(N146="zákl. přenesená",J146,0)</f>
        <v>0</v>
      </c>
      <c r="BH146" s="199">
        <f>IF(N146="sníž. přenesená",J146,0)</f>
        <v>0</v>
      </c>
      <c r="BI146" s="199">
        <f>IF(N146="nulová",J146,0)</f>
        <v>0</v>
      </c>
      <c r="BJ146" s="17" t="s">
        <v>90</v>
      </c>
      <c r="BK146" s="199">
        <f>ROUND(I146*H146,2)</f>
        <v>0</v>
      </c>
      <c r="BL146" s="17" t="s">
        <v>135</v>
      </c>
      <c r="BM146" s="198" t="s">
        <v>327</v>
      </c>
    </row>
    <row r="147" spans="1:65" s="13" customFormat="1" ht="11.25">
      <c r="B147" s="200"/>
      <c r="C147" s="201"/>
      <c r="D147" s="202" t="s">
        <v>137</v>
      </c>
      <c r="E147" s="203" t="s">
        <v>1</v>
      </c>
      <c r="F147" s="204" t="s">
        <v>328</v>
      </c>
      <c r="G147" s="201"/>
      <c r="H147" s="205">
        <v>552.79999999999995</v>
      </c>
      <c r="I147" s="206"/>
      <c r="J147" s="201"/>
      <c r="K147" s="201"/>
      <c r="L147" s="207"/>
      <c r="M147" s="208"/>
      <c r="N147" s="209"/>
      <c r="O147" s="209"/>
      <c r="P147" s="209"/>
      <c r="Q147" s="209"/>
      <c r="R147" s="209"/>
      <c r="S147" s="209"/>
      <c r="T147" s="210"/>
      <c r="AT147" s="211" t="s">
        <v>137</v>
      </c>
      <c r="AU147" s="211" t="s">
        <v>92</v>
      </c>
      <c r="AV147" s="13" t="s">
        <v>92</v>
      </c>
      <c r="AW147" s="13" t="s">
        <v>36</v>
      </c>
      <c r="AX147" s="13" t="s">
        <v>90</v>
      </c>
      <c r="AY147" s="211" t="s">
        <v>128</v>
      </c>
    </row>
    <row r="148" spans="1:65" s="2" customFormat="1" ht="16.5" customHeight="1">
      <c r="A148" s="34"/>
      <c r="B148" s="35"/>
      <c r="C148" s="186" t="s">
        <v>184</v>
      </c>
      <c r="D148" s="187" t="s">
        <v>130</v>
      </c>
      <c r="E148" s="188" t="s">
        <v>329</v>
      </c>
      <c r="F148" s="189" t="s">
        <v>330</v>
      </c>
      <c r="G148" s="190" t="s">
        <v>133</v>
      </c>
      <c r="H148" s="191">
        <v>829.2</v>
      </c>
      <c r="I148" s="192"/>
      <c r="J148" s="193">
        <f>ROUND(I148*H148,2)</f>
        <v>0</v>
      </c>
      <c r="K148" s="189" t="s">
        <v>134</v>
      </c>
      <c r="L148" s="39"/>
      <c r="M148" s="194" t="s">
        <v>1</v>
      </c>
      <c r="N148" s="195" t="s">
        <v>47</v>
      </c>
      <c r="O148" s="71"/>
      <c r="P148" s="196">
        <f>O148*H148</f>
        <v>0</v>
      </c>
      <c r="Q148" s="196">
        <v>0</v>
      </c>
      <c r="R148" s="196">
        <f>Q148*H148</f>
        <v>0</v>
      </c>
      <c r="S148" s="196">
        <v>0</v>
      </c>
      <c r="T148" s="197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8" t="s">
        <v>135</v>
      </c>
      <c r="AT148" s="198" t="s">
        <v>130</v>
      </c>
      <c r="AU148" s="198" t="s">
        <v>92</v>
      </c>
      <c r="AY148" s="17" t="s">
        <v>128</v>
      </c>
      <c r="BE148" s="199">
        <f>IF(N148="základní",J148,0)</f>
        <v>0</v>
      </c>
      <c r="BF148" s="199">
        <f>IF(N148="snížená",J148,0)</f>
        <v>0</v>
      </c>
      <c r="BG148" s="199">
        <f>IF(N148="zákl. přenesená",J148,0)</f>
        <v>0</v>
      </c>
      <c r="BH148" s="199">
        <f>IF(N148="sníž. přenesená",J148,0)</f>
        <v>0</v>
      </c>
      <c r="BI148" s="199">
        <f>IF(N148="nulová",J148,0)</f>
        <v>0</v>
      </c>
      <c r="BJ148" s="17" t="s">
        <v>90</v>
      </c>
      <c r="BK148" s="199">
        <f>ROUND(I148*H148,2)</f>
        <v>0</v>
      </c>
      <c r="BL148" s="17" t="s">
        <v>135</v>
      </c>
      <c r="BM148" s="198" t="s">
        <v>331</v>
      </c>
    </row>
    <row r="149" spans="1:65" s="13" customFormat="1" ht="11.25">
      <c r="B149" s="200"/>
      <c r="C149" s="201"/>
      <c r="D149" s="202" t="s">
        <v>137</v>
      </c>
      <c r="E149" s="203" t="s">
        <v>1</v>
      </c>
      <c r="F149" s="204" t="s">
        <v>332</v>
      </c>
      <c r="G149" s="201"/>
      <c r="H149" s="205">
        <v>829.2</v>
      </c>
      <c r="I149" s="206"/>
      <c r="J149" s="201"/>
      <c r="K149" s="201"/>
      <c r="L149" s="207"/>
      <c r="M149" s="208"/>
      <c r="N149" s="209"/>
      <c r="O149" s="209"/>
      <c r="P149" s="209"/>
      <c r="Q149" s="209"/>
      <c r="R149" s="209"/>
      <c r="S149" s="209"/>
      <c r="T149" s="210"/>
      <c r="AT149" s="211" t="s">
        <v>137</v>
      </c>
      <c r="AU149" s="211" t="s">
        <v>92</v>
      </c>
      <c r="AV149" s="13" t="s">
        <v>92</v>
      </c>
      <c r="AW149" s="13" t="s">
        <v>36</v>
      </c>
      <c r="AX149" s="13" t="s">
        <v>90</v>
      </c>
      <c r="AY149" s="211" t="s">
        <v>128</v>
      </c>
    </row>
    <row r="150" spans="1:65" s="2" customFormat="1" ht="16.5" customHeight="1">
      <c r="A150" s="34"/>
      <c r="B150" s="35"/>
      <c r="C150" s="186" t="s">
        <v>190</v>
      </c>
      <c r="D150" s="187" t="s">
        <v>130</v>
      </c>
      <c r="E150" s="188" t="s">
        <v>333</v>
      </c>
      <c r="F150" s="189" t="s">
        <v>334</v>
      </c>
      <c r="G150" s="190" t="s">
        <v>208</v>
      </c>
      <c r="H150" s="191">
        <v>1.7000000000000001E-2</v>
      </c>
      <c r="I150" s="192"/>
      <c r="J150" s="193">
        <f>ROUND(I150*H150,2)</f>
        <v>0</v>
      </c>
      <c r="K150" s="189" t="s">
        <v>134</v>
      </c>
      <c r="L150" s="39"/>
      <c r="M150" s="194" t="s">
        <v>1</v>
      </c>
      <c r="N150" s="195" t="s">
        <v>47</v>
      </c>
      <c r="O150" s="71"/>
      <c r="P150" s="196">
        <f>O150*H150</f>
        <v>0</v>
      </c>
      <c r="Q150" s="196">
        <v>0</v>
      </c>
      <c r="R150" s="196">
        <f>Q150*H150</f>
        <v>0</v>
      </c>
      <c r="S150" s="196">
        <v>0</v>
      </c>
      <c r="T150" s="197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8" t="s">
        <v>135</v>
      </c>
      <c r="AT150" s="198" t="s">
        <v>130</v>
      </c>
      <c r="AU150" s="198" t="s">
        <v>92</v>
      </c>
      <c r="AY150" s="17" t="s">
        <v>128</v>
      </c>
      <c r="BE150" s="199">
        <f>IF(N150="základní",J150,0)</f>
        <v>0</v>
      </c>
      <c r="BF150" s="199">
        <f>IF(N150="snížená",J150,0)</f>
        <v>0</v>
      </c>
      <c r="BG150" s="199">
        <f>IF(N150="zákl. přenesená",J150,0)</f>
        <v>0</v>
      </c>
      <c r="BH150" s="199">
        <f>IF(N150="sníž. přenesená",J150,0)</f>
        <v>0</v>
      </c>
      <c r="BI150" s="199">
        <f>IF(N150="nulová",J150,0)</f>
        <v>0</v>
      </c>
      <c r="BJ150" s="17" t="s">
        <v>90</v>
      </c>
      <c r="BK150" s="199">
        <f>ROUND(I150*H150,2)</f>
        <v>0</v>
      </c>
      <c r="BL150" s="17" t="s">
        <v>135</v>
      </c>
      <c r="BM150" s="198" t="s">
        <v>335</v>
      </c>
    </row>
    <row r="151" spans="1:65" s="13" customFormat="1" ht="11.25">
      <c r="B151" s="200"/>
      <c r="C151" s="201"/>
      <c r="D151" s="202" t="s">
        <v>137</v>
      </c>
      <c r="E151" s="203" t="s">
        <v>1</v>
      </c>
      <c r="F151" s="204" t="s">
        <v>336</v>
      </c>
      <c r="G151" s="201"/>
      <c r="H151" s="205">
        <v>1.7000000000000001E-2</v>
      </c>
      <c r="I151" s="206"/>
      <c r="J151" s="201"/>
      <c r="K151" s="201"/>
      <c r="L151" s="207"/>
      <c r="M151" s="208"/>
      <c r="N151" s="209"/>
      <c r="O151" s="209"/>
      <c r="P151" s="209"/>
      <c r="Q151" s="209"/>
      <c r="R151" s="209"/>
      <c r="S151" s="209"/>
      <c r="T151" s="210"/>
      <c r="AT151" s="211" t="s">
        <v>137</v>
      </c>
      <c r="AU151" s="211" t="s">
        <v>92</v>
      </c>
      <c r="AV151" s="13" t="s">
        <v>92</v>
      </c>
      <c r="AW151" s="13" t="s">
        <v>36</v>
      </c>
      <c r="AX151" s="13" t="s">
        <v>90</v>
      </c>
      <c r="AY151" s="211" t="s">
        <v>128</v>
      </c>
    </row>
    <row r="152" spans="1:65" s="2" customFormat="1" ht="16.5" customHeight="1">
      <c r="A152" s="34"/>
      <c r="B152" s="35"/>
      <c r="C152" s="223" t="s">
        <v>8</v>
      </c>
      <c r="D152" s="224" t="s">
        <v>225</v>
      </c>
      <c r="E152" s="225" t="s">
        <v>337</v>
      </c>
      <c r="F152" s="226" t="s">
        <v>338</v>
      </c>
      <c r="G152" s="227" t="s">
        <v>319</v>
      </c>
      <c r="H152" s="228">
        <v>16.584</v>
      </c>
      <c r="I152" s="229"/>
      <c r="J152" s="230">
        <f>ROUND(I152*H152,2)</f>
        <v>0</v>
      </c>
      <c r="K152" s="226" t="s">
        <v>134</v>
      </c>
      <c r="L152" s="231"/>
      <c r="M152" s="232" t="s">
        <v>1</v>
      </c>
      <c r="N152" s="233" t="s">
        <v>47</v>
      </c>
      <c r="O152" s="71"/>
      <c r="P152" s="196">
        <f>O152*H152</f>
        <v>0</v>
      </c>
      <c r="Q152" s="196">
        <v>1E-3</v>
      </c>
      <c r="R152" s="196">
        <f>Q152*H152</f>
        <v>1.6584000000000002E-2</v>
      </c>
      <c r="S152" s="196">
        <v>0</v>
      </c>
      <c r="T152" s="197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8" t="s">
        <v>172</v>
      </c>
      <c r="AT152" s="198" t="s">
        <v>225</v>
      </c>
      <c r="AU152" s="198" t="s">
        <v>92</v>
      </c>
      <c r="AY152" s="17" t="s">
        <v>128</v>
      </c>
      <c r="BE152" s="199">
        <f>IF(N152="základní",J152,0)</f>
        <v>0</v>
      </c>
      <c r="BF152" s="199">
        <f>IF(N152="snížená",J152,0)</f>
        <v>0</v>
      </c>
      <c r="BG152" s="199">
        <f>IF(N152="zákl. přenesená",J152,0)</f>
        <v>0</v>
      </c>
      <c r="BH152" s="199">
        <f>IF(N152="sníž. přenesená",J152,0)</f>
        <v>0</v>
      </c>
      <c r="BI152" s="199">
        <f>IF(N152="nulová",J152,0)</f>
        <v>0</v>
      </c>
      <c r="BJ152" s="17" t="s">
        <v>90</v>
      </c>
      <c r="BK152" s="199">
        <f>ROUND(I152*H152,2)</f>
        <v>0</v>
      </c>
      <c r="BL152" s="17" t="s">
        <v>135</v>
      </c>
      <c r="BM152" s="198" t="s">
        <v>339</v>
      </c>
    </row>
    <row r="153" spans="1:65" s="13" customFormat="1" ht="11.25">
      <c r="B153" s="200"/>
      <c r="C153" s="201"/>
      <c r="D153" s="202" t="s">
        <v>137</v>
      </c>
      <c r="E153" s="203" t="s">
        <v>1</v>
      </c>
      <c r="F153" s="204" t="s">
        <v>340</v>
      </c>
      <c r="G153" s="201"/>
      <c r="H153" s="205">
        <v>16.584</v>
      </c>
      <c r="I153" s="206"/>
      <c r="J153" s="201"/>
      <c r="K153" s="201"/>
      <c r="L153" s="207"/>
      <c r="M153" s="208"/>
      <c r="N153" s="209"/>
      <c r="O153" s="209"/>
      <c r="P153" s="209"/>
      <c r="Q153" s="209"/>
      <c r="R153" s="209"/>
      <c r="S153" s="209"/>
      <c r="T153" s="210"/>
      <c r="AT153" s="211" t="s">
        <v>137</v>
      </c>
      <c r="AU153" s="211" t="s">
        <v>92</v>
      </c>
      <c r="AV153" s="13" t="s">
        <v>92</v>
      </c>
      <c r="AW153" s="13" t="s">
        <v>36</v>
      </c>
      <c r="AX153" s="13" t="s">
        <v>90</v>
      </c>
      <c r="AY153" s="211" t="s">
        <v>128</v>
      </c>
    </row>
    <row r="154" spans="1:65" s="2" customFormat="1" ht="16.5" customHeight="1">
      <c r="A154" s="34"/>
      <c r="B154" s="35"/>
      <c r="C154" s="186" t="s">
        <v>201</v>
      </c>
      <c r="D154" s="187" t="s">
        <v>130</v>
      </c>
      <c r="E154" s="188" t="s">
        <v>341</v>
      </c>
      <c r="F154" s="189" t="s">
        <v>342</v>
      </c>
      <c r="G154" s="190" t="s">
        <v>133</v>
      </c>
      <c r="H154" s="191">
        <v>829.2</v>
      </c>
      <c r="I154" s="192"/>
      <c r="J154" s="193">
        <f>ROUND(I154*H154,2)</f>
        <v>0</v>
      </c>
      <c r="K154" s="189" t="s">
        <v>134</v>
      </c>
      <c r="L154" s="39"/>
      <c r="M154" s="194" t="s">
        <v>1</v>
      </c>
      <c r="N154" s="195" t="s">
        <v>47</v>
      </c>
      <c r="O154" s="71"/>
      <c r="P154" s="196">
        <f>O154*H154</f>
        <v>0</v>
      </c>
      <c r="Q154" s="196">
        <v>0</v>
      </c>
      <c r="R154" s="196">
        <f>Q154*H154</f>
        <v>0</v>
      </c>
      <c r="S154" s="196">
        <v>0</v>
      </c>
      <c r="T154" s="197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8" t="s">
        <v>135</v>
      </c>
      <c r="AT154" s="198" t="s">
        <v>130</v>
      </c>
      <c r="AU154" s="198" t="s">
        <v>92</v>
      </c>
      <c r="AY154" s="17" t="s">
        <v>128</v>
      </c>
      <c r="BE154" s="199">
        <f>IF(N154="základní",J154,0)</f>
        <v>0</v>
      </c>
      <c r="BF154" s="199">
        <f>IF(N154="snížená",J154,0)</f>
        <v>0</v>
      </c>
      <c r="BG154" s="199">
        <f>IF(N154="zákl. přenesená",J154,0)</f>
        <v>0</v>
      </c>
      <c r="BH154" s="199">
        <f>IF(N154="sníž. přenesená",J154,0)</f>
        <v>0</v>
      </c>
      <c r="BI154" s="199">
        <f>IF(N154="nulová",J154,0)</f>
        <v>0</v>
      </c>
      <c r="BJ154" s="17" t="s">
        <v>90</v>
      </c>
      <c r="BK154" s="199">
        <f>ROUND(I154*H154,2)</f>
        <v>0</v>
      </c>
      <c r="BL154" s="17" t="s">
        <v>135</v>
      </c>
      <c r="BM154" s="198" t="s">
        <v>343</v>
      </c>
    </row>
    <row r="155" spans="1:65" s="13" customFormat="1" ht="22.5">
      <c r="B155" s="200"/>
      <c r="C155" s="201"/>
      <c r="D155" s="202" t="s">
        <v>137</v>
      </c>
      <c r="E155" s="203" t="s">
        <v>1</v>
      </c>
      <c r="F155" s="204" t="s">
        <v>344</v>
      </c>
      <c r="G155" s="201"/>
      <c r="H155" s="205">
        <v>829.2</v>
      </c>
      <c r="I155" s="206"/>
      <c r="J155" s="201"/>
      <c r="K155" s="201"/>
      <c r="L155" s="207"/>
      <c r="M155" s="208"/>
      <c r="N155" s="209"/>
      <c r="O155" s="209"/>
      <c r="P155" s="209"/>
      <c r="Q155" s="209"/>
      <c r="R155" s="209"/>
      <c r="S155" s="209"/>
      <c r="T155" s="210"/>
      <c r="AT155" s="211" t="s">
        <v>137</v>
      </c>
      <c r="AU155" s="211" t="s">
        <v>92</v>
      </c>
      <c r="AV155" s="13" t="s">
        <v>92</v>
      </c>
      <c r="AW155" s="13" t="s">
        <v>36</v>
      </c>
      <c r="AX155" s="13" t="s">
        <v>90</v>
      </c>
      <c r="AY155" s="211" t="s">
        <v>128</v>
      </c>
    </row>
    <row r="156" spans="1:65" s="2" customFormat="1" ht="16.5" customHeight="1">
      <c r="A156" s="34"/>
      <c r="B156" s="35"/>
      <c r="C156" s="186" t="s">
        <v>205</v>
      </c>
      <c r="D156" s="187" t="s">
        <v>130</v>
      </c>
      <c r="E156" s="188" t="s">
        <v>345</v>
      </c>
      <c r="F156" s="189" t="s">
        <v>346</v>
      </c>
      <c r="G156" s="190" t="s">
        <v>175</v>
      </c>
      <c r="H156" s="191">
        <v>8.2919999999999998</v>
      </c>
      <c r="I156" s="192"/>
      <c r="J156" s="193">
        <f>ROUND(I156*H156,2)</f>
        <v>0</v>
      </c>
      <c r="K156" s="189" t="s">
        <v>134</v>
      </c>
      <c r="L156" s="39"/>
      <c r="M156" s="194" t="s">
        <v>1</v>
      </c>
      <c r="N156" s="195" t="s">
        <v>47</v>
      </c>
      <c r="O156" s="71"/>
      <c r="P156" s="196">
        <f>O156*H156</f>
        <v>0</v>
      </c>
      <c r="Q156" s="196">
        <v>0</v>
      </c>
      <c r="R156" s="196">
        <f>Q156*H156</f>
        <v>0</v>
      </c>
      <c r="S156" s="196">
        <v>0</v>
      </c>
      <c r="T156" s="197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8" t="s">
        <v>135</v>
      </c>
      <c r="AT156" s="198" t="s">
        <v>130</v>
      </c>
      <c r="AU156" s="198" t="s">
        <v>92</v>
      </c>
      <c r="AY156" s="17" t="s">
        <v>128</v>
      </c>
      <c r="BE156" s="199">
        <f>IF(N156="základní",J156,0)</f>
        <v>0</v>
      </c>
      <c r="BF156" s="199">
        <f>IF(N156="snížená",J156,0)</f>
        <v>0</v>
      </c>
      <c r="BG156" s="199">
        <f>IF(N156="zákl. přenesená",J156,0)</f>
        <v>0</v>
      </c>
      <c r="BH156" s="199">
        <f>IF(N156="sníž. přenesená",J156,0)</f>
        <v>0</v>
      </c>
      <c r="BI156" s="199">
        <f>IF(N156="nulová",J156,0)</f>
        <v>0</v>
      </c>
      <c r="BJ156" s="17" t="s">
        <v>90</v>
      </c>
      <c r="BK156" s="199">
        <f>ROUND(I156*H156,2)</f>
        <v>0</v>
      </c>
      <c r="BL156" s="17" t="s">
        <v>135</v>
      </c>
      <c r="BM156" s="198" t="s">
        <v>347</v>
      </c>
    </row>
    <row r="157" spans="1:65" s="13" customFormat="1" ht="11.25">
      <c r="B157" s="200"/>
      <c r="C157" s="201"/>
      <c r="D157" s="202" t="s">
        <v>137</v>
      </c>
      <c r="E157" s="203" t="s">
        <v>1</v>
      </c>
      <c r="F157" s="204" t="s">
        <v>348</v>
      </c>
      <c r="G157" s="201"/>
      <c r="H157" s="205">
        <v>8.2919999999999998</v>
      </c>
      <c r="I157" s="206"/>
      <c r="J157" s="201"/>
      <c r="K157" s="201"/>
      <c r="L157" s="207"/>
      <c r="M157" s="208"/>
      <c r="N157" s="209"/>
      <c r="O157" s="209"/>
      <c r="P157" s="209"/>
      <c r="Q157" s="209"/>
      <c r="R157" s="209"/>
      <c r="S157" s="209"/>
      <c r="T157" s="210"/>
      <c r="AT157" s="211" t="s">
        <v>137</v>
      </c>
      <c r="AU157" s="211" t="s">
        <v>92</v>
      </c>
      <c r="AV157" s="13" t="s">
        <v>92</v>
      </c>
      <c r="AW157" s="13" t="s">
        <v>36</v>
      </c>
      <c r="AX157" s="13" t="s">
        <v>90</v>
      </c>
      <c r="AY157" s="211" t="s">
        <v>128</v>
      </c>
    </row>
    <row r="158" spans="1:65" s="2" customFormat="1" ht="16.5" customHeight="1">
      <c r="A158" s="34"/>
      <c r="B158" s="35"/>
      <c r="C158" s="186" t="s">
        <v>212</v>
      </c>
      <c r="D158" s="187" t="s">
        <v>130</v>
      </c>
      <c r="E158" s="188" t="s">
        <v>349</v>
      </c>
      <c r="F158" s="189" t="s">
        <v>350</v>
      </c>
      <c r="G158" s="190" t="s">
        <v>175</v>
      </c>
      <c r="H158" s="191">
        <v>8.2919999999999998</v>
      </c>
      <c r="I158" s="192"/>
      <c r="J158" s="193">
        <f>ROUND(I158*H158,2)</f>
        <v>0</v>
      </c>
      <c r="K158" s="189" t="s">
        <v>134</v>
      </c>
      <c r="L158" s="39"/>
      <c r="M158" s="194" t="s">
        <v>1</v>
      </c>
      <c r="N158" s="195" t="s">
        <v>47</v>
      </c>
      <c r="O158" s="71"/>
      <c r="P158" s="196">
        <f>O158*H158</f>
        <v>0</v>
      </c>
      <c r="Q158" s="196">
        <v>0</v>
      </c>
      <c r="R158" s="196">
        <f>Q158*H158</f>
        <v>0</v>
      </c>
      <c r="S158" s="196">
        <v>0</v>
      </c>
      <c r="T158" s="197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8" t="s">
        <v>135</v>
      </c>
      <c r="AT158" s="198" t="s">
        <v>130</v>
      </c>
      <c r="AU158" s="198" t="s">
        <v>92</v>
      </c>
      <c r="AY158" s="17" t="s">
        <v>128</v>
      </c>
      <c r="BE158" s="199">
        <f>IF(N158="základní",J158,0)</f>
        <v>0</v>
      </c>
      <c r="BF158" s="199">
        <f>IF(N158="snížená",J158,0)</f>
        <v>0</v>
      </c>
      <c r="BG158" s="199">
        <f>IF(N158="zákl. přenesená",J158,0)</f>
        <v>0</v>
      </c>
      <c r="BH158" s="199">
        <f>IF(N158="sníž. přenesená",J158,0)</f>
        <v>0</v>
      </c>
      <c r="BI158" s="199">
        <f>IF(N158="nulová",J158,0)</f>
        <v>0</v>
      </c>
      <c r="BJ158" s="17" t="s">
        <v>90</v>
      </c>
      <c r="BK158" s="199">
        <f>ROUND(I158*H158,2)</f>
        <v>0</v>
      </c>
      <c r="BL158" s="17" t="s">
        <v>135</v>
      </c>
      <c r="BM158" s="198" t="s">
        <v>351</v>
      </c>
    </row>
    <row r="159" spans="1:65" s="13" customFormat="1" ht="11.25">
      <c r="B159" s="200"/>
      <c r="C159" s="201"/>
      <c r="D159" s="202" t="s">
        <v>137</v>
      </c>
      <c r="E159" s="203" t="s">
        <v>1</v>
      </c>
      <c r="F159" s="204" t="s">
        <v>348</v>
      </c>
      <c r="G159" s="201"/>
      <c r="H159" s="205">
        <v>8.2919999999999998</v>
      </c>
      <c r="I159" s="206"/>
      <c r="J159" s="201"/>
      <c r="K159" s="201"/>
      <c r="L159" s="207"/>
      <c r="M159" s="208"/>
      <c r="N159" s="209"/>
      <c r="O159" s="209"/>
      <c r="P159" s="209"/>
      <c r="Q159" s="209"/>
      <c r="R159" s="209"/>
      <c r="S159" s="209"/>
      <c r="T159" s="210"/>
      <c r="AT159" s="211" t="s">
        <v>137</v>
      </c>
      <c r="AU159" s="211" t="s">
        <v>92</v>
      </c>
      <c r="AV159" s="13" t="s">
        <v>92</v>
      </c>
      <c r="AW159" s="13" t="s">
        <v>36</v>
      </c>
      <c r="AX159" s="13" t="s">
        <v>90</v>
      </c>
      <c r="AY159" s="211" t="s">
        <v>128</v>
      </c>
    </row>
    <row r="160" spans="1:65" s="2" customFormat="1" ht="16.5" customHeight="1">
      <c r="A160" s="34"/>
      <c r="B160" s="35"/>
      <c r="C160" s="186" t="s">
        <v>217</v>
      </c>
      <c r="D160" s="187" t="s">
        <v>130</v>
      </c>
      <c r="E160" s="188" t="s">
        <v>352</v>
      </c>
      <c r="F160" s="189" t="s">
        <v>353</v>
      </c>
      <c r="G160" s="190" t="s">
        <v>175</v>
      </c>
      <c r="H160" s="191">
        <v>41.46</v>
      </c>
      <c r="I160" s="192"/>
      <c r="J160" s="193">
        <f>ROUND(I160*H160,2)</f>
        <v>0</v>
      </c>
      <c r="K160" s="189" t="s">
        <v>134</v>
      </c>
      <c r="L160" s="39"/>
      <c r="M160" s="194" t="s">
        <v>1</v>
      </c>
      <c r="N160" s="195" t="s">
        <v>47</v>
      </c>
      <c r="O160" s="71"/>
      <c r="P160" s="196">
        <f>O160*H160</f>
        <v>0</v>
      </c>
      <c r="Q160" s="196">
        <v>0</v>
      </c>
      <c r="R160" s="196">
        <f>Q160*H160</f>
        <v>0</v>
      </c>
      <c r="S160" s="196">
        <v>0</v>
      </c>
      <c r="T160" s="197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8" t="s">
        <v>135</v>
      </c>
      <c r="AT160" s="198" t="s">
        <v>130</v>
      </c>
      <c r="AU160" s="198" t="s">
        <v>92</v>
      </c>
      <c r="AY160" s="17" t="s">
        <v>128</v>
      </c>
      <c r="BE160" s="199">
        <f>IF(N160="základní",J160,0)</f>
        <v>0</v>
      </c>
      <c r="BF160" s="199">
        <f>IF(N160="snížená",J160,0)</f>
        <v>0</v>
      </c>
      <c r="BG160" s="199">
        <f>IF(N160="zákl. přenesená",J160,0)</f>
        <v>0</v>
      </c>
      <c r="BH160" s="199">
        <f>IF(N160="sníž. přenesená",J160,0)</f>
        <v>0</v>
      </c>
      <c r="BI160" s="199">
        <f>IF(N160="nulová",J160,0)</f>
        <v>0</v>
      </c>
      <c r="BJ160" s="17" t="s">
        <v>90</v>
      </c>
      <c r="BK160" s="199">
        <f>ROUND(I160*H160,2)</f>
        <v>0</v>
      </c>
      <c r="BL160" s="17" t="s">
        <v>135</v>
      </c>
      <c r="BM160" s="198" t="s">
        <v>354</v>
      </c>
    </row>
    <row r="161" spans="1:65" s="13" customFormat="1" ht="11.25">
      <c r="B161" s="200"/>
      <c r="C161" s="201"/>
      <c r="D161" s="202" t="s">
        <v>137</v>
      </c>
      <c r="E161" s="203" t="s">
        <v>1</v>
      </c>
      <c r="F161" s="204" t="s">
        <v>355</v>
      </c>
      <c r="G161" s="201"/>
      <c r="H161" s="205">
        <v>41.46</v>
      </c>
      <c r="I161" s="206"/>
      <c r="J161" s="201"/>
      <c r="K161" s="201"/>
      <c r="L161" s="207"/>
      <c r="M161" s="208"/>
      <c r="N161" s="209"/>
      <c r="O161" s="209"/>
      <c r="P161" s="209"/>
      <c r="Q161" s="209"/>
      <c r="R161" s="209"/>
      <c r="S161" s="209"/>
      <c r="T161" s="210"/>
      <c r="AT161" s="211" t="s">
        <v>137</v>
      </c>
      <c r="AU161" s="211" t="s">
        <v>92</v>
      </c>
      <c r="AV161" s="13" t="s">
        <v>92</v>
      </c>
      <c r="AW161" s="13" t="s">
        <v>36</v>
      </c>
      <c r="AX161" s="13" t="s">
        <v>90</v>
      </c>
      <c r="AY161" s="211" t="s">
        <v>128</v>
      </c>
    </row>
    <row r="162" spans="1:65" s="12" customFormat="1" ht="22.9" customHeight="1">
      <c r="B162" s="170"/>
      <c r="C162" s="171"/>
      <c r="D162" s="172" t="s">
        <v>81</v>
      </c>
      <c r="E162" s="184" t="s">
        <v>92</v>
      </c>
      <c r="F162" s="184" t="s">
        <v>356</v>
      </c>
      <c r="G162" s="171"/>
      <c r="H162" s="171"/>
      <c r="I162" s="174"/>
      <c r="J162" s="185">
        <f>BK162</f>
        <v>0</v>
      </c>
      <c r="K162" s="171"/>
      <c r="L162" s="176"/>
      <c r="M162" s="177"/>
      <c r="N162" s="178"/>
      <c r="O162" s="178"/>
      <c r="P162" s="179">
        <f>SUM(P163:P168)</f>
        <v>0</v>
      </c>
      <c r="Q162" s="178"/>
      <c r="R162" s="179">
        <f>SUM(R163:R168)</f>
        <v>33.755305500000006</v>
      </c>
      <c r="S162" s="178"/>
      <c r="T162" s="180">
        <f>SUM(T163:T168)</f>
        <v>0</v>
      </c>
      <c r="AR162" s="181" t="s">
        <v>90</v>
      </c>
      <c r="AT162" s="182" t="s">
        <v>81</v>
      </c>
      <c r="AU162" s="182" t="s">
        <v>90</v>
      </c>
      <c r="AY162" s="181" t="s">
        <v>128</v>
      </c>
      <c r="BK162" s="183">
        <f>SUM(BK163:BK168)</f>
        <v>0</v>
      </c>
    </row>
    <row r="163" spans="1:65" s="2" customFormat="1" ht="16.5" customHeight="1">
      <c r="A163" s="34"/>
      <c r="B163" s="35"/>
      <c r="C163" s="186" t="s">
        <v>224</v>
      </c>
      <c r="D163" s="187" t="s">
        <v>130</v>
      </c>
      <c r="E163" s="188" t="s">
        <v>357</v>
      </c>
      <c r="F163" s="189" t="s">
        <v>358</v>
      </c>
      <c r="G163" s="190" t="s">
        <v>133</v>
      </c>
      <c r="H163" s="191">
        <v>345.75</v>
      </c>
      <c r="I163" s="192"/>
      <c r="J163" s="193">
        <f>ROUND(I163*H163,2)</f>
        <v>0</v>
      </c>
      <c r="K163" s="189" t="s">
        <v>134</v>
      </c>
      <c r="L163" s="39"/>
      <c r="M163" s="194" t="s">
        <v>1</v>
      </c>
      <c r="N163" s="195" t="s">
        <v>47</v>
      </c>
      <c r="O163" s="71"/>
      <c r="P163" s="196">
        <f>O163*H163</f>
        <v>0</v>
      </c>
      <c r="Q163" s="196">
        <v>3.1E-4</v>
      </c>
      <c r="R163" s="196">
        <f>Q163*H163</f>
        <v>0.1071825</v>
      </c>
      <c r="S163" s="196">
        <v>0</v>
      </c>
      <c r="T163" s="197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98" t="s">
        <v>135</v>
      </c>
      <c r="AT163" s="198" t="s">
        <v>130</v>
      </c>
      <c r="AU163" s="198" t="s">
        <v>92</v>
      </c>
      <c r="AY163" s="17" t="s">
        <v>128</v>
      </c>
      <c r="BE163" s="199">
        <f>IF(N163="základní",J163,0)</f>
        <v>0</v>
      </c>
      <c r="BF163" s="199">
        <f>IF(N163="snížená",J163,0)</f>
        <v>0</v>
      </c>
      <c r="BG163" s="199">
        <f>IF(N163="zákl. přenesená",J163,0)</f>
        <v>0</v>
      </c>
      <c r="BH163" s="199">
        <f>IF(N163="sníž. přenesená",J163,0)</f>
        <v>0</v>
      </c>
      <c r="BI163" s="199">
        <f>IF(N163="nulová",J163,0)</f>
        <v>0</v>
      </c>
      <c r="BJ163" s="17" t="s">
        <v>90</v>
      </c>
      <c r="BK163" s="199">
        <f>ROUND(I163*H163,2)</f>
        <v>0</v>
      </c>
      <c r="BL163" s="17" t="s">
        <v>135</v>
      </c>
      <c r="BM163" s="198" t="s">
        <v>359</v>
      </c>
    </row>
    <row r="164" spans="1:65" s="13" customFormat="1" ht="11.25">
      <c r="B164" s="200"/>
      <c r="C164" s="201"/>
      <c r="D164" s="202" t="s">
        <v>137</v>
      </c>
      <c r="E164" s="203" t="s">
        <v>1</v>
      </c>
      <c r="F164" s="204" t="s">
        <v>360</v>
      </c>
      <c r="G164" s="201"/>
      <c r="H164" s="205">
        <v>345.75</v>
      </c>
      <c r="I164" s="206"/>
      <c r="J164" s="201"/>
      <c r="K164" s="201"/>
      <c r="L164" s="207"/>
      <c r="M164" s="208"/>
      <c r="N164" s="209"/>
      <c r="O164" s="209"/>
      <c r="P164" s="209"/>
      <c r="Q164" s="209"/>
      <c r="R164" s="209"/>
      <c r="S164" s="209"/>
      <c r="T164" s="210"/>
      <c r="AT164" s="211" t="s">
        <v>137</v>
      </c>
      <c r="AU164" s="211" t="s">
        <v>92</v>
      </c>
      <c r="AV164" s="13" t="s">
        <v>92</v>
      </c>
      <c r="AW164" s="13" t="s">
        <v>36</v>
      </c>
      <c r="AX164" s="13" t="s">
        <v>90</v>
      </c>
      <c r="AY164" s="211" t="s">
        <v>128</v>
      </c>
    </row>
    <row r="165" spans="1:65" s="2" customFormat="1" ht="16.5" customHeight="1">
      <c r="A165" s="34"/>
      <c r="B165" s="35"/>
      <c r="C165" s="223" t="s">
        <v>229</v>
      </c>
      <c r="D165" s="224" t="s">
        <v>225</v>
      </c>
      <c r="E165" s="225" t="s">
        <v>361</v>
      </c>
      <c r="F165" s="226" t="s">
        <v>362</v>
      </c>
      <c r="G165" s="227" t="s">
        <v>133</v>
      </c>
      <c r="H165" s="228">
        <v>414.9</v>
      </c>
      <c r="I165" s="229"/>
      <c r="J165" s="230">
        <f>ROUND(I165*H165,2)</f>
        <v>0</v>
      </c>
      <c r="K165" s="226" t="s">
        <v>134</v>
      </c>
      <c r="L165" s="231"/>
      <c r="M165" s="232" t="s">
        <v>1</v>
      </c>
      <c r="N165" s="233" t="s">
        <v>47</v>
      </c>
      <c r="O165" s="71"/>
      <c r="P165" s="196">
        <f>O165*H165</f>
        <v>0</v>
      </c>
      <c r="Q165" s="196">
        <v>2.9999999999999997E-4</v>
      </c>
      <c r="R165" s="196">
        <f>Q165*H165</f>
        <v>0.12446999999999998</v>
      </c>
      <c r="S165" s="196">
        <v>0</v>
      </c>
      <c r="T165" s="197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98" t="s">
        <v>172</v>
      </c>
      <c r="AT165" s="198" t="s">
        <v>225</v>
      </c>
      <c r="AU165" s="198" t="s">
        <v>92</v>
      </c>
      <c r="AY165" s="17" t="s">
        <v>128</v>
      </c>
      <c r="BE165" s="199">
        <f>IF(N165="základní",J165,0)</f>
        <v>0</v>
      </c>
      <c r="BF165" s="199">
        <f>IF(N165="snížená",J165,0)</f>
        <v>0</v>
      </c>
      <c r="BG165" s="199">
        <f>IF(N165="zákl. přenesená",J165,0)</f>
        <v>0</v>
      </c>
      <c r="BH165" s="199">
        <f>IF(N165="sníž. přenesená",J165,0)</f>
        <v>0</v>
      </c>
      <c r="BI165" s="199">
        <f>IF(N165="nulová",J165,0)</f>
        <v>0</v>
      </c>
      <c r="BJ165" s="17" t="s">
        <v>90</v>
      </c>
      <c r="BK165" s="199">
        <f>ROUND(I165*H165,2)</f>
        <v>0</v>
      </c>
      <c r="BL165" s="17" t="s">
        <v>135</v>
      </c>
      <c r="BM165" s="198" t="s">
        <v>363</v>
      </c>
    </row>
    <row r="166" spans="1:65" s="13" customFormat="1" ht="11.25">
      <c r="B166" s="200"/>
      <c r="C166" s="201"/>
      <c r="D166" s="202" t="s">
        <v>137</v>
      </c>
      <c r="E166" s="203" t="s">
        <v>1</v>
      </c>
      <c r="F166" s="204" t="s">
        <v>364</v>
      </c>
      <c r="G166" s="201"/>
      <c r="H166" s="205">
        <v>414.9</v>
      </c>
      <c r="I166" s="206"/>
      <c r="J166" s="201"/>
      <c r="K166" s="201"/>
      <c r="L166" s="207"/>
      <c r="M166" s="208"/>
      <c r="N166" s="209"/>
      <c r="O166" s="209"/>
      <c r="P166" s="209"/>
      <c r="Q166" s="209"/>
      <c r="R166" s="209"/>
      <c r="S166" s="209"/>
      <c r="T166" s="210"/>
      <c r="AT166" s="211" t="s">
        <v>137</v>
      </c>
      <c r="AU166" s="211" t="s">
        <v>92</v>
      </c>
      <c r="AV166" s="13" t="s">
        <v>92</v>
      </c>
      <c r="AW166" s="13" t="s">
        <v>36</v>
      </c>
      <c r="AX166" s="13" t="s">
        <v>90</v>
      </c>
      <c r="AY166" s="211" t="s">
        <v>128</v>
      </c>
    </row>
    <row r="167" spans="1:65" s="2" customFormat="1" ht="24.2" customHeight="1">
      <c r="A167" s="34"/>
      <c r="B167" s="35"/>
      <c r="C167" s="186" t="s">
        <v>235</v>
      </c>
      <c r="D167" s="187" t="s">
        <v>130</v>
      </c>
      <c r="E167" s="188" t="s">
        <v>365</v>
      </c>
      <c r="F167" s="189" t="s">
        <v>366</v>
      </c>
      <c r="G167" s="190" t="s">
        <v>163</v>
      </c>
      <c r="H167" s="191">
        <v>122.3</v>
      </c>
      <c r="I167" s="192"/>
      <c r="J167" s="193">
        <f>ROUND(I167*H167,2)</f>
        <v>0</v>
      </c>
      <c r="K167" s="189" t="s">
        <v>221</v>
      </c>
      <c r="L167" s="39"/>
      <c r="M167" s="194" t="s">
        <v>1</v>
      </c>
      <c r="N167" s="195" t="s">
        <v>47</v>
      </c>
      <c r="O167" s="71"/>
      <c r="P167" s="196">
        <f>O167*H167</f>
        <v>0</v>
      </c>
      <c r="Q167" s="196">
        <v>0.27411000000000002</v>
      </c>
      <c r="R167" s="196">
        <f>Q167*H167</f>
        <v>33.523653000000003</v>
      </c>
      <c r="S167" s="196">
        <v>0</v>
      </c>
      <c r="T167" s="197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98" t="s">
        <v>135</v>
      </c>
      <c r="AT167" s="198" t="s">
        <v>130</v>
      </c>
      <c r="AU167" s="198" t="s">
        <v>92</v>
      </c>
      <c r="AY167" s="17" t="s">
        <v>128</v>
      </c>
      <c r="BE167" s="199">
        <f>IF(N167="základní",J167,0)</f>
        <v>0</v>
      </c>
      <c r="BF167" s="199">
        <f>IF(N167="snížená",J167,0)</f>
        <v>0</v>
      </c>
      <c r="BG167" s="199">
        <f>IF(N167="zákl. přenesená",J167,0)</f>
        <v>0</v>
      </c>
      <c r="BH167" s="199">
        <f>IF(N167="sníž. přenesená",J167,0)</f>
        <v>0</v>
      </c>
      <c r="BI167" s="199">
        <f>IF(N167="nulová",J167,0)</f>
        <v>0</v>
      </c>
      <c r="BJ167" s="17" t="s">
        <v>90</v>
      </c>
      <c r="BK167" s="199">
        <f>ROUND(I167*H167,2)</f>
        <v>0</v>
      </c>
      <c r="BL167" s="17" t="s">
        <v>135</v>
      </c>
      <c r="BM167" s="198" t="s">
        <v>367</v>
      </c>
    </row>
    <row r="168" spans="1:65" s="13" customFormat="1" ht="11.25">
      <c r="B168" s="200"/>
      <c r="C168" s="201"/>
      <c r="D168" s="202" t="s">
        <v>137</v>
      </c>
      <c r="E168" s="203" t="s">
        <v>1</v>
      </c>
      <c r="F168" s="204" t="s">
        <v>368</v>
      </c>
      <c r="G168" s="201"/>
      <c r="H168" s="205">
        <v>122.3</v>
      </c>
      <c r="I168" s="206"/>
      <c r="J168" s="201"/>
      <c r="K168" s="201"/>
      <c r="L168" s="207"/>
      <c r="M168" s="208"/>
      <c r="N168" s="209"/>
      <c r="O168" s="209"/>
      <c r="P168" s="209"/>
      <c r="Q168" s="209"/>
      <c r="R168" s="209"/>
      <c r="S168" s="209"/>
      <c r="T168" s="210"/>
      <c r="AT168" s="211" t="s">
        <v>137</v>
      </c>
      <c r="AU168" s="211" t="s">
        <v>92</v>
      </c>
      <c r="AV168" s="13" t="s">
        <v>92</v>
      </c>
      <c r="AW168" s="13" t="s">
        <v>36</v>
      </c>
      <c r="AX168" s="13" t="s">
        <v>90</v>
      </c>
      <c r="AY168" s="211" t="s">
        <v>128</v>
      </c>
    </row>
    <row r="169" spans="1:65" s="12" customFormat="1" ht="22.9" customHeight="1">
      <c r="B169" s="170"/>
      <c r="C169" s="171"/>
      <c r="D169" s="172" t="s">
        <v>81</v>
      </c>
      <c r="E169" s="184" t="s">
        <v>155</v>
      </c>
      <c r="F169" s="184" t="s">
        <v>369</v>
      </c>
      <c r="G169" s="171"/>
      <c r="H169" s="171"/>
      <c r="I169" s="174"/>
      <c r="J169" s="185">
        <f>BK169</f>
        <v>0</v>
      </c>
      <c r="K169" s="171"/>
      <c r="L169" s="176"/>
      <c r="M169" s="177"/>
      <c r="N169" s="178"/>
      <c r="O169" s="178"/>
      <c r="P169" s="179">
        <f>SUM(P170:P200)</f>
        <v>0</v>
      </c>
      <c r="Q169" s="178"/>
      <c r="R169" s="179">
        <f>SUM(R170:R200)</f>
        <v>537.15564000000006</v>
      </c>
      <c r="S169" s="178"/>
      <c r="T169" s="180">
        <f>SUM(T170:T200)</f>
        <v>0</v>
      </c>
      <c r="AR169" s="181" t="s">
        <v>90</v>
      </c>
      <c r="AT169" s="182" t="s">
        <v>81</v>
      </c>
      <c r="AU169" s="182" t="s">
        <v>90</v>
      </c>
      <c r="AY169" s="181" t="s">
        <v>128</v>
      </c>
      <c r="BK169" s="183">
        <f>SUM(BK170:BK200)</f>
        <v>0</v>
      </c>
    </row>
    <row r="170" spans="1:65" s="2" customFormat="1" ht="16.5" customHeight="1">
      <c r="A170" s="34"/>
      <c r="B170" s="35"/>
      <c r="C170" s="186" t="s">
        <v>240</v>
      </c>
      <c r="D170" s="187" t="s">
        <v>130</v>
      </c>
      <c r="E170" s="188" t="s">
        <v>370</v>
      </c>
      <c r="F170" s="189" t="s">
        <v>371</v>
      </c>
      <c r="G170" s="190" t="s">
        <v>133</v>
      </c>
      <c r="H170" s="191">
        <v>388</v>
      </c>
      <c r="I170" s="192"/>
      <c r="J170" s="193">
        <f>ROUND(I170*H170,2)</f>
        <v>0</v>
      </c>
      <c r="K170" s="189" t="s">
        <v>134</v>
      </c>
      <c r="L170" s="39"/>
      <c r="M170" s="194" t="s">
        <v>1</v>
      </c>
      <c r="N170" s="195" t="s">
        <v>47</v>
      </c>
      <c r="O170" s="71"/>
      <c r="P170" s="196">
        <f>O170*H170</f>
        <v>0</v>
      </c>
      <c r="Q170" s="196">
        <v>0</v>
      </c>
      <c r="R170" s="196">
        <f>Q170*H170</f>
        <v>0</v>
      </c>
      <c r="S170" s="196">
        <v>0</v>
      </c>
      <c r="T170" s="197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98" t="s">
        <v>135</v>
      </c>
      <c r="AT170" s="198" t="s">
        <v>130</v>
      </c>
      <c r="AU170" s="198" t="s">
        <v>92</v>
      </c>
      <c r="AY170" s="17" t="s">
        <v>128</v>
      </c>
      <c r="BE170" s="199">
        <f>IF(N170="základní",J170,0)</f>
        <v>0</v>
      </c>
      <c r="BF170" s="199">
        <f>IF(N170="snížená",J170,0)</f>
        <v>0</v>
      </c>
      <c r="BG170" s="199">
        <f>IF(N170="zákl. přenesená",J170,0)</f>
        <v>0</v>
      </c>
      <c r="BH170" s="199">
        <f>IF(N170="sníž. přenesená",J170,0)</f>
        <v>0</v>
      </c>
      <c r="BI170" s="199">
        <f>IF(N170="nulová",J170,0)</f>
        <v>0</v>
      </c>
      <c r="BJ170" s="17" t="s">
        <v>90</v>
      </c>
      <c r="BK170" s="199">
        <f>ROUND(I170*H170,2)</f>
        <v>0</v>
      </c>
      <c r="BL170" s="17" t="s">
        <v>135</v>
      </c>
      <c r="BM170" s="198" t="s">
        <v>372</v>
      </c>
    </row>
    <row r="171" spans="1:65" s="13" customFormat="1" ht="11.25">
      <c r="B171" s="200"/>
      <c r="C171" s="201"/>
      <c r="D171" s="202" t="s">
        <v>137</v>
      </c>
      <c r="E171" s="203" t="s">
        <v>1</v>
      </c>
      <c r="F171" s="204" t="s">
        <v>373</v>
      </c>
      <c r="G171" s="201"/>
      <c r="H171" s="205">
        <v>388</v>
      </c>
      <c r="I171" s="206"/>
      <c r="J171" s="201"/>
      <c r="K171" s="201"/>
      <c r="L171" s="207"/>
      <c r="M171" s="208"/>
      <c r="N171" s="209"/>
      <c r="O171" s="209"/>
      <c r="P171" s="209"/>
      <c r="Q171" s="209"/>
      <c r="R171" s="209"/>
      <c r="S171" s="209"/>
      <c r="T171" s="210"/>
      <c r="AT171" s="211" t="s">
        <v>137</v>
      </c>
      <c r="AU171" s="211" t="s">
        <v>92</v>
      </c>
      <c r="AV171" s="13" t="s">
        <v>92</v>
      </c>
      <c r="AW171" s="13" t="s">
        <v>36</v>
      </c>
      <c r="AX171" s="13" t="s">
        <v>90</v>
      </c>
      <c r="AY171" s="211" t="s">
        <v>128</v>
      </c>
    </row>
    <row r="172" spans="1:65" s="2" customFormat="1" ht="16.5" customHeight="1">
      <c r="A172" s="34"/>
      <c r="B172" s="35"/>
      <c r="C172" s="186" t="s">
        <v>7</v>
      </c>
      <c r="D172" s="187" t="s">
        <v>130</v>
      </c>
      <c r="E172" s="188" t="s">
        <v>374</v>
      </c>
      <c r="F172" s="189" t="s">
        <v>375</v>
      </c>
      <c r="G172" s="190" t="s">
        <v>133</v>
      </c>
      <c r="H172" s="191">
        <v>435</v>
      </c>
      <c r="I172" s="192"/>
      <c r="J172" s="193">
        <f>ROUND(I172*H172,2)</f>
        <v>0</v>
      </c>
      <c r="K172" s="189" t="s">
        <v>134</v>
      </c>
      <c r="L172" s="39"/>
      <c r="M172" s="194" t="s">
        <v>1</v>
      </c>
      <c r="N172" s="195" t="s">
        <v>47</v>
      </c>
      <c r="O172" s="71"/>
      <c r="P172" s="196">
        <f>O172*H172</f>
        <v>0</v>
      </c>
      <c r="Q172" s="196">
        <v>0.46</v>
      </c>
      <c r="R172" s="196">
        <f>Q172*H172</f>
        <v>200.10000000000002</v>
      </c>
      <c r="S172" s="196">
        <v>0</v>
      </c>
      <c r="T172" s="197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8" t="s">
        <v>135</v>
      </c>
      <c r="AT172" s="198" t="s">
        <v>130</v>
      </c>
      <c r="AU172" s="198" t="s">
        <v>92</v>
      </c>
      <c r="AY172" s="17" t="s">
        <v>128</v>
      </c>
      <c r="BE172" s="199">
        <f>IF(N172="základní",J172,0)</f>
        <v>0</v>
      </c>
      <c r="BF172" s="199">
        <f>IF(N172="snížená",J172,0)</f>
        <v>0</v>
      </c>
      <c r="BG172" s="199">
        <f>IF(N172="zákl. přenesená",J172,0)</f>
        <v>0</v>
      </c>
      <c r="BH172" s="199">
        <f>IF(N172="sníž. přenesená",J172,0)</f>
        <v>0</v>
      </c>
      <c r="BI172" s="199">
        <f>IF(N172="nulová",J172,0)</f>
        <v>0</v>
      </c>
      <c r="BJ172" s="17" t="s">
        <v>90</v>
      </c>
      <c r="BK172" s="199">
        <f>ROUND(I172*H172,2)</f>
        <v>0</v>
      </c>
      <c r="BL172" s="17" t="s">
        <v>135</v>
      </c>
      <c r="BM172" s="198" t="s">
        <v>376</v>
      </c>
    </row>
    <row r="173" spans="1:65" s="13" customFormat="1" ht="11.25">
      <c r="B173" s="200"/>
      <c r="C173" s="201"/>
      <c r="D173" s="202" t="s">
        <v>137</v>
      </c>
      <c r="E173" s="203" t="s">
        <v>1</v>
      </c>
      <c r="F173" s="204" t="s">
        <v>377</v>
      </c>
      <c r="G173" s="201"/>
      <c r="H173" s="205">
        <v>435</v>
      </c>
      <c r="I173" s="206"/>
      <c r="J173" s="201"/>
      <c r="K173" s="201"/>
      <c r="L173" s="207"/>
      <c r="M173" s="208"/>
      <c r="N173" s="209"/>
      <c r="O173" s="209"/>
      <c r="P173" s="209"/>
      <c r="Q173" s="209"/>
      <c r="R173" s="209"/>
      <c r="S173" s="209"/>
      <c r="T173" s="210"/>
      <c r="AT173" s="211" t="s">
        <v>137</v>
      </c>
      <c r="AU173" s="211" t="s">
        <v>92</v>
      </c>
      <c r="AV173" s="13" t="s">
        <v>92</v>
      </c>
      <c r="AW173" s="13" t="s">
        <v>36</v>
      </c>
      <c r="AX173" s="13" t="s">
        <v>90</v>
      </c>
      <c r="AY173" s="211" t="s">
        <v>128</v>
      </c>
    </row>
    <row r="174" spans="1:65" s="2" customFormat="1" ht="16.5" customHeight="1">
      <c r="A174" s="34"/>
      <c r="B174" s="35"/>
      <c r="C174" s="186" t="s">
        <v>253</v>
      </c>
      <c r="D174" s="187" t="s">
        <v>130</v>
      </c>
      <c r="E174" s="188" t="s">
        <v>378</v>
      </c>
      <c r="F174" s="189" t="s">
        <v>379</v>
      </c>
      <c r="G174" s="190" t="s">
        <v>133</v>
      </c>
      <c r="H174" s="191">
        <v>68</v>
      </c>
      <c r="I174" s="192"/>
      <c r="J174" s="193">
        <f>ROUND(I174*H174,2)</f>
        <v>0</v>
      </c>
      <c r="K174" s="189" t="s">
        <v>134</v>
      </c>
      <c r="L174" s="39"/>
      <c r="M174" s="194" t="s">
        <v>1</v>
      </c>
      <c r="N174" s="195" t="s">
        <v>47</v>
      </c>
      <c r="O174" s="71"/>
      <c r="P174" s="196">
        <f>O174*H174</f>
        <v>0</v>
      </c>
      <c r="Q174" s="196">
        <v>0.21099999999999999</v>
      </c>
      <c r="R174" s="196">
        <f>Q174*H174</f>
        <v>14.347999999999999</v>
      </c>
      <c r="S174" s="196">
        <v>0</v>
      </c>
      <c r="T174" s="197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8" t="s">
        <v>135</v>
      </c>
      <c r="AT174" s="198" t="s">
        <v>130</v>
      </c>
      <c r="AU174" s="198" t="s">
        <v>92</v>
      </c>
      <c r="AY174" s="17" t="s">
        <v>128</v>
      </c>
      <c r="BE174" s="199">
        <f>IF(N174="základní",J174,0)</f>
        <v>0</v>
      </c>
      <c r="BF174" s="199">
        <f>IF(N174="snížená",J174,0)</f>
        <v>0</v>
      </c>
      <c r="BG174" s="199">
        <f>IF(N174="zákl. přenesená",J174,0)</f>
        <v>0</v>
      </c>
      <c r="BH174" s="199">
        <f>IF(N174="sníž. přenesená",J174,0)</f>
        <v>0</v>
      </c>
      <c r="BI174" s="199">
        <f>IF(N174="nulová",J174,0)</f>
        <v>0</v>
      </c>
      <c r="BJ174" s="17" t="s">
        <v>90</v>
      </c>
      <c r="BK174" s="199">
        <f>ROUND(I174*H174,2)</f>
        <v>0</v>
      </c>
      <c r="BL174" s="17" t="s">
        <v>135</v>
      </c>
      <c r="BM174" s="198" t="s">
        <v>380</v>
      </c>
    </row>
    <row r="175" spans="1:65" s="13" customFormat="1" ht="11.25">
      <c r="B175" s="200"/>
      <c r="C175" s="201"/>
      <c r="D175" s="202" t="s">
        <v>137</v>
      </c>
      <c r="E175" s="203" t="s">
        <v>1</v>
      </c>
      <c r="F175" s="204" t="s">
        <v>381</v>
      </c>
      <c r="G175" s="201"/>
      <c r="H175" s="205">
        <v>68</v>
      </c>
      <c r="I175" s="206"/>
      <c r="J175" s="201"/>
      <c r="K175" s="201"/>
      <c r="L175" s="207"/>
      <c r="M175" s="208"/>
      <c r="N175" s="209"/>
      <c r="O175" s="209"/>
      <c r="P175" s="209"/>
      <c r="Q175" s="209"/>
      <c r="R175" s="209"/>
      <c r="S175" s="209"/>
      <c r="T175" s="210"/>
      <c r="AT175" s="211" t="s">
        <v>137</v>
      </c>
      <c r="AU175" s="211" t="s">
        <v>92</v>
      </c>
      <c r="AV175" s="13" t="s">
        <v>92</v>
      </c>
      <c r="AW175" s="13" t="s">
        <v>36</v>
      </c>
      <c r="AX175" s="13" t="s">
        <v>90</v>
      </c>
      <c r="AY175" s="211" t="s">
        <v>128</v>
      </c>
    </row>
    <row r="176" spans="1:65" s="2" customFormat="1" ht="16.5" customHeight="1">
      <c r="A176" s="34"/>
      <c r="B176" s="35"/>
      <c r="C176" s="186" t="s">
        <v>261</v>
      </c>
      <c r="D176" s="187" t="s">
        <v>130</v>
      </c>
      <c r="E176" s="188" t="s">
        <v>382</v>
      </c>
      <c r="F176" s="189" t="s">
        <v>383</v>
      </c>
      <c r="G176" s="190" t="s">
        <v>133</v>
      </c>
      <c r="H176" s="191">
        <v>68</v>
      </c>
      <c r="I176" s="192"/>
      <c r="J176" s="193">
        <f>ROUND(I176*H176,2)</f>
        <v>0</v>
      </c>
      <c r="K176" s="189" t="s">
        <v>134</v>
      </c>
      <c r="L176" s="39"/>
      <c r="M176" s="194" t="s">
        <v>1</v>
      </c>
      <c r="N176" s="195" t="s">
        <v>47</v>
      </c>
      <c r="O176" s="71"/>
      <c r="P176" s="196">
        <f>O176*H176</f>
        <v>0</v>
      </c>
      <c r="Q176" s="196">
        <v>6.5199999999999998E-3</v>
      </c>
      <c r="R176" s="196">
        <f>Q176*H176</f>
        <v>0.44335999999999998</v>
      </c>
      <c r="S176" s="196">
        <v>0</v>
      </c>
      <c r="T176" s="197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8" t="s">
        <v>135</v>
      </c>
      <c r="AT176" s="198" t="s">
        <v>130</v>
      </c>
      <c r="AU176" s="198" t="s">
        <v>92</v>
      </c>
      <c r="AY176" s="17" t="s">
        <v>128</v>
      </c>
      <c r="BE176" s="199">
        <f>IF(N176="základní",J176,0)</f>
        <v>0</v>
      </c>
      <c r="BF176" s="199">
        <f>IF(N176="snížená",J176,0)</f>
        <v>0</v>
      </c>
      <c r="BG176" s="199">
        <f>IF(N176="zákl. přenesená",J176,0)</f>
        <v>0</v>
      </c>
      <c r="BH176" s="199">
        <f>IF(N176="sníž. přenesená",J176,0)</f>
        <v>0</v>
      </c>
      <c r="BI176" s="199">
        <f>IF(N176="nulová",J176,0)</f>
        <v>0</v>
      </c>
      <c r="BJ176" s="17" t="s">
        <v>90</v>
      </c>
      <c r="BK176" s="199">
        <f>ROUND(I176*H176,2)</f>
        <v>0</v>
      </c>
      <c r="BL176" s="17" t="s">
        <v>135</v>
      </c>
      <c r="BM176" s="198" t="s">
        <v>384</v>
      </c>
    </row>
    <row r="177" spans="1:65" s="13" customFormat="1" ht="11.25">
      <c r="B177" s="200"/>
      <c r="C177" s="201"/>
      <c r="D177" s="202" t="s">
        <v>137</v>
      </c>
      <c r="E177" s="203" t="s">
        <v>1</v>
      </c>
      <c r="F177" s="204" t="s">
        <v>385</v>
      </c>
      <c r="G177" s="201"/>
      <c r="H177" s="205">
        <v>68</v>
      </c>
      <c r="I177" s="206"/>
      <c r="J177" s="201"/>
      <c r="K177" s="201"/>
      <c r="L177" s="207"/>
      <c r="M177" s="208"/>
      <c r="N177" s="209"/>
      <c r="O177" s="209"/>
      <c r="P177" s="209"/>
      <c r="Q177" s="209"/>
      <c r="R177" s="209"/>
      <c r="S177" s="209"/>
      <c r="T177" s="210"/>
      <c r="AT177" s="211" t="s">
        <v>137</v>
      </c>
      <c r="AU177" s="211" t="s">
        <v>92</v>
      </c>
      <c r="AV177" s="13" t="s">
        <v>92</v>
      </c>
      <c r="AW177" s="13" t="s">
        <v>36</v>
      </c>
      <c r="AX177" s="13" t="s">
        <v>90</v>
      </c>
      <c r="AY177" s="211" t="s">
        <v>128</v>
      </c>
    </row>
    <row r="178" spans="1:65" s="2" customFormat="1" ht="16.5" customHeight="1">
      <c r="A178" s="34"/>
      <c r="B178" s="35"/>
      <c r="C178" s="186" t="s">
        <v>271</v>
      </c>
      <c r="D178" s="187" t="s">
        <v>130</v>
      </c>
      <c r="E178" s="188" t="s">
        <v>386</v>
      </c>
      <c r="F178" s="189" t="s">
        <v>387</v>
      </c>
      <c r="G178" s="190" t="s">
        <v>133</v>
      </c>
      <c r="H178" s="191">
        <v>966</v>
      </c>
      <c r="I178" s="192"/>
      <c r="J178" s="193">
        <f>ROUND(I178*H178,2)</f>
        <v>0</v>
      </c>
      <c r="K178" s="189" t="s">
        <v>134</v>
      </c>
      <c r="L178" s="39"/>
      <c r="M178" s="194" t="s">
        <v>1</v>
      </c>
      <c r="N178" s="195" t="s">
        <v>47</v>
      </c>
      <c r="O178" s="71"/>
      <c r="P178" s="196">
        <f>O178*H178</f>
        <v>0</v>
      </c>
      <c r="Q178" s="196">
        <v>3.1E-4</v>
      </c>
      <c r="R178" s="196">
        <f>Q178*H178</f>
        <v>0.29946</v>
      </c>
      <c r="S178" s="196">
        <v>0</v>
      </c>
      <c r="T178" s="197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8" t="s">
        <v>135</v>
      </c>
      <c r="AT178" s="198" t="s">
        <v>130</v>
      </c>
      <c r="AU178" s="198" t="s">
        <v>92</v>
      </c>
      <c r="AY178" s="17" t="s">
        <v>128</v>
      </c>
      <c r="BE178" s="199">
        <f>IF(N178="základní",J178,0)</f>
        <v>0</v>
      </c>
      <c r="BF178" s="199">
        <f>IF(N178="snížená",J178,0)</f>
        <v>0</v>
      </c>
      <c r="BG178" s="199">
        <f>IF(N178="zákl. přenesená",J178,0)</f>
        <v>0</v>
      </c>
      <c r="BH178" s="199">
        <f>IF(N178="sníž. přenesená",J178,0)</f>
        <v>0</v>
      </c>
      <c r="BI178" s="199">
        <f>IF(N178="nulová",J178,0)</f>
        <v>0</v>
      </c>
      <c r="BJ178" s="17" t="s">
        <v>90</v>
      </c>
      <c r="BK178" s="199">
        <f>ROUND(I178*H178,2)</f>
        <v>0</v>
      </c>
      <c r="BL178" s="17" t="s">
        <v>135</v>
      </c>
      <c r="BM178" s="198" t="s">
        <v>388</v>
      </c>
    </row>
    <row r="179" spans="1:65" s="13" customFormat="1" ht="11.25">
      <c r="B179" s="200"/>
      <c r="C179" s="201"/>
      <c r="D179" s="202" t="s">
        <v>137</v>
      </c>
      <c r="E179" s="203" t="s">
        <v>1</v>
      </c>
      <c r="F179" s="204" t="s">
        <v>389</v>
      </c>
      <c r="G179" s="201"/>
      <c r="H179" s="205">
        <v>83</v>
      </c>
      <c r="I179" s="206"/>
      <c r="J179" s="201"/>
      <c r="K179" s="201"/>
      <c r="L179" s="207"/>
      <c r="M179" s="208"/>
      <c r="N179" s="209"/>
      <c r="O179" s="209"/>
      <c r="P179" s="209"/>
      <c r="Q179" s="209"/>
      <c r="R179" s="209"/>
      <c r="S179" s="209"/>
      <c r="T179" s="210"/>
      <c r="AT179" s="211" t="s">
        <v>137</v>
      </c>
      <c r="AU179" s="211" t="s">
        <v>92</v>
      </c>
      <c r="AV179" s="13" t="s">
        <v>92</v>
      </c>
      <c r="AW179" s="13" t="s">
        <v>36</v>
      </c>
      <c r="AX179" s="13" t="s">
        <v>82</v>
      </c>
      <c r="AY179" s="211" t="s">
        <v>128</v>
      </c>
    </row>
    <row r="180" spans="1:65" s="13" customFormat="1" ht="11.25">
      <c r="B180" s="200"/>
      <c r="C180" s="201"/>
      <c r="D180" s="202" t="s">
        <v>137</v>
      </c>
      <c r="E180" s="203" t="s">
        <v>1</v>
      </c>
      <c r="F180" s="204" t="s">
        <v>390</v>
      </c>
      <c r="G180" s="201"/>
      <c r="H180" s="205">
        <v>73</v>
      </c>
      <c r="I180" s="206"/>
      <c r="J180" s="201"/>
      <c r="K180" s="201"/>
      <c r="L180" s="207"/>
      <c r="M180" s="208"/>
      <c r="N180" s="209"/>
      <c r="O180" s="209"/>
      <c r="P180" s="209"/>
      <c r="Q180" s="209"/>
      <c r="R180" s="209"/>
      <c r="S180" s="209"/>
      <c r="T180" s="210"/>
      <c r="AT180" s="211" t="s">
        <v>137</v>
      </c>
      <c r="AU180" s="211" t="s">
        <v>92</v>
      </c>
      <c r="AV180" s="13" t="s">
        <v>92</v>
      </c>
      <c r="AW180" s="13" t="s">
        <v>36</v>
      </c>
      <c r="AX180" s="13" t="s">
        <v>82</v>
      </c>
      <c r="AY180" s="211" t="s">
        <v>128</v>
      </c>
    </row>
    <row r="181" spans="1:65" s="13" customFormat="1" ht="11.25">
      <c r="B181" s="200"/>
      <c r="C181" s="201"/>
      <c r="D181" s="202" t="s">
        <v>137</v>
      </c>
      <c r="E181" s="203" t="s">
        <v>1</v>
      </c>
      <c r="F181" s="204" t="s">
        <v>391</v>
      </c>
      <c r="G181" s="201"/>
      <c r="H181" s="205">
        <v>810</v>
      </c>
      <c r="I181" s="206"/>
      <c r="J181" s="201"/>
      <c r="K181" s="201"/>
      <c r="L181" s="207"/>
      <c r="M181" s="208"/>
      <c r="N181" s="209"/>
      <c r="O181" s="209"/>
      <c r="P181" s="209"/>
      <c r="Q181" s="209"/>
      <c r="R181" s="209"/>
      <c r="S181" s="209"/>
      <c r="T181" s="210"/>
      <c r="AT181" s="211" t="s">
        <v>137</v>
      </c>
      <c r="AU181" s="211" t="s">
        <v>92</v>
      </c>
      <c r="AV181" s="13" t="s">
        <v>92</v>
      </c>
      <c r="AW181" s="13" t="s">
        <v>36</v>
      </c>
      <c r="AX181" s="13" t="s">
        <v>82</v>
      </c>
      <c r="AY181" s="211" t="s">
        <v>128</v>
      </c>
    </row>
    <row r="182" spans="1:65" s="14" customFormat="1" ht="11.25">
      <c r="B182" s="212"/>
      <c r="C182" s="213"/>
      <c r="D182" s="202" t="s">
        <v>137</v>
      </c>
      <c r="E182" s="214" t="s">
        <v>1</v>
      </c>
      <c r="F182" s="215" t="s">
        <v>144</v>
      </c>
      <c r="G182" s="213"/>
      <c r="H182" s="216">
        <v>966</v>
      </c>
      <c r="I182" s="217"/>
      <c r="J182" s="213"/>
      <c r="K182" s="213"/>
      <c r="L182" s="218"/>
      <c r="M182" s="219"/>
      <c r="N182" s="220"/>
      <c r="O182" s="220"/>
      <c r="P182" s="220"/>
      <c r="Q182" s="220"/>
      <c r="R182" s="220"/>
      <c r="S182" s="220"/>
      <c r="T182" s="221"/>
      <c r="AT182" s="222" t="s">
        <v>137</v>
      </c>
      <c r="AU182" s="222" t="s">
        <v>92</v>
      </c>
      <c r="AV182" s="14" t="s">
        <v>135</v>
      </c>
      <c r="AW182" s="14" t="s">
        <v>36</v>
      </c>
      <c r="AX182" s="14" t="s">
        <v>90</v>
      </c>
      <c r="AY182" s="222" t="s">
        <v>128</v>
      </c>
    </row>
    <row r="183" spans="1:65" s="2" customFormat="1" ht="16.5" customHeight="1">
      <c r="A183" s="34"/>
      <c r="B183" s="35"/>
      <c r="C183" s="186" t="s">
        <v>281</v>
      </c>
      <c r="D183" s="187" t="s">
        <v>130</v>
      </c>
      <c r="E183" s="188" t="s">
        <v>392</v>
      </c>
      <c r="F183" s="189" t="s">
        <v>393</v>
      </c>
      <c r="G183" s="190" t="s">
        <v>133</v>
      </c>
      <c r="H183" s="191">
        <v>83</v>
      </c>
      <c r="I183" s="192"/>
      <c r="J183" s="193">
        <f>ROUND(I183*H183,2)</f>
        <v>0</v>
      </c>
      <c r="K183" s="189" t="s">
        <v>134</v>
      </c>
      <c r="L183" s="39"/>
      <c r="M183" s="194" t="s">
        <v>1</v>
      </c>
      <c r="N183" s="195" t="s">
        <v>47</v>
      </c>
      <c r="O183" s="71"/>
      <c r="P183" s="196">
        <f>O183*H183</f>
        <v>0</v>
      </c>
      <c r="Q183" s="196">
        <v>0.10373</v>
      </c>
      <c r="R183" s="196">
        <f>Q183*H183</f>
        <v>8.6095900000000007</v>
      </c>
      <c r="S183" s="196">
        <v>0</v>
      </c>
      <c r="T183" s="197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8" t="s">
        <v>135</v>
      </c>
      <c r="AT183" s="198" t="s">
        <v>130</v>
      </c>
      <c r="AU183" s="198" t="s">
        <v>92</v>
      </c>
      <c r="AY183" s="17" t="s">
        <v>128</v>
      </c>
      <c r="BE183" s="199">
        <f>IF(N183="základní",J183,0)</f>
        <v>0</v>
      </c>
      <c r="BF183" s="199">
        <f>IF(N183="snížená",J183,0)</f>
        <v>0</v>
      </c>
      <c r="BG183" s="199">
        <f>IF(N183="zákl. přenesená",J183,0)</f>
        <v>0</v>
      </c>
      <c r="BH183" s="199">
        <f>IF(N183="sníž. přenesená",J183,0)</f>
        <v>0</v>
      </c>
      <c r="BI183" s="199">
        <f>IF(N183="nulová",J183,0)</f>
        <v>0</v>
      </c>
      <c r="BJ183" s="17" t="s">
        <v>90</v>
      </c>
      <c r="BK183" s="199">
        <f>ROUND(I183*H183,2)</f>
        <v>0</v>
      </c>
      <c r="BL183" s="17" t="s">
        <v>135</v>
      </c>
      <c r="BM183" s="198" t="s">
        <v>394</v>
      </c>
    </row>
    <row r="184" spans="1:65" s="13" customFormat="1" ht="11.25">
      <c r="B184" s="200"/>
      <c r="C184" s="201"/>
      <c r="D184" s="202" t="s">
        <v>137</v>
      </c>
      <c r="E184" s="203" t="s">
        <v>1</v>
      </c>
      <c r="F184" s="204" t="s">
        <v>395</v>
      </c>
      <c r="G184" s="201"/>
      <c r="H184" s="205">
        <v>83</v>
      </c>
      <c r="I184" s="206"/>
      <c r="J184" s="201"/>
      <c r="K184" s="201"/>
      <c r="L184" s="207"/>
      <c r="M184" s="208"/>
      <c r="N184" s="209"/>
      <c r="O184" s="209"/>
      <c r="P184" s="209"/>
      <c r="Q184" s="209"/>
      <c r="R184" s="209"/>
      <c r="S184" s="209"/>
      <c r="T184" s="210"/>
      <c r="AT184" s="211" t="s">
        <v>137</v>
      </c>
      <c r="AU184" s="211" t="s">
        <v>92</v>
      </c>
      <c r="AV184" s="13" t="s">
        <v>92</v>
      </c>
      <c r="AW184" s="13" t="s">
        <v>36</v>
      </c>
      <c r="AX184" s="13" t="s">
        <v>90</v>
      </c>
      <c r="AY184" s="211" t="s">
        <v>128</v>
      </c>
    </row>
    <row r="185" spans="1:65" s="2" customFormat="1" ht="16.5" customHeight="1">
      <c r="A185" s="34"/>
      <c r="B185" s="35"/>
      <c r="C185" s="186" t="s">
        <v>287</v>
      </c>
      <c r="D185" s="187" t="s">
        <v>130</v>
      </c>
      <c r="E185" s="188" t="s">
        <v>396</v>
      </c>
      <c r="F185" s="189" t="s">
        <v>397</v>
      </c>
      <c r="G185" s="190" t="s">
        <v>133</v>
      </c>
      <c r="H185" s="191">
        <v>810</v>
      </c>
      <c r="I185" s="192"/>
      <c r="J185" s="193">
        <f>ROUND(I185*H185,2)</f>
        <v>0</v>
      </c>
      <c r="K185" s="189" t="s">
        <v>134</v>
      </c>
      <c r="L185" s="39"/>
      <c r="M185" s="194" t="s">
        <v>1</v>
      </c>
      <c r="N185" s="195" t="s">
        <v>47</v>
      </c>
      <c r="O185" s="71"/>
      <c r="P185" s="196">
        <f>O185*H185</f>
        <v>0</v>
      </c>
      <c r="Q185" s="196">
        <v>0.10373</v>
      </c>
      <c r="R185" s="196">
        <f>Q185*H185</f>
        <v>84.021299999999997</v>
      </c>
      <c r="S185" s="196">
        <v>0</v>
      </c>
      <c r="T185" s="197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8" t="s">
        <v>135</v>
      </c>
      <c r="AT185" s="198" t="s">
        <v>130</v>
      </c>
      <c r="AU185" s="198" t="s">
        <v>92</v>
      </c>
      <c r="AY185" s="17" t="s">
        <v>128</v>
      </c>
      <c r="BE185" s="199">
        <f>IF(N185="základní",J185,0)</f>
        <v>0</v>
      </c>
      <c r="BF185" s="199">
        <f>IF(N185="snížená",J185,0)</f>
        <v>0</v>
      </c>
      <c r="BG185" s="199">
        <f>IF(N185="zákl. přenesená",J185,0)</f>
        <v>0</v>
      </c>
      <c r="BH185" s="199">
        <f>IF(N185="sníž. přenesená",J185,0)</f>
        <v>0</v>
      </c>
      <c r="BI185" s="199">
        <f>IF(N185="nulová",J185,0)</f>
        <v>0</v>
      </c>
      <c r="BJ185" s="17" t="s">
        <v>90</v>
      </c>
      <c r="BK185" s="199">
        <f>ROUND(I185*H185,2)</f>
        <v>0</v>
      </c>
      <c r="BL185" s="17" t="s">
        <v>135</v>
      </c>
      <c r="BM185" s="198" t="s">
        <v>398</v>
      </c>
    </row>
    <row r="186" spans="1:65" s="13" customFormat="1" ht="11.25">
      <c r="B186" s="200"/>
      <c r="C186" s="201"/>
      <c r="D186" s="202" t="s">
        <v>137</v>
      </c>
      <c r="E186" s="203" t="s">
        <v>1</v>
      </c>
      <c r="F186" s="204" t="s">
        <v>391</v>
      </c>
      <c r="G186" s="201"/>
      <c r="H186" s="205">
        <v>810</v>
      </c>
      <c r="I186" s="206"/>
      <c r="J186" s="201"/>
      <c r="K186" s="201"/>
      <c r="L186" s="207"/>
      <c r="M186" s="208"/>
      <c r="N186" s="209"/>
      <c r="O186" s="209"/>
      <c r="P186" s="209"/>
      <c r="Q186" s="209"/>
      <c r="R186" s="209"/>
      <c r="S186" s="209"/>
      <c r="T186" s="210"/>
      <c r="AT186" s="211" t="s">
        <v>137</v>
      </c>
      <c r="AU186" s="211" t="s">
        <v>92</v>
      </c>
      <c r="AV186" s="13" t="s">
        <v>92</v>
      </c>
      <c r="AW186" s="13" t="s">
        <v>36</v>
      </c>
      <c r="AX186" s="13" t="s">
        <v>90</v>
      </c>
      <c r="AY186" s="211" t="s">
        <v>128</v>
      </c>
    </row>
    <row r="187" spans="1:65" s="2" customFormat="1" ht="16.5" customHeight="1">
      <c r="A187" s="34"/>
      <c r="B187" s="35"/>
      <c r="C187" s="186" t="s">
        <v>290</v>
      </c>
      <c r="D187" s="187" t="s">
        <v>130</v>
      </c>
      <c r="E187" s="188" t="s">
        <v>399</v>
      </c>
      <c r="F187" s="189" t="s">
        <v>400</v>
      </c>
      <c r="G187" s="190" t="s">
        <v>133</v>
      </c>
      <c r="H187" s="191">
        <v>73</v>
      </c>
      <c r="I187" s="192"/>
      <c r="J187" s="193">
        <f>ROUND(I187*H187,2)</f>
        <v>0</v>
      </c>
      <c r="K187" s="189" t="s">
        <v>134</v>
      </c>
      <c r="L187" s="39"/>
      <c r="M187" s="194" t="s">
        <v>1</v>
      </c>
      <c r="N187" s="195" t="s">
        <v>47</v>
      </c>
      <c r="O187" s="71"/>
      <c r="P187" s="196">
        <f>O187*H187</f>
        <v>0</v>
      </c>
      <c r="Q187" s="196">
        <v>0.15559000000000001</v>
      </c>
      <c r="R187" s="196">
        <f>Q187*H187</f>
        <v>11.35807</v>
      </c>
      <c r="S187" s="196">
        <v>0</v>
      </c>
      <c r="T187" s="197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98" t="s">
        <v>135</v>
      </c>
      <c r="AT187" s="198" t="s">
        <v>130</v>
      </c>
      <c r="AU187" s="198" t="s">
        <v>92</v>
      </c>
      <c r="AY187" s="17" t="s">
        <v>128</v>
      </c>
      <c r="BE187" s="199">
        <f>IF(N187="základní",J187,0)</f>
        <v>0</v>
      </c>
      <c r="BF187" s="199">
        <f>IF(N187="snížená",J187,0)</f>
        <v>0</v>
      </c>
      <c r="BG187" s="199">
        <f>IF(N187="zákl. přenesená",J187,0)</f>
        <v>0</v>
      </c>
      <c r="BH187" s="199">
        <f>IF(N187="sníž. přenesená",J187,0)</f>
        <v>0</v>
      </c>
      <c r="BI187" s="199">
        <f>IF(N187="nulová",J187,0)</f>
        <v>0</v>
      </c>
      <c r="BJ187" s="17" t="s">
        <v>90</v>
      </c>
      <c r="BK187" s="199">
        <f>ROUND(I187*H187,2)</f>
        <v>0</v>
      </c>
      <c r="BL187" s="17" t="s">
        <v>135</v>
      </c>
      <c r="BM187" s="198" t="s">
        <v>401</v>
      </c>
    </row>
    <row r="188" spans="1:65" s="13" customFormat="1" ht="11.25">
      <c r="B188" s="200"/>
      <c r="C188" s="201"/>
      <c r="D188" s="202" t="s">
        <v>137</v>
      </c>
      <c r="E188" s="203" t="s">
        <v>1</v>
      </c>
      <c r="F188" s="204" t="s">
        <v>402</v>
      </c>
      <c r="G188" s="201"/>
      <c r="H188" s="205">
        <v>73</v>
      </c>
      <c r="I188" s="206"/>
      <c r="J188" s="201"/>
      <c r="K188" s="201"/>
      <c r="L188" s="207"/>
      <c r="M188" s="208"/>
      <c r="N188" s="209"/>
      <c r="O188" s="209"/>
      <c r="P188" s="209"/>
      <c r="Q188" s="209"/>
      <c r="R188" s="209"/>
      <c r="S188" s="209"/>
      <c r="T188" s="210"/>
      <c r="AT188" s="211" t="s">
        <v>137</v>
      </c>
      <c r="AU188" s="211" t="s">
        <v>92</v>
      </c>
      <c r="AV188" s="13" t="s">
        <v>92</v>
      </c>
      <c r="AW188" s="13" t="s">
        <v>36</v>
      </c>
      <c r="AX188" s="13" t="s">
        <v>90</v>
      </c>
      <c r="AY188" s="211" t="s">
        <v>128</v>
      </c>
    </row>
    <row r="189" spans="1:65" s="2" customFormat="1" ht="16.5" customHeight="1">
      <c r="A189" s="34"/>
      <c r="B189" s="35"/>
      <c r="C189" s="186" t="s">
        <v>403</v>
      </c>
      <c r="D189" s="187" t="s">
        <v>130</v>
      </c>
      <c r="E189" s="188" t="s">
        <v>404</v>
      </c>
      <c r="F189" s="189" t="s">
        <v>405</v>
      </c>
      <c r="G189" s="190" t="s">
        <v>133</v>
      </c>
      <c r="H189" s="191">
        <v>388</v>
      </c>
      <c r="I189" s="192"/>
      <c r="J189" s="193">
        <f>ROUND(I189*H189,2)</f>
        <v>0</v>
      </c>
      <c r="K189" s="189" t="s">
        <v>134</v>
      </c>
      <c r="L189" s="39"/>
      <c r="M189" s="194" t="s">
        <v>1</v>
      </c>
      <c r="N189" s="195" t="s">
        <v>47</v>
      </c>
      <c r="O189" s="71"/>
      <c r="P189" s="196">
        <f>O189*H189</f>
        <v>0</v>
      </c>
      <c r="Q189" s="196">
        <v>8.9219999999999994E-2</v>
      </c>
      <c r="R189" s="196">
        <f>Q189*H189</f>
        <v>34.617359999999998</v>
      </c>
      <c r="S189" s="196">
        <v>0</v>
      </c>
      <c r="T189" s="197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98" t="s">
        <v>135</v>
      </c>
      <c r="AT189" s="198" t="s">
        <v>130</v>
      </c>
      <c r="AU189" s="198" t="s">
        <v>92</v>
      </c>
      <c r="AY189" s="17" t="s">
        <v>128</v>
      </c>
      <c r="BE189" s="199">
        <f>IF(N189="základní",J189,0)</f>
        <v>0</v>
      </c>
      <c r="BF189" s="199">
        <f>IF(N189="snížená",J189,0)</f>
        <v>0</v>
      </c>
      <c r="BG189" s="199">
        <f>IF(N189="zákl. přenesená",J189,0)</f>
        <v>0</v>
      </c>
      <c r="BH189" s="199">
        <f>IF(N189="sníž. přenesená",J189,0)</f>
        <v>0</v>
      </c>
      <c r="BI189" s="199">
        <f>IF(N189="nulová",J189,0)</f>
        <v>0</v>
      </c>
      <c r="BJ189" s="17" t="s">
        <v>90</v>
      </c>
      <c r="BK189" s="199">
        <f>ROUND(I189*H189,2)</f>
        <v>0</v>
      </c>
      <c r="BL189" s="17" t="s">
        <v>135</v>
      </c>
      <c r="BM189" s="198" t="s">
        <v>406</v>
      </c>
    </row>
    <row r="190" spans="1:65" s="13" customFormat="1" ht="11.25">
      <c r="B190" s="200"/>
      <c r="C190" s="201"/>
      <c r="D190" s="202" t="s">
        <v>137</v>
      </c>
      <c r="E190" s="203" t="s">
        <v>1</v>
      </c>
      <c r="F190" s="204" t="s">
        <v>407</v>
      </c>
      <c r="G190" s="201"/>
      <c r="H190" s="205">
        <v>388</v>
      </c>
      <c r="I190" s="206"/>
      <c r="J190" s="201"/>
      <c r="K190" s="201"/>
      <c r="L190" s="207"/>
      <c r="M190" s="208"/>
      <c r="N190" s="209"/>
      <c r="O190" s="209"/>
      <c r="P190" s="209"/>
      <c r="Q190" s="209"/>
      <c r="R190" s="209"/>
      <c r="S190" s="209"/>
      <c r="T190" s="210"/>
      <c r="AT190" s="211" t="s">
        <v>137</v>
      </c>
      <c r="AU190" s="211" t="s">
        <v>92</v>
      </c>
      <c r="AV190" s="13" t="s">
        <v>92</v>
      </c>
      <c r="AW190" s="13" t="s">
        <v>36</v>
      </c>
      <c r="AX190" s="13" t="s">
        <v>90</v>
      </c>
      <c r="AY190" s="211" t="s">
        <v>128</v>
      </c>
    </row>
    <row r="191" spans="1:65" s="2" customFormat="1" ht="16.5" customHeight="1">
      <c r="A191" s="34"/>
      <c r="B191" s="35"/>
      <c r="C191" s="223" t="s">
        <v>408</v>
      </c>
      <c r="D191" s="224" t="s">
        <v>225</v>
      </c>
      <c r="E191" s="225" t="s">
        <v>409</v>
      </c>
      <c r="F191" s="226" t="s">
        <v>410</v>
      </c>
      <c r="G191" s="227" t="s">
        <v>133</v>
      </c>
      <c r="H191" s="228">
        <v>418</v>
      </c>
      <c r="I191" s="229"/>
      <c r="J191" s="230">
        <f>ROUND(I191*H191,2)</f>
        <v>0</v>
      </c>
      <c r="K191" s="226" t="s">
        <v>134</v>
      </c>
      <c r="L191" s="231"/>
      <c r="M191" s="232" t="s">
        <v>1</v>
      </c>
      <c r="N191" s="233" t="s">
        <v>47</v>
      </c>
      <c r="O191" s="71"/>
      <c r="P191" s="196">
        <f>O191*H191</f>
        <v>0</v>
      </c>
      <c r="Q191" s="196">
        <v>0.113</v>
      </c>
      <c r="R191" s="196">
        <f>Q191*H191</f>
        <v>47.234000000000002</v>
      </c>
      <c r="S191" s="196">
        <v>0</v>
      </c>
      <c r="T191" s="197">
        <f>S191*H191</f>
        <v>0</v>
      </c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R191" s="198" t="s">
        <v>172</v>
      </c>
      <c r="AT191" s="198" t="s">
        <v>225</v>
      </c>
      <c r="AU191" s="198" t="s">
        <v>92</v>
      </c>
      <c r="AY191" s="17" t="s">
        <v>128</v>
      </c>
      <c r="BE191" s="199">
        <f>IF(N191="základní",J191,0)</f>
        <v>0</v>
      </c>
      <c r="BF191" s="199">
        <f>IF(N191="snížená",J191,0)</f>
        <v>0</v>
      </c>
      <c r="BG191" s="199">
        <f>IF(N191="zákl. přenesená",J191,0)</f>
        <v>0</v>
      </c>
      <c r="BH191" s="199">
        <f>IF(N191="sníž. přenesená",J191,0)</f>
        <v>0</v>
      </c>
      <c r="BI191" s="199">
        <f>IF(N191="nulová",J191,0)</f>
        <v>0</v>
      </c>
      <c r="BJ191" s="17" t="s">
        <v>90</v>
      </c>
      <c r="BK191" s="199">
        <f>ROUND(I191*H191,2)</f>
        <v>0</v>
      </c>
      <c r="BL191" s="17" t="s">
        <v>135</v>
      </c>
      <c r="BM191" s="198" t="s">
        <v>411</v>
      </c>
    </row>
    <row r="192" spans="1:65" s="13" customFormat="1" ht="11.25">
      <c r="B192" s="200"/>
      <c r="C192" s="201"/>
      <c r="D192" s="202" t="s">
        <v>137</v>
      </c>
      <c r="E192" s="203" t="s">
        <v>1</v>
      </c>
      <c r="F192" s="204" t="s">
        <v>412</v>
      </c>
      <c r="G192" s="201"/>
      <c r="H192" s="205">
        <v>418</v>
      </c>
      <c r="I192" s="206"/>
      <c r="J192" s="201"/>
      <c r="K192" s="201"/>
      <c r="L192" s="207"/>
      <c r="M192" s="208"/>
      <c r="N192" s="209"/>
      <c r="O192" s="209"/>
      <c r="P192" s="209"/>
      <c r="Q192" s="209"/>
      <c r="R192" s="209"/>
      <c r="S192" s="209"/>
      <c r="T192" s="210"/>
      <c r="AT192" s="211" t="s">
        <v>137</v>
      </c>
      <c r="AU192" s="211" t="s">
        <v>92</v>
      </c>
      <c r="AV192" s="13" t="s">
        <v>92</v>
      </c>
      <c r="AW192" s="13" t="s">
        <v>36</v>
      </c>
      <c r="AX192" s="13" t="s">
        <v>90</v>
      </c>
      <c r="AY192" s="211" t="s">
        <v>128</v>
      </c>
    </row>
    <row r="193" spans="1:65" s="2" customFormat="1" ht="16.5" customHeight="1">
      <c r="A193" s="34"/>
      <c r="B193" s="35"/>
      <c r="C193" s="223" t="s">
        <v>413</v>
      </c>
      <c r="D193" s="224" t="s">
        <v>225</v>
      </c>
      <c r="E193" s="225" t="s">
        <v>414</v>
      </c>
      <c r="F193" s="226" t="s">
        <v>415</v>
      </c>
      <c r="G193" s="227" t="s">
        <v>133</v>
      </c>
      <c r="H193" s="228">
        <v>8.8000000000000007</v>
      </c>
      <c r="I193" s="229"/>
      <c r="J193" s="230">
        <f>ROUND(I193*H193,2)</f>
        <v>0</v>
      </c>
      <c r="K193" s="226" t="s">
        <v>134</v>
      </c>
      <c r="L193" s="231"/>
      <c r="M193" s="232" t="s">
        <v>1</v>
      </c>
      <c r="N193" s="233" t="s">
        <v>47</v>
      </c>
      <c r="O193" s="71"/>
      <c r="P193" s="196">
        <f>O193*H193</f>
        <v>0</v>
      </c>
      <c r="Q193" s="196">
        <v>0.13</v>
      </c>
      <c r="R193" s="196">
        <f>Q193*H193</f>
        <v>1.1440000000000001</v>
      </c>
      <c r="S193" s="196">
        <v>0</v>
      </c>
      <c r="T193" s="197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98" t="s">
        <v>172</v>
      </c>
      <c r="AT193" s="198" t="s">
        <v>225</v>
      </c>
      <c r="AU193" s="198" t="s">
        <v>92</v>
      </c>
      <c r="AY193" s="17" t="s">
        <v>128</v>
      </c>
      <c r="BE193" s="199">
        <f>IF(N193="základní",J193,0)</f>
        <v>0</v>
      </c>
      <c r="BF193" s="199">
        <f>IF(N193="snížená",J193,0)</f>
        <v>0</v>
      </c>
      <c r="BG193" s="199">
        <f>IF(N193="zákl. přenesená",J193,0)</f>
        <v>0</v>
      </c>
      <c r="BH193" s="199">
        <f>IF(N193="sníž. přenesená",J193,0)</f>
        <v>0</v>
      </c>
      <c r="BI193" s="199">
        <f>IF(N193="nulová",J193,0)</f>
        <v>0</v>
      </c>
      <c r="BJ193" s="17" t="s">
        <v>90</v>
      </c>
      <c r="BK193" s="199">
        <f>ROUND(I193*H193,2)</f>
        <v>0</v>
      </c>
      <c r="BL193" s="17" t="s">
        <v>135</v>
      </c>
      <c r="BM193" s="198" t="s">
        <v>416</v>
      </c>
    </row>
    <row r="194" spans="1:65" s="13" customFormat="1" ht="11.25">
      <c r="B194" s="200"/>
      <c r="C194" s="201"/>
      <c r="D194" s="202" t="s">
        <v>137</v>
      </c>
      <c r="E194" s="203" t="s">
        <v>1</v>
      </c>
      <c r="F194" s="204" t="s">
        <v>417</v>
      </c>
      <c r="G194" s="201"/>
      <c r="H194" s="205">
        <v>8.8000000000000007</v>
      </c>
      <c r="I194" s="206"/>
      <c r="J194" s="201"/>
      <c r="K194" s="201"/>
      <c r="L194" s="207"/>
      <c r="M194" s="208"/>
      <c r="N194" s="209"/>
      <c r="O194" s="209"/>
      <c r="P194" s="209"/>
      <c r="Q194" s="209"/>
      <c r="R194" s="209"/>
      <c r="S194" s="209"/>
      <c r="T194" s="210"/>
      <c r="AT194" s="211" t="s">
        <v>137</v>
      </c>
      <c r="AU194" s="211" t="s">
        <v>92</v>
      </c>
      <c r="AV194" s="13" t="s">
        <v>92</v>
      </c>
      <c r="AW194" s="13" t="s">
        <v>36</v>
      </c>
      <c r="AX194" s="13" t="s">
        <v>90</v>
      </c>
      <c r="AY194" s="211" t="s">
        <v>128</v>
      </c>
    </row>
    <row r="195" spans="1:65" s="2" customFormat="1" ht="24.2" customHeight="1">
      <c r="A195" s="34"/>
      <c r="B195" s="35"/>
      <c r="C195" s="186" t="s">
        <v>418</v>
      </c>
      <c r="D195" s="187" t="s">
        <v>130</v>
      </c>
      <c r="E195" s="188" t="s">
        <v>419</v>
      </c>
      <c r="F195" s="189" t="s">
        <v>420</v>
      </c>
      <c r="G195" s="190" t="s">
        <v>133</v>
      </c>
      <c r="H195" s="191">
        <v>435</v>
      </c>
      <c r="I195" s="192"/>
      <c r="J195" s="193">
        <f>ROUND(I195*H195,2)</f>
        <v>0</v>
      </c>
      <c r="K195" s="189" t="s">
        <v>134</v>
      </c>
      <c r="L195" s="39"/>
      <c r="M195" s="194" t="s">
        <v>1</v>
      </c>
      <c r="N195" s="195" t="s">
        <v>47</v>
      </c>
      <c r="O195" s="71"/>
      <c r="P195" s="196">
        <f>O195*H195</f>
        <v>0</v>
      </c>
      <c r="Q195" s="196">
        <v>9.8000000000000004E-2</v>
      </c>
      <c r="R195" s="196">
        <f>Q195*H195</f>
        <v>42.63</v>
      </c>
      <c r="S195" s="196">
        <v>0</v>
      </c>
      <c r="T195" s="197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98" t="s">
        <v>135</v>
      </c>
      <c r="AT195" s="198" t="s">
        <v>130</v>
      </c>
      <c r="AU195" s="198" t="s">
        <v>92</v>
      </c>
      <c r="AY195" s="17" t="s">
        <v>128</v>
      </c>
      <c r="BE195" s="199">
        <f>IF(N195="základní",J195,0)</f>
        <v>0</v>
      </c>
      <c r="BF195" s="199">
        <f>IF(N195="snížená",J195,0)</f>
        <v>0</v>
      </c>
      <c r="BG195" s="199">
        <f>IF(N195="zákl. přenesená",J195,0)</f>
        <v>0</v>
      </c>
      <c r="BH195" s="199">
        <f>IF(N195="sníž. přenesená",J195,0)</f>
        <v>0</v>
      </c>
      <c r="BI195" s="199">
        <f>IF(N195="nulová",J195,0)</f>
        <v>0</v>
      </c>
      <c r="BJ195" s="17" t="s">
        <v>90</v>
      </c>
      <c r="BK195" s="199">
        <f>ROUND(I195*H195,2)</f>
        <v>0</v>
      </c>
      <c r="BL195" s="17" t="s">
        <v>135</v>
      </c>
      <c r="BM195" s="198" t="s">
        <v>421</v>
      </c>
    </row>
    <row r="196" spans="1:65" s="13" customFormat="1" ht="11.25">
      <c r="B196" s="200"/>
      <c r="C196" s="201"/>
      <c r="D196" s="202" t="s">
        <v>137</v>
      </c>
      <c r="E196" s="203" t="s">
        <v>1</v>
      </c>
      <c r="F196" s="204" t="s">
        <v>422</v>
      </c>
      <c r="G196" s="201"/>
      <c r="H196" s="205">
        <v>435</v>
      </c>
      <c r="I196" s="206"/>
      <c r="J196" s="201"/>
      <c r="K196" s="201"/>
      <c r="L196" s="207"/>
      <c r="M196" s="208"/>
      <c r="N196" s="209"/>
      <c r="O196" s="209"/>
      <c r="P196" s="209"/>
      <c r="Q196" s="209"/>
      <c r="R196" s="209"/>
      <c r="S196" s="209"/>
      <c r="T196" s="210"/>
      <c r="AT196" s="211" t="s">
        <v>137</v>
      </c>
      <c r="AU196" s="211" t="s">
        <v>92</v>
      </c>
      <c r="AV196" s="13" t="s">
        <v>92</v>
      </c>
      <c r="AW196" s="13" t="s">
        <v>36</v>
      </c>
      <c r="AX196" s="13" t="s">
        <v>90</v>
      </c>
      <c r="AY196" s="211" t="s">
        <v>128</v>
      </c>
    </row>
    <row r="197" spans="1:65" s="2" customFormat="1" ht="16.5" customHeight="1">
      <c r="A197" s="34"/>
      <c r="B197" s="35"/>
      <c r="C197" s="223" t="s">
        <v>423</v>
      </c>
      <c r="D197" s="224" t="s">
        <v>225</v>
      </c>
      <c r="E197" s="225" t="s">
        <v>424</v>
      </c>
      <c r="F197" s="226" t="s">
        <v>425</v>
      </c>
      <c r="G197" s="227" t="s">
        <v>133</v>
      </c>
      <c r="H197" s="228">
        <v>478.5</v>
      </c>
      <c r="I197" s="229"/>
      <c r="J197" s="230">
        <f>ROUND(I197*H197,2)</f>
        <v>0</v>
      </c>
      <c r="K197" s="226" t="s">
        <v>134</v>
      </c>
      <c r="L197" s="231"/>
      <c r="M197" s="232" t="s">
        <v>1</v>
      </c>
      <c r="N197" s="233" t="s">
        <v>47</v>
      </c>
      <c r="O197" s="71"/>
      <c r="P197" s="196">
        <f>O197*H197</f>
        <v>0</v>
      </c>
      <c r="Q197" s="196">
        <v>0.14499999999999999</v>
      </c>
      <c r="R197" s="196">
        <f>Q197*H197</f>
        <v>69.382499999999993</v>
      </c>
      <c r="S197" s="196">
        <v>0</v>
      </c>
      <c r="T197" s="197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98" t="s">
        <v>172</v>
      </c>
      <c r="AT197" s="198" t="s">
        <v>225</v>
      </c>
      <c r="AU197" s="198" t="s">
        <v>92</v>
      </c>
      <c r="AY197" s="17" t="s">
        <v>128</v>
      </c>
      <c r="BE197" s="199">
        <f>IF(N197="základní",J197,0)</f>
        <v>0</v>
      </c>
      <c r="BF197" s="199">
        <f>IF(N197="snížená",J197,0)</f>
        <v>0</v>
      </c>
      <c r="BG197" s="199">
        <f>IF(N197="zákl. přenesená",J197,0)</f>
        <v>0</v>
      </c>
      <c r="BH197" s="199">
        <f>IF(N197="sníž. přenesená",J197,0)</f>
        <v>0</v>
      </c>
      <c r="BI197" s="199">
        <f>IF(N197="nulová",J197,0)</f>
        <v>0</v>
      </c>
      <c r="BJ197" s="17" t="s">
        <v>90</v>
      </c>
      <c r="BK197" s="199">
        <f>ROUND(I197*H197,2)</f>
        <v>0</v>
      </c>
      <c r="BL197" s="17" t="s">
        <v>135</v>
      </c>
      <c r="BM197" s="198" t="s">
        <v>426</v>
      </c>
    </row>
    <row r="198" spans="1:65" s="13" customFormat="1" ht="11.25">
      <c r="B198" s="200"/>
      <c r="C198" s="201"/>
      <c r="D198" s="202" t="s">
        <v>137</v>
      </c>
      <c r="E198" s="203" t="s">
        <v>1</v>
      </c>
      <c r="F198" s="204" t="s">
        <v>427</v>
      </c>
      <c r="G198" s="201"/>
      <c r="H198" s="205">
        <v>478.5</v>
      </c>
      <c r="I198" s="206"/>
      <c r="J198" s="201"/>
      <c r="K198" s="201"/>
      <c r="L198" s="207"/>
      <c r="M198" s="208"/>
      <c r="N198" s="209"/>
      <c r="O198" s="209"/>
      <c r="P198" s="209"/>
      <c r="Q198" s="209"/>
      <c r="R198" s="209"/>
      <c r="S198" s="209"/>
      <c r="T198" s="210"/>
      <c r="AT198" s="211" t="s">
        <v>137</v>
      </c>
      <c r="AU198" s="211" t="s">
        <v>92</v>
      </c>
      <c r="AV198" s="13" t="s">
        <v>92</v>
      </c>
      <c r="AW198" s="13" t="s">
        <v>36</v>
      </c>
      <c r="AX198" s="13" t="s">
        <v>90</v>
      </c>
      <c r="AY198" s="211" t="s">
        <v>128</v>
      </c>
    </row>
    <row r="199" spans="1:65" s="2" customFormat="1" ht="16.5" customHeight="1">
      <c r="A199" s="34"/>
      <c r="B199" s="35"/>
      <c r="C199" s="223" t="s">
        <v>428</v>
      </c>
      <c r="D199" s="224" t="s">
        <v>225</v>
      </c>
      <c r="E199" s="225" t="s">
        <v>429</v>
      </c>
      <c r="F199" s="226" t="s">
        <v>430</v>
      </c>
      <c r="G199" s="227" t="s">
        <v>208</v>
      </c>
      <c r="H199" s="228">
        <v>22.968</v>
      </c>
      <c r="I199" s="229"/>
      <c r="J199" s="230">
        <f>ROUND(I199*H199,2)</f>
        <v>0</v>
      </c>
      <c r="K199" s="226" t="s">
        <v>134</v>
      </c>
      <c r="L199" s="231"/>
      <c r="M199" s="232" t="s">
        <v>1</v>
      </c>
      <c r="N199" s="233" t="s">
        <v>47</v>
      </c>
      <c r="O199" s="71"/>
      <c r="P199" s="196">
        <f>O199*H199</f>
        <v>0</v>
      </c>
      <c r="Q199" s="196">
        <v>1</v>
      </c>
      <c r="R199" s="196">
        <f>Q199*H199</f>
        <v>22.968</v>
      </c>
      <c r="S199" s="196">
        <v>0</v>
      </c>
      <c r="T199" s="197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8" t="s">
        <v>172</v>
      </c>
      <c r="AT199" s="198" t="s">
        <v>225</v>
      </c>
      <c r="AU199" s="198" t="s">
        <v>92</v>
      </c>
      <c r="AY199" s="17" t="s">
        <v>128</v>
      </c>
      <c r="BE199" s="199">
        <f>IF(N199="základní",J199,0)</f>
        <v>0</v>
      </c>
      <c r="BF199" s="199">
        <f>IF(N199="snížená",J199,0)</f>
        <v>0</v>
      </c>
      <c r="BG199" s="199">
        <f>IF(N199="zákl. přenesená",J199,0)</f>
        <v>0</v>
      </c>
      <c r="BH199" s="199">
        <f>IF(N199="sníž. přenesená",J199,0)</f>
        <v>0</v>
      </c>
      <c r="BI199" s="199">
        <f>IF(N199="nulová",J199,0)</f>
        <v>0</v>
      </c>
      <c r="BJ199" s="17" t="s">
        <v>90</v>
      </c>
      <c r="BK199" s="199">
        <f>ROUND(I199*H199,2)</f>
        <v>0</v>
      </c>
      <c r="BL199" s="17" t="s">
        <v>135</v>
      </c>
      <c r="BM199" s="198" t="s">
        <v>431</v>
      </c>
    </row>
    <row r="200" spans="1:65" s="13" customFormat="1" ht="22.5">
      <c r="B200" s="200"/>
      <c r="C200" s="201"/>
      <c r="D200" s="202" t="s">
        <v>137</v>
      </c>
      <c r="E200" s="203" t="s">
        <v>1</v>
      </c>
      <c r="F200" s="204" t="s">
        <v>432</v>
      </c>
      <c r="G200" s="201"/>
      <c r="H200" s="205">
        <v>22.968</v>
      </c>
      <c r="I200" s="206"/>
      <c r="J200" s="201"/>
      <c r="K200" s="201"/>
      <c r="L200" s="207"/>
      <c r="M200" s="208"/>
      <c r="N200" s="209"/>
      <c r="O200" s="209"/>
      <c r="P200" s="209"/>
      <c r="Q200" s="209"/>
      <c r="R200" s="209"/>
      <c r="S200" s="209"/>
      <c r="T200" s="210"/>
      <c r="AT200" s="211" t="s">
        <v>137</v>
      </c>
      <c r="AU200" s="211" t="s">
        <v>92</v>
      </c>
      <c r="AV200" s="13" t="s">
        <v>92</v>
      </c>
      <c r="AW200" s="13" t="s">
        <v>36</v>
      </c>
      <c r="AX200" s="13" t="s">
        <v>90</v>
      </c>
      <c r="AY200" s="211" t="s">
        <v>128</v>
      </c>
    </row>
    <row r="201" spans="1:65" s="12" customFormat="1" ht="22.9" customHeight="1">
      <c r="B201" s="170"/>
      <c r="C201" s="171"/>
      <c r="D201" s="172" t="s">
        <v>81</v>
      </c>
      <c r="E201" s="184" t="s">
        <v>172</v>
      </c>
      <c r="F201" s="184" t="s">
        <v>216</v>
      </c>
      <c r="G201" s="171"/>
      <c r="H201" s="171"/>
      <c r="I201" s="174"/>
      <c r="J201" s="185">
        <f>BK201</f>
        <v>0</v>
      </c>
      <c r="K201" s="171"/>
      <c r="L201" s="176"/>
      <c r="M201" s="177"/>
      <c r="N201" s="178"/>
      <c r="O201" s="178"/>
      <c r="P201" s="179">
        <f>SUM(P202:P213)</f>
        <v>0</v>
      </c>
      <c r="Q201" s="178"/>
      <c r="R201" s="179">
        <f>SUM(R202:R213)</f>
        <v>2.3880300000000001</v>
      </c>
      <c r="S201" s="178"/>
      <c r="T201" s="180">
        <f>SUM(T202:T213)</f>
        <v>0</v>
      </c>
      <c r="AR201" s="181" t="s">
        <v>90</v>
      </c>
      <c r="AT201" s="182" t="s">
        <v>81</v>
      </c>
      <c r="AU201" s="182" t="s">
        <v>90</v>
      </c>
      <c r="AY201" s="181" t="s">
        <v>128</v>
      </c>
      <c r="BK201" s="183">
        <f>SUM(BK202:BK213)</f>
        <v>0</v>
      </c>
    </row>
    <row r="202" spans="1:65" s="2" customFormat="1" ht="24.2" customHeight="1">
      <c r="A202" s="34"/>
      <c r="B202" s="35"/>
      <c r="C202" s="186" t="s">
        <v>433</v>
      </c>
      <c r="D202" s="187" t="s">
        <v>130</v>
      </c>
      <c r="E202" s="188" t="s">
        <v>434</v>
      </c>
      <c r="F202" s="189" t="s">
        <v>435</v>
      </c>
      <c r="G202" s="190" t="s">
        <v>436</v>
      </c>
      <c r="H202" s="191">
        <v>4</v>
      </c>
      <c r="I202" s="192"/>
      <c r="J202" s="193">
        <f>ROUND(I202*H202,2)</f>
        <v>0</v>
      </c>
      <c r="K202" s="189" t="s">
        <v>221</v>
      </c>
      <c r="L202" s="39"/>
      <c r="M202" s="194" t="s">
        <v>1</v>
      </c>
      <c r="N202" s="195" t="s">
        <v>47</v>
      </c>
      <c r="O202" s="71"/>
      <c r="P202" s="196">
        <f>O202*H202</f>
        <v>0</v>
      </c>
      <c r="Q202" s="196">
        <v>0</v>
      </c>
      <c r="R202" s="196">
        <f>Q202*H202</f>
        <v>0</v>
      </c>
      <c r="S202" s="196">
        <v>0</v>
      </c>
      <c r="T202" s="197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8" t="s">
        <v>135</v>
      </c>
      <c r="AT202" s="198" t="s">
        <v>130</v>
      </c>
      <c r="AU202" s="198" t="s">
        <v>92</v>
      </c>
      <c r="AY202" s="17" t="s">
        <v>128</v>
      </c>
      <c r="BE202" s="199">
        <f>IF(N202="základní",J202,0)</f>
        <v>0</v>
      </c>
      <c r="BF202" s="199">
        <f>IF(N202="snížená",J202,0)</f>
        <v>0</v>
      </c>
      <c r="BG202" s="199">
        <f>IF(N202="zákl. přenesená",J202,0)</f>
        <v>0</v>
      </c>
      <c r="BH202" s="199">
        <f>IF(N202="sníž. přenesená",J202,0)</f>
        <v>0</v>
      </c>
      <c r="BI202" s="199">
        <f>IF(N202="nulová",J202,0)</f>
        <v>0</v>
      </c>
      <c r="BJ202" s="17" t="s">
        <v>90</v>
      </c>
      <c r="BK202" s="199">
        <f>ROUND(I202*H202,2)</f>
        <v>0</v>
      </c>
      <c r="BL202" s="17" t="s">
        <v>135</v>
      </c>
      <c r="BM202" s="198" t="s">
        <v>437</v>
      </c>
    </row>
    <row r="203" spans="1:65" s="13" customFormat="1" ht="11.25">
      <c r="B203" s="200"/>
      <c r="C203" s="201"/>
      <c r="D203" s="202" t="s">
        <v>137</v>
      </c>
      <c r="E203" s="203" t="s">
        <v>1</v>
      </c>
      <c r="F203" s="204" t="s">
        <v>135</v>
      </c>
      <c r="G203" s="201"/>
      <c r="H203" s="205">
        <v>4</v>
      </c>
      <c r="I203" s="206"/>
      <c r="J203" s="201"/>
      <c r="K203" s="201"/>
      <c r="L203" s="207"/>
      <c r="M203" s="208"/>
      <c r="N203" s="209"/>
      <c r="O203" s="209"/>
      <c r="P203" s="209"/>
      <c r="Q203" s="209"/>
      <c r="R203" s="209"/>
      <c r="S203" s="209"/>
      <c r="T203" s="210"/>
      <c r="AT203" s="211" t="s">
        <v>137</v>
      </c>
      <c r="AU203" s="211" t="s">
        <v>92</v>
      </c>
      <c r="AV203" s="13" t="s">
        <v>92</v>
      </c>
      <c r="AW203" s="13" t="s">
        <v>36</v>
      </c>
      <c r="AX203" s="13" t="s">
        <v>90</v>
      </c>
      <c r="AY203" s="211" t="s">
        <v>128</v>
      </c>
    </row>
    <row r="204" spans="1:65" s="2" customFormat="1" ht="21.75" customHeight="1">
      <c r="A204" s="34"/>
      <c r="B204" s="35"/>
      <c r="C204" s="186" t="s">
        <v>438</v>
      </c>
      <c r="D204" s="187" t="s">
        <v>130</v>
      </c>
      <c r="E204" s="188" t="s">
        <v>439</v>
      </c>
      <c r="F204" s="189" t="s">
        <v>440</v>
      </c>
      <c r="G204" s="190" t="s">
        <v>220</v>
      </c>
      <c r="H204" s="191">
        <v>6</v>
      </c>
      <c r="I204" s="192"/>
      <c r="J204" s="193">
        <f>ROUND(I204*H204,2)</f>
        <v>0</v>
      </c>
      <c r="K204" s="189" t="s">
        <v>221</v>
      </c>
      <c r="L204" s="39"/>
      <c r="M204" s="194" t="s">
        <v>1</v>
      </c>
      <c r="N204" s="195" t="s">
        <v>47</v>
      </c>
      <c r="O204" s="71"/>
      <c r="P204" s="196">
        <f>O204*H204</f>
        <v>0</v>
      </c>
      <c r="Q204" s="196">
        <v>0.15321000000000001</v>
      </c>
      <c r="R204" s="196">
        <f>Q204*H204</f>
        <v>0.91926000000000008</v>
      </c>
      <c r="S204" s="196">
        <v>0</v>
      </c>
      <c r="T204" s="197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8" t="s">
        <v>135</v>
      </c>
      <c r="AT204" s="198" t="s">
        <v>130</v>
      </c>
      <c r="AU204" s="198" t="s">
        <v>92</v>
      </c>
      <c r="AY204" s="17" t="s">
        <v>128</v>
      </c>
      <c r="BE204" s="199">
        <f>IF(N204="základní",J204,0)</f>
        <v>0</v>
      </c>
      <c r="BF204" s="199">
        <f>IF(N204="snížená",J204,0)</f>
        <v>0</v>
      </c>
      <c r="BG204" s="199">
        <f>IF(N204="zákl. přenesená",J204,0)</f>
        <v>0</v>
      </c>
      <c r="BH204" s="199">
        <f>IF(N204="sníž. přenesená",J204,0)</f>
        <v>0</v>
      </c>
      <c r="BI204" s="199">
        <f>IF(N204="nulová",J204,0)</f>
        <v>0</v>
      </c>
      <c r="BJ204" s="17" t="s">
        <v>90</v>
      </c>
      <c r="BK204" s="199">
        <f>ROUND(I204*H204,2)</f>
        <v>0</v>
      </c>
      <c r="BL204" s="17" t="s">
        <v>135</v>
      </c>
      <c r="BM204" s="198" t="s">
        <v>441</v>
      </c>
    </row>
    <row r="205" spans="1:65" s="13" customFormat="1" ht="11.25">
      <c r="B205" s="200"/>
      <c r="C205" s="201"/>
      <c r="D205" s="202" t="s">
        <v>137</v>
      </c>
      <c r="E205" s="203" t="s">
        <v>1</v>
      </c>
      <c r="F205" s="204" t="s">
        <v>160</v>
      </c>
      <c r="G205" s="201"/>
      <c r="H205" s="205">
        <v>6</v>
      </c>
      <c r="I205" s="206"/>
      <c r="J205" s="201"/>
      <c r="K205" s="201"/>
      <c r="L205" s="207"/>
      <c r="M205" s="208"/>
      <c r="N205" s="209"/>
      <c r="O205" s="209"/>
      <c r="P205" s="209"/>
      <c r="Q205" s="209"/>
      <c r="R205" s="209"/>
      <c r="S205" s="209"/>
      <c r="T205" s="210"/>
      <c r="AT205" s="211" t="s">
        <v>137</v>
      </c>
      <c r="AU205" s="211" t="s">
        <v>92</v>
      </c>
      <c r="AV205" s="13" t="s">
        <v>92</v>
      </c>
      <c r="AW205" s="13" t="s">
        <v>36</v>
      </c>
      <c r="AX205" s="13" t="s">
        <v>90</v>
      </c>
      <c r="AY205" s="211" t="s">
        <v>128</v>
      </c>
    </row>
    <row r="206" spans="1:65" s="2" customFormat="1" ht="24.2" customHeight="1">
      <c r="A206" s="34"/>
      <c r="B206" s="35"/>
      <c r="C206" s="186" t="s">
        <v>442</v>
      </c>
      <c r="D206" s="187" t="s">
        <v>130</v>
      </c>
      <c r="E206" s="188" t="s">
        <v>443</v>
      </c>
      <c r="F206" s="189" t="s">
        <v>444</v>
      </c>
      <c r="G206" s="190" t="s">
        <v>220</v>
      </c>
      <c r="H206" s="191">
        <v>3</v>
      </c>
      <c r="I206" s="192"/>
      <c r="J206" s="193">
        <f>ROUND(I206*H206,2)</f>
        <v>0</v>
      </c>
      <c r="K206" s="189" t="s">
        <v>134</v>
      </c>
      <c r="L206" s="39"/>
      <c r="M206" s="194" t="s">
        <v>1</v>
      </c>
      <c r="N206" s="195" t="s">
        <v>47</v>
      </c>
      <c r="O206" s="71"/>
      <c r="P206" s="196">
        <f>O206*H206</f>
        <v>0</v>
      </c>
      <c r="Q206" s="196">
        <v>1.6809999999999999E-2</v>
      </c>
      <c r="R206" s="196">
        <f>Q206*H206</f>
        <v>5.0429999999999996E-2</v>
      </c>
      <c r="S206" s="196">
        <v>0</v>
      </c>
      <c r="T206" s="197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8" t="s">
        <v>135</v>
      </c>
      <c r="AT206" s="198" t="s">
        <v>130</v>
      </c>
      <c r="AU206" s="198" t="s">
        <v>92</v>
      </c>
      <c r="AY206" s="17" t="s">
        <v>128</v>
      </c>
      <c r="BE206" s="199">
        <f>IF(N206="základní",J206,0)</f>
        <v>0</v>
      </c>
      <c r="BF206" s="199">
        <f>IF(N206="snížená",J206,0)</f>
        <v>0</v>
      </c>
      <c r="BG206" s="199">
        <f>IF(N206="zákl. přenesená",J206,0)</f>
        <v>0</v>
      </c>
      <c r="BH206" s="199">
        <f>IF(N206="sníž. přenesená",J206,0)</f>
        <v>0</v>
      </c>
      <c r="BI206" s="199">
        <f>IF(N206="nulová",J206,0)</f>
        <v>0</v>
      </c>
      <c r="BJ206" s="17" t="s">
        <v>90</v>
      </c>
      <c r="BK206" s="199">
        <f>ROUND(I206*H206,2)</f>
        <v>0</v>
      </c>
      <c r="BL206" s="17" t="s">
        <v>135</v>
      </c>
      <c r="BM206" s="198" t="s">
        <v>445</v>
      </c>
    </row>
    <row r="207" spans="1:65" s="13" customFormat="1" ht="11.25">
      <c r="B207" s="200"/>
      <c r="C207" s="201"/>
      <c r="D207" s="202" t="s">
        <v>137</v>
      </c>
      <c r="E207" s="203" t="s">
        <v>1</v>
      </c>
      <c r="F207" s="204" t="s">
        <v>145</v>
      </c>
      <c r="G207" s="201"/>
      <c r="H207" s="205">
        <v>3</v>
      </c>
      <c r="I207" s="206"/>
      <c r="J207" s="201"/>
      <c r="K207" s="201"/>
      <c r="L207" s="207"/>
      <c r="M207" s="208"/>
      <c r="N207" s="209"/>
      <c r="O207" s="209"/>
      <c r="P207" s="209"/>
      <c r="Q207" s="209"/>
      <c r="R207" s="209"/>
      <c r="S207" s="209"/>
      <c r="T207" s="210"/>
      <c r="AT207" s="211" t="s">
        <v>137</v>
      </c>
      <c r="AU207" s="211" t="s">
        <v>92</v>
      </c>
      <c r="AV207" s="13" t="s">
        <v>92</v>
      </c>
      <c r="AW207" s="13" t="s">
        <v>36</v>
      </c>
      <c r="AX207" s="13" t="s">
        <v>90</v>
      </c>
      <c r="AY207" s="211" t="s">
        <v>128</v>
      </c>
    </row>
    <row r="208" spans="1:65" s="2" customFormat="1" ht="24.2" customHeight="1">
      <c r="A208" s="34"/>
      <c r="B208" s="35"/>
      <c r="C208" s="186" t="s">
        <v>446</v>
      </c>
      <c r="D208" s="187" t="s">
        <v>130</v>
      </c>
      <c r="E208" s="188" t="s">
        <v>447</v>
      </c>
      <c r="F208" s="189" t="s">
        <v>448</v>
      </c>
      <c r="G208" s="190" t="s">
        <v>220</v>
      </c>
      <c r="H208" s="191">
        <v>6</v>
      </c>
      <c r="I208" s="192"/>
      <c r="J208" s="193">
        <f>ROUND(I208*H208,2)</f>
        <v>0</v>
      </c>
      <c r="K208" s="189" t="s">
        <v>134</v>
      </c>
      <c r="L208" s="39"/>
      <c r="M208" s="194" t="s">
        <v>1</v>
      </c>
      <c r="N208" s="195" t="s">
        <v>47</v>
      </c>
      <c r="O208" s="71"/>
      <c r="P208" s="196">
        <f>O208*H208</f>
        <v>0</v>
      </c>
      <c r="Q208" s="196">
        <v>0</v>
      </c>
      <c r="R208" s="196">
        <f>Q208*H208</f>
        <v>0</v>
      </c>
      <c r="S208" s="196">
        <v>0</v>
      </c>
      <c r="T208" s="197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98" t="s">
        <v>135</v>
      </c>
      <c r="AT208" s="198" t="s">
        <v>130</v>
      </c>
      <c r="AU208" s="198" t="s">
        <v>92</v>
      </c>
      <c r="AY208" s="17" t="s">
        <v>128</v>
      </c>
      <c r="BE208" s="199">
        <f>IF(N208="základní",J208,0)</f>
        <v>0</v>
      </c>
      <c r="BF208" s="199">
        <f>IF(N208="snížená",J208,0)</f>
        <v>0</v>
      </c>
      <c r="BG208" s="199">
        <f>IF(N208="zákl. přenesená",J208,0)</f>
        <v>0</v>
      </c>
      <c r="BH208" s="199">
        <f>IF(N208="sníž. přenesená",J208,0)</f>
        <v>0</v>
      </c>
      <c r="BI208" s="199">
        <f>IF(N208="nulová",J208,0)</f>
        <v>0</v>
      </c>
      <c r="BJ208" s="17" t="s">
        <v>90</v>
      </c>
      <c r="BK208" s="199">
        <f>ROUND(I208*H208,2)</f>
        <v>0</v>
      </c>
      <c r="BL208" s="17" t="s">
        <v>135</v>
      </c>
      <c r="BM208" s="198" t="s">
        <v>449</v>
      </c>
    </row>
    <row r="209" spans="1:65" s="13" customFormat="1" ht="11.25">
      <c r="B209" s="200"/>
      <c r="C209" s="201"/>
      <c r="D209" s="202" t="s">
        <v>137</v>
      </c>
      <c r="E209" s="203" t="s">
        <v>1</v>
      </c>
      <c r="F209" s="204" t="s">
        <v>160</v>
      </c>
      <c r="G209" s="201"/>
      <c r="H209" s="205">
        <v>6</v>
      </c>
      <c r="I209" s="206"/>
      <c r="J209" s="201"/>
      <c r="K209" s="201"/>
      <c r="L209" s="207"/>
      <c r="M209" s="208"/>
      <c r="N209" s="209"/>
      <c r="O209" s="209"/>
      <c r="P209" s="209"/>
      <c r="Q209" s="209"/>
      <c r="R209" s="209"/>
      <c r="S209" s="209"/>
      <c r="T209" s="210"/>
      <c r="AT209" s="211" t="s">
        <v>137</v>
      </c>
      <c r="AU209" s="211" t="s">
        <v>92</v>
      </c>
      <c r="AV209" s="13" t="s">
        <v>92</v>
      </c>
      <c r="AW209" s="13" t="s">
        <v>36</v>
      </c>
      <c r="AX209" s="13" t="s">
        <v>90</v>
      </c>
      <c r="AY209" s="211" t="s">
        <v>128</v>
      </c>
    </row>
    <row r="210" spans="1:65" s="2" customFormat="1" ht="21.75" customHeight="1">
      <c r="A210" s="34"/>
      <c r="B210" s="35"/>
      <c r="C210" s="186" t="s">
        <v>450</v>
      </c>
      <c r="D210" s="187" t="s">
        <v>130</v>
      </c>
      <c r="E210" s="188" t="s">
        <v>451</v>
      </c>
      <c r="F210" s="189" t="s">
        <v>452</v>
      </c>
      <c r="G210" s="190" t="s">
        <v>220</v>
      </c>
      <c r="H210" s="191">
        <v>6</v>
      </c>
      <c r="I210" s="192"/>
      <c r="J210" s="193">
        <f>ROUND(I210*H210,2)</f>
        <v>0</v>
      </c>
      <c r="K210" s="189" t="s">
        <v>134</v>
      </c>
      <c r="L210" s="39"/>
      <c r="M210" s="194" t="s">
        <v>1</v>
      </c>
      <c r="N210" s="195" t="s">
        <v>47</v>
      </c>
      <c r="O210" s="71"/>
      <c r="P210" s="196">
        <f>O210*H210</f>
        <v>0</v>
      </c>
      <c r="Q210" s="196">
        <v>1.39E-3</v>
      </c>
      <c r="R210" s="196">
        <f>Q210*H210</f>
        <v>8.3400000000000002E-3</v>
      </c>
      <c r="S210" s="196">
        <v>0</v>
      </c>
      <c r="T210" s="197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8" t="s">
        <v>135</v>
      </c>
      <c r="AT210" s="198" t="s">
        <v>130</v>
      </c>
      <c r="AU210" s="198" t="s">
        <v>92</v>
      </c>
      <c r="AY210" s="17" t="s">
        <v>128</v>
      </c>
      <c r="BE210" s="199">
        <f>IF(N210="základní",J210,0)</f>
        <v>0</v>
      </c>
      <c r="BF210" s="199">
        <f>IF(N210="snížená",J210,0)</f>
        <v>0</v>
      </c>
      <c r="BG210" s="199">
        <f>IF(N210="zákl. přenesená",J210,0)</f>
        <v>0</v>
      </c>
      <c r="BH210" s="199">
        <f>IF(N210="sníž. přenesená",J210,0)</f>
        <v>0</v>
      </c>
      <c r="BI210" s="199">
        <f>IF(N210="nulová",J210,0)</f>
        <v>0</v>
      </c>
      <c r="BJ210" s="17" t="s">
        <v>90</v>
      </c>
      <c r="BK210" s="199">
        <f>ROUND(I210*H210,2)</f>
        <v>0</v>
      </c>
      <c r="BL210" s="17" t="s">
        <v>135</v>
      </c>
      <c r="BM210" s="198" t="s">
        <v>453</v>
      </c>
    </row>
    <row r="211" spans="1:65" s="13" customFormat="1" ht="11.25">
      <c r="B211" s="200"/>
      <c r="C211" s="201"/>
      <c r="D211" s="202" t="s">
        <v>137</v>
      </c>
      <c r="E211" s="203" t="s">
        <v>1</v>
      </c>
      <c r="F211" s="204" t="s">
        <v>160</v>
      </c>
      <c r="G211" s="201"/>
      <c r="H211" s="205">
        <v>6</v>
      </c>
      <c r="I211" s="206"/>
      <c r="J211" s="201"/>
      <c r="K211" s="201"/>
      <c r="L211" s="207"/>
      <c r="M211" s="208"/>
      <c r="N211" s="209"/>
      <c r="O211" s="209"/>
      <c r="P211" s="209"/>
      <c r="Q211" s="209"/>
      <c r="R211" s="209"/>
      <c r="S211" s="209"/>
      <c r="T211" s="210"/>
      <c r="AT211" s="211" t="s">
        <v>137</v>
      </c>
      <c r="AU211" s="211" t="s">
        <v>92</v>
      </c>
      <c r="AV211" s="13" t="s">
        <v>92</v>
      </c>
      <c r="AW211" s="13" t="s">
        <v>36</v>
      </c>
      <c r="AX211" s="13" t="s">
        <v>90</v>
      </c>
      <c r="AY211" s="211" t="s">
        <v>128</v>
      </c>
    </row>
    <row r="212" spans="1:65" s="2" customFormat="1" ht="24.2" customHeight="1">
      <c r="A212" s="34"/>
      <c r="B212" s="35"/>
      <c r="C212" s="186" t="s">
        <v>454</v>
      </c>
      <c r="D212" s="187" t="s">
        <v>130</v>
      </c>
      <c r="E212" s="188" t="s">
        <v>455</v>
      </c>
      <c r="F212" s="189" t="s">
        <v>456</v>
      </c>
      <c r="G212" s="190" t="s">
        <v>220</v>
      </c>
      <c r="H212" s="191">
        <v>6</v>
      </c>
      <c r="I212" s="192"/>
      <c r="J212" s="193">
        <f>ROUND(I212*H212,2)</f>
        <v>0</v>
      </c>
      <c r="K212" s="189" t="s">
        <v>134</v>
      </c>
      <c r="L212" s="39"/>
      <c r="M212" s="194" t="s">
        <v>1</v>
      </c>
      <c r="N212" s="195" t="s">
        <v>47</v>
      </c>
      <c r="O212" s="71"/>
      <c r="P212" s="196">
        <f>O212*H212</f>
        <v>0</v>
      </c>
      <c r="Q212" s="196">
        <v>0.23499999999999999</v>
      </c>
      <c r="R212" s="196">
        <f>Q212*H212</f>
        <v>1.41</v>
      </c>
      <c r="S212" s="196">
        <v>0</v>
      </c>
      <c r="T212" s="197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98" t="s">
        <v>135</v>
      </c>
      <c r="AT212" s="198" t="s">
        <v>130</v>
      </c>
      <c r="AU212" s="198" t="s">
        <v>92</v>
      </c>
      <c r="AY212" s="17" t="s">
        <v>128</v>
      </c>
      <c r="BE212" s="199">
        <f>IF(N212="základní",J212,0)</f>
        <v>0</v>
      </c>
      <c r="BF212" s="199">
        <f>IF(N212="snížená",J212,0)</f>
        <v>0</v>
      </c>
      <c r="BG212" s="199">
        <f>IF(N212="zákl. přenesená",J212,0)</f>
        <v>0</v>
      </c>
      <c r="BH212" s="199">
        <f>IF(N212="sníž. přenesená",J212,0)</f>
        <v>0</v>
      </c>
      <c r="BI212" s="199">
        <f>IF(N212="nulová",J212,0)</f>
        <v>0</v>
      </c>
      <c r="BJ212" s="17" t="s">
        <v>90</v>
      </c>
      <c r="BK212" s="199">
        <f>ROUND(I212*H212,2)</f>
        <v>0</v>
      </c>
      <c r="BL212" s="17" t="s">
        <v>135</v>
      </c>
      <c r="BM212" s="198" t="s">
        <v>457</v>
      </c>
    </row>
    <row r="213" spans="1:65" s="13" customFormat="1" ht="11.25">
      <c r="B213" s="200"/>
      <c r="C213" s="201"/>
      <c r="D213" s="202" t="s">
        <v>137</v>
      </c>
      <c r="E213" s="203" t="s">
        <v>1</v>
      </c>
      <c r="F213" s="204" t="s">
        <v>160</v>
      </c>
      <c r="G213" s="201"/>
      <c r="H213" s="205">
        <v>6</v>
      </c>
      <c r="I213" s="206"/>
      <c r="J213" s="201"/>
      <c r="K213" s="201"/>
      <c r="L213" s="207"/>
      <c r="M213" s="208"/>
      <c r="N213" s="209"/>
      <c r="O213" s="209"/>
      <c r="P213" s="209"/>
      <c r="Q213" s="209"/>
      <c r="R213" s="209"/>
      <c r="S213" s="209"/>
      <c r="T213" s="210"/>
      <c r="AT213" s="211" t="s">
        <v>137</v>
      </c>
      <c r="AU213" s="211" t="s">
        <v>92</v>
      </c>
      <c r="AV213" s="13" t="s">
        <v>92</v>
      </c>
      <c r="AW213" s="13" t="s">
        <v>36</v>
      </c>
      <c r="AX213" s="13" t="s">
        <v>90</v>
      </c>
      <c r="AY213" s="211" t="s">
        <v>128</v>
      </c>
    </row>
    <row r="214" spans="1:65" s="12" customFormat="1" ht="22.9" customHeight="1">
      <c r="B214" s="170"/>
      <c r="C214" s="171"/>
      <c r="D214" s="172" t="s">
        <v>81</v>
      </c>
      <c r="E214" s="184" t="s">
        <v>179</v>
      </c>
      <c r="F214" s="184" t="s">
        <v>234</v>
      </c>
      <c r="G214" s="171"/>
      <c r="H214" s="171"/>
      <c r="I214" s="174"/>
      <c r="J214" s="185">
        <f>BK214</f>
        <v>0</v>
      </c>
      <c r="K214" s="171"/>
      <c r="L214" s="176"/>
      <c r="M214" s="177"/>
      <c r="N214" s="178"/>
      <c r="O214" s="178"/>
      <c r="P214" s="179">
        <f>SUM(P215:P264)</f>
        <v>0</v>
      </c>
      <c r="Q214" s="178"/>
      <c r="R214" s="179">
        <f>SUM(R215:R264)</f>
        <v>98.143890000000013</v>
      </c>
      <c r="S214" s="178"/>
      <c r="T214" s="180">
        <f>SUM(T215:T264)</f>
        <v>0</v>
      </c>
      <c r="AR214" s="181" t="s">
        <v>90</v>
      </c>
      <c r="AT214" s="182" t="s">
        <v>81</v>
      </c>
      <c r="AU214" s="182" t="s">
        <v>90</v>
      </c>
      <c r="AY214" s="181" t="s">
        <v>128</v>
      </c>
      <c r="BK214" s="183">
        <f>SUM(BK215:BK264)</f>
        <v>0</v>
      </c>
    </row>
    <row r="215" spans="1:65" s="2" customFormat="1" ht="16.5" customHeight="1">
      <c r="A215" s="34"/>
      <c r="B215" s="35"/>
      <c r="C215" s="186" t="s">
        <v>458</v>
      </c>
      <c r="D215" s="187" t="s">
        <v>130</v>
      </c>
      <c r="E215" s="188" t="s">
        <v>459</v>
      </c>
      <c r="F215" s="189" t="s">
        <v>460</v>
      </c>
      <c r="G215" s="190" t="s">
        <v>220</v>
      </c>
      <c r="H215" s="191">
        <v>9</v>
      </c>
      <c r="I215" s="192"/>
      <c r="J215" s="193">
        <f>ROUND(I215*H215,2)</f>
        <v>0</v>
      </c>
      <c r="K215" s="189" t="s">
        <v>134</v>
      </c>
      <c r="L215" s="39"/>
      <c r="M215" s="194" t="s">
        <v>1</v>
      </c>
      <c r="N215" s="195" t="s">
        <v>47</v>
      </c>
      <c r="O215" s="71"/>
      <c r="P215" s="196">
        <f>O215*H215</f>
        <v>0</v>
      </c>
      <c r="Q215" s="196">
        <v>6.9999999999999999E-4</v>
      </c>
      <c r="R215" s="196">
        <f>Q215*H215</f>
        <v>6.3E-3</v>
      </c>
      <c r="S215" s="196">
        <v>0</v>
      </c>
      <c r="T215" s="197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8" t="s">
        <v>135</v>
      </c>
      <c r="AT215" s="198" t="s">
        <v>130</v>
      </c>
      <c r="AU215" s="198" t="s">
        <v>92</v>
      </c>
      <c r="AY215" s="17" t="s">
        <v>128</v>
      </c>
      <c r="BE215" s="199">
        <f>IF(N215="základní",J215,0)</f>
        <v>0</v>
      </c>
      <c r="BF215" s="199">
        <f>IF(N215="snížená",J215,0)</f>
        <v>0</v>
      </c>
      <c r="BG215" s="199">
        <f>IF(N215="zákl. přenesená",J215,0)</f>
        <v>0</v>
      </c>
      <c r="BH215" s="199">
        <f>IF(N215="sníž. přenesená",J215,0)</f>
        <v>0</v>
      </c>
      <c r="BI215" s="199">
        <f>IF(N215="nulová",J215,0)</f>
        <v>0</v>
      </c>
      <c r="BJ215" s="17" t="s">
        <v>90</v>
      </c>
      <c r="BK215" s="199">
        <f>ROUND(I215*H215,2)</f>
        <v>0</v>
      </c>
      <c r="BL215" s="17" t="s">
        <v>135</v>
      </c>
      <c r="BM215" s="198" t="s">
        <v>461</v>
      </c>
    </row>
    <row r="216" spans="1:65" s="13" customFormat="1" ht="11.25">
      <c r="B216" s="200"/>
      <c r="C216" s="201"/>
      <c r="D216" s="202" t="s">
        <v>137</v>
      </c>
      <c r="E216" s="203" t="s">
        <v>1</v>
      </c>
      <c r="F216" s="204" t="s">
        <v>462</v>
      </c>
      <c r="G216" s="201"/>
      <c r="H216" s="205">
        <v>4</v>
      </c>
      <c r="I216" s="206"/>
      <c r="J216" s="201"/>
      <c r="K216" s="201"/>
      <c r="L216" s="207"/>
      <c r="M216" s="208"/>
      <c r="N216" s="209"/>
      <c r="O216" s="209"/>
      <c r="P216" s="209"/>
      <c r="Q216" s="209"/>
      <c r="R216" s="209"/>
      <c r="S216" s="209"/>
      <c r="T216" s="210"/>
      <c r="AT216" s="211" t="s">
        <v>137</v>
      </c>
      <c r="AU216" s="211" t="s">
        <v>92</v>
      </c>
      <c r="AV216" s="13" t="s">
        <v>92</v>
      </c>
      <c r="AW216" s="13" t="s">
        <v>36</v>
      </c>
      <c r="AX216" s="13" t="s">
        <v>82</v>
      </c>
      <c r="AY216" s="211" t="s">
        <v>128</v>
      </c>
    </row>
    <row r="217" spans="1:65" s="13" customFormat="1" ht="11.25">
      <c r="B217" s="200"/>
      <c r="C217" s="201"/>
      <c r="D217" s="202" t="s">
        <v>137</v>
      </c>
      <c r="E217" s="203" t="s">
        <v>1</v>
      </c>
      <c r="F217" s="204" t="s">
        <v>463</v>
      </c>
      <c r="G217" s="201"/>
      <c r="H217" s="205">
        <v>5</v>
      </c>
      <c r="I217" s="206"/>
      <c r="J217" s="201"/>
      <c r="K217" s="201"/>
      <c r="L217" s="207"/>
      <c r="M217" s="208"/>
      <c r="N217" s="209"/>
      <c r="O217" s="209"/>
      <c r="P217" s="209"/>
      <c r="Q217" s="209"/>
      <c r="R217" s="209"/>
      <c r="S217" s="209"/>
      <c r="T217" s="210"/>
      <c r="AT217" s="211" t="s">
        <v>137</v>
      </c>
      <c r="AU217" s="211" t="s">
        <v>92</v>
      </c>
      <c r="AV217" s="13" t="s">
        <v>92</v>
      </c>
      <c r="AW217" s="13" t="s">
        <v>36</v>
      </c>
      <c r="AX217" s="13" t="s">
        <v>82</v>
      </c>
      <c r="AY217" s="211" t="s">
        <v>128</v>
      </c>
    </row>
    <row r="218" spans="1:65" s="14" customFormat="1" ht="11.25">
      <c r="B218" s="212"/>
      <c r="C218" s="213"/>
      <c r="D218" s="202" t="s">
        <v>137</v>
      </c>
      <c r="E218" s="214" t="s">
        <v>1</v>
      </c>
      <c r="F218" s="215" t="s">
        <v>144</v>
      </c>
      <c r="G218" s="213"/>
      <c r="H218" s="216">
        <v>9</v>
      </c>
      <c r="I218" s="217"/>
      <c r="J218" s="213"/>
      <c r="K218" s="213"/>
      <c r="L218" s="218"/>
      <c r="M218" s="219"/>
      <c r="N218" s="220"/>
      <c r="O218" s="220"/>
      <c r="P218" s="220"/>
      <c r="Q218" s="220"/>
      <c r="R218" s="220"/>
      <c r="S218" s="220"/>
      <c r="T218" s="221"/>
      <c r="AT218" s="222" t="s">
        <v>137</v>
      </c>
      <c r="AU218" s="222" t="s">
        <v>92</v>
      </c>
      <c r="AV218" s="14" t="s">
        <v>135</v>
      </c>
      <c r="AW218" s="14" t="s">
        <v>36</v>
      </c>
      <c r="AX218" s="14" t="s">
        <v>90</v>
      </c>
      <c r="AY218" s="222" t="s">
        <v>128</v>
      </c>
    </row>
    <row r="219" spans="1:65" s="2" customFormat="1" ht="16.5" customHeight="1">
      <c r="A219" s="34"/>
      <c r="B219" s="35"/>
      <c r="C219" s="223" t="s">
        <v>464</v>
      </c>
      <c r="D219" s="224" t="s">
        <v>225</v>
      </c>
      <c r="E219" s="225" t="s">
        <v>465</v>
      </c>
      <c r="F219" s="226" t="s">
        <v>466</v>
      </c>
      <c r="G219" s="227" t="s">
        <v>220</v>
      </c>
      <c r="H219" s="228">
        <v>1</v>
      </c>
      <c r="I219" s="229"/>
      <c r="J219" s="230">
        <f>ROUND(I219*H219,2)</f>
        <v>0</v>
      </c>
      <c r="K219" s="226" t="s">
        <v>134</v>
      </c>
      <c r="L219" s="231"/>
      <c r="M219" s="232" t="s">
        <v>1</v>
      </c>
      <c r="N219" s="233" t="s">
        <v>47</v>
      </c>
      <c r="O219" s="71"/>
      <c r="P219" s="196">
        <f>O219*H219</f>
        <v>0</v>
      </c>
      <c r="Q219" s="196">
        <v>4.0000000000000001E-3</v>
      </c>
      <c r="R219" s="196">
        <f>Q219*H219</f>
        <v>4.0000000000000001E-3</v>
      </c>
      <c r="S219" s="196">
        <v>0</v>
      </c>
      <c r="T219" s="197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8" t="s">
        <v>172</v>
      </c>
      <c r="AT219" s="198" t="s">
        <v>225</v>
      </c>
      <c r="AU219" s="198" t="s">
        <v>92</v>
      </c>
      <c r="AY219" s="17" t="s">
        <v>128</v>
      </c>
      <c r="BE219" s="199">
        <f>IF(N219="základní",J219,0)</f>
        <v>0</v>
      </c>
      <c r="BF219" s="199">
        <f>IF(N219="snížená",J219,0)</f>
        <v>0</v>
      </c>
      <c r="BG219" s="199">
        <f>IF(N219="zákl. přenesená",J219,0)</f>
        <v>0</v>
      </c>
      <c r="BH219" s="199">
        <f>IF(N219="sníž. přenesená",J219,0)</f>
        <v>0</v>
      </c>
      <c r="BI219" s="199">
        <f>IF(N219="nulová",J219,0)</f>
        <v>0</v>
      </c>
      <c r="BJ219" s="17" t="s">
        <v>90</v>
      </c>
      <c r="BK219" s="199">
        <f>ROUND(I219*H219,2)</f>
        <v>0</v>
      </c>
      <c r="BL219" s="17" t="s">
        <v>135</v>
      </c>
      <c r="BM219" s="198" t="s">
        <v>467</v>
      </c>
    </row>
    <row r="220" spans="1:65" s="13" customFormat="1" ht="11.25">
      <c r="B220" s="200"/>
      <c r="C220" s="201"/>
      <c r="D220" s="202" t="s">
        <v>137</v>
      </c>
      <c r="E220" s="203" t="s">
        <v>1</v>
      </c>
      <c r="F220" s="204" t="s">
        <v>468</v>
      </c>
      <c r="G220" s="201"/>
      <c r="H220" s="205">
        <v>1</v>
      </c>
      <c r="I220" s="206"/>
      <c r="J220" s="201"/>
      <c r="K220" s="201"/>
      <c r="L220" s="207"/>
      <c r="M220" s="208"/>
      <c r="N220" s="209"/>
      <c r="O220" s="209"/>
      <c r="P220" s="209"/>
      <c r="Q220" s="209"/>
      <c r="R220" s="209"/>
      <c r="S220" s="209"/>
      <c r="T220" s="210"/>
      <c r="AT220" s="211" t="s">
        <v>137</v>
      </c>
      <c r="AU220" s="211" t="s">
        <v>92</v>
      </c>
      <c r="AV220" s="13" t="s">
        <v>92</v>
      </c>
      <c r="AW220" s="13" t="s">
        <v>36</v>
      </c>
      <c r="AX220" s="13" t="s">
        <v>90</v>
      </c>
      <c r="AY220" s="211" t="s">
        <v>128</v>
      </c>
    </row>
    <row r="221" spans="1:65" s="2" customFormat="1" ht="16.5" customHeight="1">
      <c r="A221" s="34"/>
      <c r="B221" s="35"/>
      <c r="C221" s="223" t="s">
        <v>469</v>
      </c>
      <c r="D221" s="224" t="s">
        <v>225</v>
      </c>
      <c r="E221" s="225" t="s">
        <v>470</v>
      </c>
      <c r="F221" s="226" t="s">
        <v>471</v>
      </c>
      <c r="G221" s="227" t="s">
        <v>220</v>
      </c>
      <c r="H221" s="228">
        <v>2</v>
      </c>
      <c r="I221" s="229"/>
      <c r="J221" s="230">
        <f>ROUND(I221*H221,2)</f>
        <v>0</v>
      </c>
      <c r="K221" s="226" t="s">
        <v>134</v>
      </c>
      <c r="L221" s="231"/>
      <c r="M221" s="232" t="s">
        <v>1</v>
      </c>
      <c r="N221" s="233" t="s">
        <v>47</v>
      </c>
      <c r="O221" s="71"/>
      <c r="P221" s="196">
        <f>O221*H221</f>
        <v>0</v>
      </c>
      <c r="Q221" s="196">
        <v>2.5000000000000001E-3</v>
      </c>
      <c r="R221" s="196">
        <f>Q221*H221</f>
        <v>5.0000000000000001E-3</v>
      </c>
      <c r="S221" s="196">
        <v>0</v>
      </c>
      <c r="T221" s="197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8" t="s">
        <v>172</v>
      </c>
      <c r="AT221" s="198" t="s">
        <v>225</v>
      </c>
      <c r="AU221" s="198" t="s">
        <v>92</v>
      </c>
      <c r="AY221" s="17" t="s">
        <v>128</v>
      </c>
      <c r="BE221" s="199">
        <f>IF(N221="základní",J221,0)</f>
        <v>0</v>
      </c>
      <c r="BF221" s="199">
        <f>IF(N221="snížená",J221,0)</f>
        <v>0</v>
      </c>
      <c r="BG221" s="199">
        <f>IF(N221="zákl. přenesená",J221,0)</f>
        <v>0</v>
      </c>
      <c r="BH221" s="199">
        <f>IF(N221="sníž. přenesená",J221,0)</f>
        <v>0</v>
      </c>
      <c r="BI221" s="199">
        <f>IF(N221="nulová",J221,0)</f>
        <v>0</v>
      </c>
      <c r="BJ221" s="17" t="s">
        <v>90</v>
      </c>
      <c r="BK221" s="199">
        <f>ROUND(I221*H221,2)</f>
        <v>0</v>
      </c>
      <c r="BL221" s="17" t="s">
        <v>135</v>
      </c>
      <c r="BM221" s="198" t="s">
        <v>472</v>
      </c>
    </row>
    <row r="222" spans="1:65" s="13" customFormat="1" ht="11.25">
      <c r="B222" s="200"/>
      <c r="C222" s="201"/>
      <c r="D222" s="202" t="s">
        <v>137</v>
      </c>
      <c r="E222" s="203" t="s">
        <v>1</v>
      </c>
      <c r="F222" s="204" t="s">
        <v>473</v>
      </c>
      <c r="G222" s="201"/>
      <c r="H222" s="205">
        <v>1</v>
      </c>
      <c r="I222" s="206"/>
      <c r="J222" s="201"/>
      <c r="K222" s="201"/>
      <c r="L222" s="207"/>
      <c r="M222" s="208"/>
      <c r="N222" s="209"/>
      <c r="O222" s="209"/>
      <c r="P222" s="209"/>
      <c r="Q222" s="209"/>
      <c r="R222" s="209"/>
      <c r="S222" s="209"/>
      <c r="T222" s="210"/>
      <c r="AT222" s="211" t="s">
        <v>137</v>
      </c>
      <c r="AU222" s="211" t="s">
        <v>92</v>
      </c>
      <c r="AV222" s="13" t="s">
        <v>92</v>
      </c>
      <c r="AW222" s="13" t="s">
        <v>36</v>
      </c>
      <c r="AX222" s="13" t="s">
        <v>82</v>
      </c>
      <c r="AY222" s="211" t="s">
        <v>128</v>
      </c>
    </row>
    <row r="223" spans="1:65" s="13" customFormat="1" ht="11.25">
      <c r="B223" s="200"/>
      <c r="C223" s="201"/>
      <c r="D223" s="202" t="s">
        <v>137</v>
      </c>
      <c r="E223" s="203" t="s">
        <v>1</v>
      </c>
      <c r="F223" s="204" t="s">
        <v>474</v>
      </c>
      <c r="G223" s="201"/>
      <c r="H223" s="205">
        <v>1</v>
      </c>
      <c r="I223" s="206"/>
      <c r="J223" s="201"/>
      <c r="K223" s="201"/>
      <c r="L223" s="207"/>
      <c r="M223" s="208"/>
      <c r="N223" s="209"/>
      <c r="O223" s="209"/>
      <c r="P223" s="209"/>
      <c r="Q223" s="209"/>
      <c r="R223" s="209"/>
      <c r="S223" s="209"/>
      <c r="T223" s="210"/>
      <c r="AT223" s="211" t="s">
        <v>137</v>
      </c>
      <c r="AU223" s="211" t="s">
        <v>92</v>
      </c>
      <c r="AV223" s="13" t="s">
        <v>92</v>
      </c>
      <c r="AW223" s="13" t="s">
        <v>36</v>
      </c>
      <c r="AX223" s="13" t="s">
        <v>82</v>
      </c>
      <c r="AY223" s="211" t="s">
        <v>128</v>
      </c>
    </row>
    <row r="224" spans="1:65" s="14" customFormat="1" ht="11.25">
      <c r="B224" s="212"/>
      <c r="C224" s="213"/>
      <c r="D224" s="202" t="s">
        <v>137</v>
      </c>
      <c r="E224" s="214" t="s">
        <v>1</v>
      </c>
      <c r="F224" s="215" t="s">
        <v>144</v>
      </c>
      <c r="G224" s="213"/>
      <c r="H224" s="216">
        <v>2</v>
      </c>
      <c r="I224" s="217"/>
      <c r="J224" s="213"/>
      <c r="K224" s="213"/>
      <c r="L224" s="218"/>
      <c r="M224" s="219"/>
      <c r="N224" s="220"/>
      <c r="O224" s="220"/>
      <c r="P224" s="220"/>
      <c r="Q224" s="220"/>
      <c r="R224" s="220"/>
      <c r="S224" s="220"/>
      <c r="T224" s="221"/>
      <c r="AT224" s="222" t="s">
        <v>137</v>
      </c>
      <c r="AU224" s="222" t="s">
        <v>92</v>
      </c>
      <c r="AV224" s="14" t="s">
        <v>135</v>
      </c>
      <c r="AW224" s="14" t="s">
        <v>36</v>
      </c>
      <c r="AX224" s="14" t="s">
        <v>90</v>
      </c>
      <c r="AY224" s="222" t="s">
        <v>128</v>
      </c>
    </row>
    <row r="225" spans="1:65" s="2" customFormat="1" ht="16.5" customHeight="1">
      <c r="A225" s="34"/>
      <c r="B225" s="35"/>
      <c r="C225" s="223" t="s">
        <v>475</v>
      </c>
      <c r="D225" s="224" t="s">
        <v>225</v>
      </c>
      <c r="E225" s="225" t="s">
        <v>476</v>
      </c>
      <c r="F225" s="226" t="s">
        <v>477</v>
      </c>
      <c r="G225" s="227" t="s">
        <v>220</v>
      </c>
      <c r="H225" s="228">
        <v>1</v>
      </c>
      <c r="I225" s="229"/>
      <c r="J225" s="230">
        <f>ROUND(I225*H225,2)</f>
        <v>0</v>
      </c>
      <c r="K225" s="226" t="s">
        <v>134</v>
      </c>
      <c r="L225" s="231"/>
      <c r="M225" s="232" t="s">
        <v>1</v>
      </c>
      <c r="N225" s="233" t="s">
        <v>47</v>
      </c>
      <c r="O225" s="71"/>
      <c r="P225" s="196">
        <f>O225*H225</f>
        <v>0</v>
      </c>
      <c r="Q225" s="196">
        <v>1.2999999999999999E-3</v>
      </c>
      <c r="R225" s="196">
        <f>Q225*H225</f>
        <v>1.2999999999999999E-3</v>
      </c>
      <c r="S225" s="196">
        <v>0</v>
      </c>
      <c r="T225" s="197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98" t="s">
        <v>172</v>
      </c>
      <c r="AT225" s="198" t="s">
        <v>225</v>
      </c>
      <c r="AU225" s="198" t="s">
        <v>92</v>
      </c>
      <c r="AY225" s="17" t="s">
        <v>128</v>
      </c>
      <c r="BE225" s="199">
        <f>IF(N225="základní",J225,0)</f>
        <v>0</v>
      </c>
      <c r="BF225" s="199">
        <f>IF(N225="snížená",J225,0)</f>
        <v>0</v>
      </c>
      <c r="BG225" s="199">
        <f>IF(N225="zákl. přenesená",J225,0)</f>
        <v>0</v>
      </c>
      <c r="BH225" s="199">
        <f>IF(N225="sníž. přenesená",J225,0)</f>
        <v>0</v>
      </c>
      <c r="BI225" s="199">
        <f>IF(N225="nulová",J225,0)</f>
        <v>0</v>
      </c>
      <c r="BJ225" s="17" t="s">
        <v>90</v>
      </c>
      <c r="BK225" s="199">
        <f>ROUND(I225*H225,2)</f>
        <v>0</v>
      </c>
      <c r="BL225" s="17" t="s">
        <v>135</v>
      </c>
      <c r="BM225" s="198" t="s">
        <v>478</v>
      </c>
    </row>
    <row r="226" spans="1:65" s="13" customFormat="1" ht="11.25">
      <c r="B226" s="200"/>
      <c r="C226" s="201"/>
      <c r="D226" s="202" t="s">
        <v>137</v>
      </c>
      <c r="E226" s="203" t="s">
        <v>1</v>
      </c>
      <c r="F226" s="204" t="s">
        <v>479</v>
      </c>
      <c r="G226" s="201"/>
      <c r="H226" s="205">
        <v>1</v>
      </c>
      <c r="I226" s="206"/>
      <c r="J226" s="201"/>
      <c r="K226" s="201"/>
      <c r="L226" s="207"/>
      <c r="M226" s="208"/>
      <c r="N226" s="209"/>
      <c r="O226" s="209"/>
      <c r="P226" s="209"/>
      <c r="Q226" s="209"/>
      <c r="R226" s="209"/>
      <c r="S226" s="209"/>
      <c r="T226" s="210"/>
      <c r="AT226" s="211" t="s">
        <v>137</v>
      </c>
      <c r="AU226" s="211" t="s">
        <v>92</v>
      </c>
      <c r="AV226" s="13" t="s">
        <v>92</v>
      </c>
      <c r="AW226" s="13" t="s">
        <v>36</v>
      </c>
      <c r="AX226" s="13" t="s">
        <v>90</v>
      </c>
      <c r="AY226" s="211" t="s">
        <v>128</v>
      </c>
    </row>
    <row r="227" spans="1:65" s="2" customFormat="1" ht="16.5" customHeight="1">
      <c r="A227" s="34"/>
      <c r="B227" s="35"/>
      <c r="C227" s="223" t="s">
        <v>480</v>
      </c>
      <c r="D227" s="224" t="s">
        <v>225</v>
      </c>
      <c r="E227" s="225" t="s">
        <v>481</v>
      </c>
      <c r="F227" s="226" t="s">
        <v>482</v>
      </c>
      <c r="G227" s="227" t="s">
        <v>220</v>
      </c>
      <c r="H227" s="228">
        <v>5</v>
      </c>
      <c r="I227" s="229"/>
      <c r="J227" s="230">
        <f>ROUND(I227*H227,2)</f>
        <v>0</v>
      </c>
      <c r="K227" s="226" t="s">
        <v>134</v>
      </c>
      <c r="L227" s="231"/>
      <c r="M227" s="232" t="s">
        <v>1</v>
      </c>
      <c r="N227" s="233" t="s">
        <v>47</v>
      </c>
      <c r="O227" s="71"/>
      <c r="P227" s="196">
        <f>O227*H227</f>
        <v>0</v>
      </c>
      <c r="Q227" s="196">
        <v>3.5000000000000001E-3</v>
      </c>
      <c r="R227" s="196">
        <f>Q227*H227</f>
        <v>1.7500000000000002E-2</v>
      </c>
      <c r="S227" s="196">
        <v>0</v>
      </c>
      <c r="T227" s="197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98" t="s">
        <v>172</v>
      </c>
      <c r="AT227" s="198" t="s">
        <v>225</v>
      </c>
      <c r="AU227" s="198" t="s">
        <v>92</v>
      </c>
      <c r="AY227" s="17" t="s">
        <v>128</v>
      </c>
      <c r="BE227" s="199">
        <f>IF(N227="základní",J227,0)</f>
        <v>0</v>
      </c>
      <c r="BF227" s="199">
        <f>IF(N227="snížená",J227,0)</f>
        <v>0</v>
      </c>
      <c r="BG227" s="199">
        <f>IF(N227="zákl. přenesená",J227,0)</f>
        <v>0</v>
      </c>
      <c r="BH227" s="199">
        <f>IF(N227="sníž. přenesená",J227,0)</f>
        <v>0</v>
      </c>
      <c r="BI227" s="199">
        <f>IF(N227="nulová",J227,0)</f>
        <v>0</v>
      </c>
      <c r="BJ227" s="17" t="s">
        <v>90</v>
      </c>
      <c r="BK227" s="199">
        <f>ROUND(I227*H227,2)</f>
        <v>0</v>
      </c>
      <c r="BL227" s="17" t="s">
        <v>135</v>
      </c>
      <c r="BM227" s="198" t="s">
        <v>483</v>
      </c>
    </row>
    <row r="228" spans="1:65" s="13" customFormat="1" ht="11.25">
      <c r="B228" s="200"/>
      <c r="C228" s="201"/>
      <c r="D228" s="202" t="s">
        <v>137</v>
      </c>
      <c r="E228" s="203" t="s">
        <v>1</v>
      </c>
      <c r="F228" s="204" t="s">
        <v>484</v>
      </c>
      <c r="G228" s="201"/>
      <c r="H228" s="205">
        <v>3</v>
      </c>
      <c r="I228" s="206"/>
      <c r="J228" s="201"/>
      <c r="K228" s="201"/>
      <c r="L228" s="207"/>
      <c r="M228" s="208"/>
      <c r="N228" s="209"/>
      <c r="O228" s="209"/>
      <c r="P228" s="209"/>
      <c r="Q228" s="209"/>
      <c r="R228" s="209"/>
      <c r="S228" s="209"/>
      <c r="T228" s="210"/>
      <c r="AT228" s="211" t="s">
        <v>137</v>
      </c>
      <c r="AU228" s="211" t="s">
        <v>92</v>
      </c>
      <c r="AV228" s="13" t="s">
        <v>92</v>
      </c>
      <c r="AW228" s="13" t="s">
        <v>36</v>
      </c>
      <c r="AX228" s="13" t="s">
        <v>82</v>
      </c>
      <c r="AY228" s="211" t="s">
        <v>128</v>
      </c>
    </row>
    <row r="229" spans="1:65" s="13" customFormat="1" ht="11.25">
      <c r="B229" s="200"/>
      <c r="C229" s="201"/>
      <c r="D229" s="202" t="s">
        <v>137</v>
      </c>
      <c r="E229" s="203" t="s">
        <v>1</v>
      </c>
      <c r="F229" s="204" t="s">
        <v>485</v>
      </c>
      <c r="G229" s="201"/>
      <c r="H229" s="205">
        <v>2</v>
      </c>
      <c r="I229" s="206"/>
      <c r="J229" s="201"/>
      <c r="K229" s="201"/>
      <c r="L229" s="207"/>
      <c r="M229" s="208"/>
      <c r="N229" s="209"/>
      <c r="O229" s="209"/>
      <c r="P229" s="209"/>
      <c r="Q229" s="209"/>
      <c r="R229" s="209"/>
      <c r="S229" s="209"/>
      <c r="T229" s="210"/>
      <c r="AT229" s="211" t="s">
        <v>137</v>
      </c>
      <c r="AU229" s="211" t="s">
        <v>92</v>
      </c>
      <c r="AV229" s="13" t="s">
        <v>92</v>
      </c>
      <c r="AW229" s="13" t="s">
        <v>36</v>
      </c>
      <c r="AX229" s="13" t="s">
        <v>82</v>
      </c>
      <c r="AY229" s="211" t="s">
        <v>128</v>
      </c>
    </row>
    <row r="230" spans="1:65" s="14" customFormat="1" ht="11.25">
      <c r="B230" s="212"/>
      <c r="C230" s="213"/>
      <c r="D230" s="202" t="s">
        <v>137</v>
      </c>
      <c r="E230" s="214" t="s">
        <v>1</v>
      </c>
      <c r="F230" s="215" t="s">
        <v>144</v>
      </c>
      <c r="G230" s="213"/>
      <c r="H230" s="216">
        <v>5</v>
      </c>
      <c r="I230" s="217"/>
      <c r="J230" s="213"/>
      <c r="K230" s="213"/>
      <c r="L230" s="218"/>
      <c r="M230" s="219"/>
      <c r="N230" s="220"/>
      <c r="O230" s="220"/>
      <c r="P230" s="220"/>
      <c r="Q230" s="220"/>
      <c r="R230" s="220"/>
      <c r="S230" s="220"/>
      <c r="T230" s="221"/>
      <c r="AT230" s="222" t="s">
        <v>137</v>
      </c>
      <c r="AU230" s="222" t="s">
        <v>92</v>
      </c>
      <c r="AV230" s="14" t="s">
        <v>135</v>
      </c>
      <c r="AW230" s="14" t="s">
        <v>36</v>
      </c>
      <c r="AX230" s="14" t="s">
        <v>90</v>
      </c>
      <c r="AY230" s="222" t="s">
        <v>128</v>
      </c>
    </row>
    <row r="231" spans="1:65" s="2" customFormat="1" ht="16.5" customHeight="1">
      <c r="A231" s="34"/>
      <c r="B231" s="35"/>
      <c r="C231" s="186" t="s">
        <v>486</v>
      </c>
      <c r="D231" s="187" t="s">
        <v>130</v>
      </c>
      <c r="E231" s="188" t="s">
        <v>487</v>
      </c>
      <c r="F231" s="189" t="s">
        <v>488</v>
      </c>
      <c r="G231" s="190" t="s">
        <v>220</v>
      </c>
      <c r="H231" s="191">
        <v>9</v>
      </c>
      <c r="I231" s="192"/>
      <c r="J231" s="193">
        <f>ROUND(I231*H231,2)</f>
        <v>0</v>
      </c>
      <c r="K231" s="189" t="s">
        <v>134</v>
      </c>
      <c r="L231" s="39"/>
      <c r="M231" s="194" t="s">
        <v>1</v>
      </c>
      <c r="N231" s="195" t="s">
        <v>47</v>
      </c>
      <c r="O231" s="71"/>
      <c r="P231" s="196">
        <f>O231*H231</f>
        <v>0</v>
      </c>
      <c r="Q231" s="196">
        <v>0.10940999999999999</v>
      </c>
      <c r="R231" s="196">
        <f>Q231*H231</f>
        <v>0.98468999999999995</v>
      </c>
      <c r="S231" s="196">
        <v>0</v>
      </c>
      <c r="T231" s="197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98" t="s">
        <v>135</v>
      </c>
      <c r="AT231" s="198" t="s">
        <v>130</v>
      </c>
      <c r="AU231" s="198" t="s">
        <v>92</v>
      </c>
      <c r="AY231" s="17" t="s">
        <v>128</v>
      </c>
      <c r="BE231" s="199">
        <f>IF(N231="základní",J231,0)</f>
        <v>0</v>
      </c>
      <c r="BF231" s="199">
        <f>IF(N231="snížená",J231,0)</f>
        <v>0</v>
      </c>
      <c r="BG231" s="199">
        <f>IF(N231="zákl. přenesená",J231,0)</f>
        <v>0</v>
      </c>
      <c r="BH231" s="199">
        <f>IF(N231="sníž. přenesená",J231,0)</f>
        <v>0</v>
      </c>
      <c r="BI231" s="199">
        <f>IF(N231="nulová",J231,0)</f>
        <v>0</v>
      </c>
      <c r="BJ231" s="17" t="s">
        <v>90</v>
      </c>
      <c r="BK231" s="199">
        <f>ROUND(I231*H231,2)</f>
        <v>0</v>
      </c>
      <c r="BL231" s="17" t="s">
        <v>135</v>
      </c>
      <c r="BM231" s="198" t="s">
        <v>489</v>
      </c>
    </row>
    <row r="232" spans="1:65" s="13" customFormat="1" ht="11.25">
      <c r="B232" s="200"/>
      <c r="C232" s="201"/>
      <c r="D232" s="202" t="s">
        <v>137</v>
      </c>
      <c r="E232" s="203" t="s">
        <v>1</v>
      </c>
      <c r="F232" s="204" t="s">
        <v>462</v>
      </c>
      <c r="G232" s="201"/>
      <c r="H232" s="205">
        <v>4</v>
      </c>
      <c r="I232" s="206"/>
      <c r="J232" s="201"/>
      <c r="K232" s="201"/>
      <c r="L232" s="207"/>
      <c r="M232" s="208"/>
      <c r="N232" s="209"/>
      <c r="O232" s="209"/>
      <c r="P232" s="209"/>
      <c r="Q232" s="209"/>
      <c r="R232" s="209"/>
      <c r="S232" s="209"/>
      <c r="T232" s="210"/>
      <c r="AT232" s="211" t="s">
        <v>137</v>
      </c>
      <c r="AU232" s="211" t="s">
        <v>92</v>
      </c>
      <c r="AV232" s="13" t="s">
        <v>92</v>
      </c>
      <c r="AW232" s="13" t="s">
        <v>36</v>
      </c>
      <c r="AX232" s="13" t="s">
        <v>82</v>
      </c>
      <c r="AY232" s="211" t="s">
        <v>128</v>
      </c>
    </row>
    <row r="233" spans="1:65" s="13" customFormat="1" ht="11.25">
      <c r="B233" s="200"/>
      <c r="C233" s="201"/>
      <c r="D233" s="202" t="s">
        <v>137</v>
      </c>
      <c r="E233" s="203" t="s">
        <v>1</v>
      </c>
      <c r="F233" s="204" t="s">
        <v>463</v>
      </c>
      <c r="G233" s="201"/>
      <c r="H233" s="205">
        <v>5</v>
      </c>
      <c r="I233" s="206"/>
      <c r="J233" s="201"/>
      <c r="K233" s="201"/>
      <c r="L233" s="207"/>
      <c r="M233" s="208"/>
      <c r="N233" s="209"/>
      <c r="O233" s="209"/>
      <c r="P233" s="209"/>
      <c r="Q233" s="209"/>
      <c r="R233" s="209"/>
      <c r="S233" s="209"/>
      <c r="T233" s="210"/>
      <c r="AT233" s="211" t="s">
        <v>137</v>
      </c>
      <c r="AU233" s="211" t="s">
        <v>92</v>
      </c>
      <c r="AV233" s="13" t="s">
        <v>92</v>
      </c>
      <c r="AW233" s="13" t="s">
        <v>36</v>
      </c>
      <c r="AX233" s="13" t="s">
        <v>82</v>
      </c>
      <c r="AY233" s="211" t="s">
        <v>128</v>
      </c>
    </row>
    <row r="234" spans="1:65" s="14" customFormat="1" ht="11.25">
      <c r="B234" s="212"/>
      <c r="C234" s="213"/>
      <c r="D234" s="202" t="s">
        <v>137</v>
      </c>
      <c r="E234" s="214" t="s">
        <v>1</v>
      </c>
      <c r="F234" s="215" t="s">
        <v>144</v>
      </c>
      <c r="G234" s="213"/>
      <c r="H234" s="216">
        <v>9</v>
      </c>
      <c r="I234" s="217"/>
      <c r="J234" s="213"/>
      <c r="K234" s="213"/>
      <c r="L234" s="218"/>
      <c r="M234" s="219"/>
      <c r="N234" s="220"/>
      <c r="O234" s="220"/>
      <c r="P234" s="220"/>
      <c r="Q234" s="220"/>
      <c r="R234" s="220"/>
      <c r="S234" s="220"/>
      <c r="T234" s="221"/>
      <c r="AT234" s="222" t="s">
        <v>137</v>
      </c>
      <c r="AU234" s="222" t="s">
        <v>92</v>
      </c>
      <c r="AV234" s="14" t="s">
        <v>135</v>
      </c>
      <c r="AW234" s="14" t="s">
        <v>36</v>
      </c>
      <c r="AX234" s="14" t="s">
        <v>90</v>
      </c>
      <c r="AY234" s="222" t="s">
        <v>128</v>
      </c>
    </row>
    <row r="235" spans="1:65" s="2" customFormat="1" ht="16.5" customHeight="1">
      <c r="A235" s="34"/>
      <c r="B235" s="35"/>
      <c r="C235" s="223" t="s">
        <v>490</v>
      </c>
      <c r="D235" s="224" t="s">
        <v>225</v>
      </c>
      <c r="E235" s="225" t="s">
        <v>491</v>
      </c>
      <c r="F235" s="226" t="s">
        <v>492</v>
      </c>
      <c r="G235" s="227" t="s">
        <v>220</v>
      </c>
      <c r="H235" s="228">
        <v>9</v>
      </c>
      <c r="I235" s="229"/>
      <c r="J235" s="230">
        <f>ROUND(I235*H235,2)</f>
        <v>0</v>
      </c>
      <c r="K235" s="226" t="s">
        <v>134</v>
      </c>
      <c r="L235" s="231"/>
      <c r="M235" s="232" t="s">
        <v>1</v>
      </c>
      <c r="N235" s="233" t="s">
        <v>47</v>
      </c>
      <c r="O235" s="71"/>
      <c r="P235" s="196">
        <f>O235*H235</f>
        <v>0</v>
      </c>
      <c r="Q235" s="196">
        <v>6.1000000000000004E-3</v>
      </c>
      <c r="R235" s="196">
        <f>Q235*H235</f>
        <v>5.4900000000000004E-2</v>
      </c>
      <c r="S235" s="196">
        <v>0</v>
      </c>
      <c r="T235" s="197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98" t="s">
        <v>172</v>
      </c>
      <c r="AT235" s="198" t="s">
        <v>225</v>
      </c>
      <c r="AU235" s="198" t="s">
        <v>92</v>
      </c>
      <c r="AY235" s="17" t="s">
        <v>128</v>
      </c>
      <c r="BE235" s="199">
        <f>IF(N235="základní",J235,0)</f>
        <v>0</v>
      </c>
      <c r="BF235" s="199">
        <f>IF(N235="snížená",J235,0)</f>
        <v>0</v>
      </c>
      <c r="BG235" s="199">
        <f>IF(N235="zákl. přenesená",J235,0)</f>
        <v>0</v>
      </c>
      <c r="BH235" s="199">
        <f>IF(N235="sníž. přenesená",J235,0)</f>
        <v>0</v>
      </c>
      <c r="BI235" s="199">
        <f>IF(N235="nulová",J235,0)</f>
        <v>0</v>
      </c>
      <c r="BJ235" s="17" t="s">
        <v>90</v>
      </c>
      <c r="BK235" s="199">
        <f>ROUND(I235*H235,2)</f>
        <v>0</v>
      </c>
      <c r="BL235" s="17" t="s">
        <v>135</v>
      </c>
      <c r="BM235" s="198" t="s">
        <v>493</v>
      </c>
    </row>
    <row r="236" spans="1:65" s="13" customFormat="1" ht="11.25">
      <c r="B236" s="200"/>
      <c r="C236" s="201"/>
      <c r="D236" s="202" t="s">
        <v>137</v>
      </c>
      <c r="E236" s="203" t="s">
        <v>1</v>
      </c>
      <c r="F236" s="204" t="s">
        <v>462</v>
      </c>
      <c r="G236" s="201"/>
      <c r="H236" s="205">
        <v>4</v>
      </c>
      <c r="I236" s="206"/>
      <c r="J236" s="201"/>
      <c r="K236" s="201"/>
      <c r="L236" s="207"/>
      <c r="M236" s="208"/>
      <c r="N236" s="209"/>
      <c r="O236" s="209"/>
      <c r="P236" s="209"/>
      <c r="Q236" s="209"/>
      <c r="R236" s="209"/>
      <c r="S236" s="209"/>
      <c r="T236" s="210"/>
      <c r="AT236" s="211" t="s">
        <v>137</v>
      </c>
      <c r="AU236" s="211" t="s">
        <v>92</v>
      </c>
      <c r="AV236" s="13" t="s">
        <v>92</v>
      </c>
      <c r="AW236" s="13" t="s">
        <v>36</v>
      </c>
      <c r="AX236" s="13" t="s">
        <v>82</v>
      </c>
      <c r="AY236" s="211" t="s">
        <v>128</v>
      </c>
    </row>
    <row r="237" spans="1:65" s="13" customFormat="1" ht="11.25">
      <c r="B237" s="200"/>
      <c r="C237" s="201"/>
      <c r="D237" s="202" t="s">
        <v>137</v>
      </c>
      <c r="E237" s="203" t="s">
        <v>1</v>
      </c>
      <c r="F237" s="204" t="s">
        <v>463</v>
      </c>
      <c r="G237" s="201"/>
      <c r="H237" s="205">
        <v>5</v>
      </c>
      <c r="I237" s="206"/>
      <c r="J237" s="201"/>
      <c r="K237" s="201"/>
      <c r="L237" s="207"/>
      <c r="M237" s="208"/>
      <c r="N237" s="209"/>
      <c r="O237" s="209"/>
      <c r="P237" s="209"/>
      <c r="Q237" s="209"/>
      <c r="R237" s="209"/>
      <c r="S237" s="209"/>
      <c r="T237" s="210"/>
      <c r="AT237" s="211" t="s">
        <v>137</v>
      </c>
      <c r="AU237" s="211" t="s">
        <v>92</v>
      </c>
      <c r="AV237" s="13" t="s">
        <v>92</v>
      </c>
      <c r="AW237" s="13" t="s">
        <v>36</v>
      </c>
      <c r="AX237" s="13" t="s">
        <v>82</v>
      </c>
      <c r="AY237" s="211" t="s">
        <v>128</v>
      </c>
    </row>
    <row r="238" spans="1:65" s="14" customFormat="1" ht="11.25">
      <c r="B238" s="212"/>
      <c r="C238" s="213"/>
      <c r="D238" s="202" t="s">
        <v>137</v>
      </c>
      <c r="E238" s="214" t="s">
        <v>1</v>
      </c>
      <c r="F238" s="215" t="s">
        <v>144</v>
      </c>
      <c r="G238" s="213"/>
      <c r="H238" s="216">
        <v>9</v>
      </c>
      <c r="I238" s="217"/>
      <c r="J238" s="213"/>
      <c r="K238" s="213"/>
      <c r="L238" s="218"/>
      <c r="M238" s="219"/>
      <c r="N238" s="220"/>
      <c r="O238" s="220"/>
      <c r="P238" s="220"/>
      <c r="Q238" s="220"/>
      <c r="R238" s="220"/>
      <c r="S238" s="220"/>
      <c r="T238" s="221"/>
      <c r="AT238" s="222" t="s">
        <v>137</v>
      </c>
      <c r="AU238" s="222" t="s">
        <v>92</v>
      </c>
      <c r="AV238" s="14" t="s">
        <v>135</v>
      </c>
      <c r="AW238" s="14" t="s">
        <v>36</v>
      </c>
      <c r="AX238" s="14" t="s">
        <v>90</v>
      </c>
      <c r="AY238" s="222" t="s">
        <v>128</v>
      </c>
    </row>
    <row r="239" spans="1:65" s="2" customFormat="1" ht="16.5" customHeight="1">
      <c r="A239" s="34"/>
      <c r="B239" s="35"/>
      <c r="C239" s="186" t="s">
        <v>494</v>
      </c>
      <c r="D239" s="187" t="s">
        <v>130</v>
      </c>
      <c r="E239" s="188" t="s">
        <v>495</v>
      </c>
      <c r="F239" s="189" t="s">
        <v>496</v>
      </c>
      <c r="G239" s="190" t="s">
        <v>163</v>
      </c>
      <c r="H239" s="191">
        <v>197</v>
      </c>
      <c r="I239" s="192"/>
      <c r="J239" s="193">
        <f>ROUND(I239*H239,2)</f>
        <v>0</v>
      </c>
      <c r="K239" s="189" t="s">
        <v>134</v>
      </c>
      <c r="L239" s="39"/>
      <c r="M239" s="194" t="s">
        <v>1</v>
      </c>
      <c r="N239" s="195" t="s">
        <v>47</v>
      </c>
      <c r="O239" s="71"/>
      <c r="P239" s="196">
        <f>O239*H239</f>
        <v>0</v>
      </c>
      <c r="Q239" s="196">
        <v>1E-4</v>
      </c>
      <c r="R239" s="196">
        <f>Q239*H239</f>
        <v>1.9700000000000002E-2</v>
      </c>
      <c r="S239" s="196">
        <v>0</v>
      </c>
      <c r="T239" s="197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98" t="s">
        <v>135</v>
      </c>
      <c r="AT239" s="198" t="s">
        <v>130</v>
      </c>
      <c r="AU239" s="198" t="s">
        <v>92</v>
      </c>
      <c r="AY239" s="17" t="s">
        <v>128</v>
      </c>
      <c r="BE239" s="199">
        <f>IF(N239="základní",J239,0)</f>
        <v>0</v>
      </c>
      <c r="BF239" s="199">
        <f>IF(N239="snížená",J239,0)</f>
        <v>0</v>
      </c>
      <c r="BG239" s="199">
        <f>IF(N239="zákl. přenesená",J239,0)</f>
        <v>0</v>
      </c>
      <c r="BH239" s="199">
        <f>IF(N239="sníž. přenesená",J239,0)</f>
        <v>0</v>
      </c>
      <c r="BI239" s="199">
        <f>IF(N239="nulová",J239,0)</f>
        <v>0</v>
      </c>
      <c r="BJ239" s="17" t="s">
        <v>90</v>
      </c>
      <c r="BK239" s="199">
        <f>ROUND(I239*H239,2)</f>
        <v>0</v>
      </c>
      <c r="BL239" s="17" t="s">
        <v>135</v>
      </c>
      <c r="BM239" s="198" t="s">
        <v>497</v>
      </c>
    </row>
    <row r="240" spans="1:65" s="13" customFormat="1" ht="11.25">
      <c r="B240" s="200"/>
      <c r="C240" s="201"/>
      <c r="D240" s="202" t="s">
        <v>137</v>
      </c>
      <c r="E240" s="203" t="s">
        <v>1</v>
      </c>
      <c r="F240" s="204" t="s">
        <v>498</v>
      </c>
      <c r="G240" s="201"/>
      <c r="H240" s="205">
        <v>197</v>
      </c>
      <c r="I240" s="206"/>
      <c r="J240" s="201"/>
      <c r="K240" s="201"/>
      <c r="L240" s="207"/>
      <c r="M240" s="208"/>
      <c r="N240" s="209"/>
      <c r="O240" s="209"/>
      <c r="P240" s="209"/>
      <c r="Q240" s="209"/>
      <c r="R240" s="209"/>
      <c r="S240" s="209"/>
      <c r="T240" s="210"/>
      <c r="AT240" s="211" t="s">
        <v>137</v>
      </c>
      <c r="AU240" s="211" t="s">
        <v>92</v>
      </c>
      <c r="AV240" s="13" t="s">
        <v>92</v>
      </c>
      <c r="AW240" s="13" t="s">
        <v>36</v>
      </c>
      <c r="AX240" s="13" t="s">
        <v>90</v>
      </c>
      <c r="AY240" s="211" t="s">
        <v>128</v>
      </c>
    </row>
    <row r="241" spans="1:65" s="2" customFormat="1" ht="16.5" customHeight="1">
      <c r="A241" s="34"/>
      <c r="B241" s="35"/>
      <c r="C241" s="186" t="s">
        <v>499</v>
      </c>
      <c r="D241" s="187" t="s">
        <v>130</v>
      </c>
      <c r="E241" s="188" t="s">
        <v>500</v>
      </c>
      <c r="F241" s="189" t="s">
        <v>501</v>
      </c>
      <c r="G241" s="190" t="s">
        <v>133</v>
      </c>
      <c r="H241" s="191">
        <v>4</v>
      </c>
      <c r="I241" s="192"/>
      <c r="J241" s="193">
        <f>ROUND(I241*H241,2)</f>
        <v>0</v>
      </c>
      <c r="K241" s="189" t="s">
        <v>134</v>
      </c>
      <c r="L241" s="39"/>
      <c r="M241" s="194" t="s">
        <v>1</v>
      </c>
      <c r="N241" s="195" t="s">
        <v>47</v>
      </c>
      <c r="O241" s="71"/>
      <c r="P241" s="196">
        <f>O241*H241</f>
        <v>0</v>
      </c>
      <c r="Q241" s="196">
        <v>1.1999999999999999E-3</v>
      </c>
      <c r="R241" s="196">
        <f>Q241*H241</f>
        <v>4.7999999999999996E-3</v>
      </c>
      <c r="S241" s="196">
        <v>0</v>
      </c>
      <c r="T241" s="197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98" t="s">
        <v>135</v>
      </c>
      <c r="AT241" s="198" t="s">
        <v>130</v>
      </c>
      <c r="AU241" s="198" t="s">
        <v>92</v>
      </c>
      <c r="AY241" s="17" t="s">
        <v>128</v>
      </c>
      <c r="BE241" s="199">
        <f>IF(N241="základní",J241,0)</f>
        <v>0</v>
      </c>
      <c r="BF241" s="199">
        <f>IF(N241="snížená",J241,0)</f>
        <v>0</v>
      </c>
      <c r="BG241" s="199">
        <f>IF(N241="zákl. přenesená",J241,0)</f>
        <v>0</v>
      </c>
      <c r="BH241" s="199">
        <f>IF(N241="sníž. přenesená",J241,0)</f>
        <v>0</v>
      </c>
      <c r="BI241" s="199">
        <f>IF(N241="nulová",J241,0)</f>
        <v>0</v>
      </c>
      <c r="BJ241" s="17" t="s">
        <v>90</v>
      </c>
      <c r="BK241" s="199">
        <f>ROUND(I241*H241,2)</f>
        <v>0</v>
      </c>
      <c r="BL241" s="17" t="s">
        <v>135</v>
      </c>
      <c r="BM241" s="198" t="s">
        <v>502</v>
      </c>
    </row>
    <row r="242" spans="1:65" s="13" customFormat="1" ht="11.25">
      <c r="B242" s="200"/>
      <c r="C242" s="201"/>
      <c r="D242" s="202" t="s">
        <v>137</v>
      </c>
      <c r="E242" s="203" t="s">
        <v>1</v>
      </c>
      <c r="F242" s="204" t="s">
        <v>503</v>
      </c>
      <c r="G242" s="201"/>
      <c r="H242" s="205">
        <v>4</v>
      </c>
      <c r="I242" s="206"/>
      <c r="J242" s="201"/>
      <c r="K242" s="201"/>
      <c r="L242" s="207"/>
      <c r="M242" s="208"/>
      <c r="N242" s="209"/>
      <c r="O242" s="209"/>
      <c r="P242" s="209"/>
      <c r="Q242" s="209"/>
      <c r="R242" s="209"/>
      <c r="S242" s="209"/>
      <c r="T242" s="210"/>
      <c r="AT242" s="211" t="s">
        <v>137</v>
      </c>
      <c r="AU242" s="211" t="s">
        <v>92</v>
      </c>
      <c r="AV242" s="13" t="s">
        <v>92</v>
      </c>
      <c r="AW242" s="13" t="s">
        <v>36</v>
      </c>
      <c r="AX242" s="13" t="s">
        <v>90</v>
      </c>
      <c r="AY242" s="211" t="s">
        <v>128</v>
      </c>
    </row>
    <row r="243" spans="1:65" s="2" customFormat="1" ht="21.75" customHeight="1">
      <c r="A243" s="34"/>
      <c r="B243" s="35"/>
      <c r="C243" s="186" t="s">
        <v>504</v>
      </c>
      <c r="D243" s="187" t="s">
        <v>130</v>
      </c>
      <c r="E243" s="188" t="s">
        <v>505</v>
      </c>
      <c r="F243" s="189" t="s">
        <v>506</v>
      </c>
      <c r="G243" s="190" t="s">
        <v>163</v>
      </c>
      <c r="H243" s="191">
        <v>103</v>
      </c>
      <c r="I243" s="192"/>
      <c r="J243" s="193">
        <f>ROUND(I243*H243,2)</f>
        <v>0</v>
      </c>
      <c r="K243" s="189" t="s">
        <v>134</v>
      </c>
      <c r="L243" s="39"/>
      <c r="M243" s="194" t="s">
        <v>1</v>
      </c>
      <c r="N243" s="195" t="s">
        <v>47</v>
      </c>
      <c r="O243" s="71"/>
      <c r="P243" s="196">
        <f>O243*H243</f>
        <v>0</v>
      </c>
      <c r="Q243" s="196">
        <v>8.0879999999999994E-2</v>
      </c>
      <c r="R243" s="196">
        <f>Q243*H243</f>
        <v>8.3306399999999989</v>
      </c>
      <c r="S243" s="196">
        <v>0</v>
      </c>
      <c r="T243" s="197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98" t="s">
        <v>135</v>
      </c>
      <c r="AT243" s="198" t="s">
        <v>130</v>
      </c>
      <c r="AU243" s="198" t="s">
        <v>92</v>
      </c>
      <c r="AY243" s="17" t="s">
        <v>128</v>
      </c>
      <c r="BE243" s="199">
        <f>IF(N243="základní",J243,0)</f>
        <v>0</v>
      </c>
      <c r="BF243" s="199">
        <f>IF(N243="snížená",J243,0)</f>
        <v>0</v>
      </c>
      <c r="BG243" s="199">
        <f>IF(N243="zákl. přenesená",J243,0)</f>
        <v>0</v>
      </c>
      <c r="BH243" s="199">
        <f>IF(N243="sníž. přenesená",J243,0)</f>
        <v>0</v>
      </c>
      <c r="BI243" s="199">
        <f>IF(N243="nulová",J243,0)</f>
        <v>0</v>
      </c>
      <c r="BJ243" s="17" t="s">
        <v>90</v>
      </c>
      <c r="BK243" s="199">
        <f>ROUND(I243*H243,2)</f>
        <v>0</v>
      </c>
      <c r="BL243" s="17" t="s">
        <v>135</v>
      </c>
      <c r="BM243" s="198" t="s">
        <v>507</v>
      </c>
    </row>
    <row r="244" spans="1:65" s="13" customFormat="1" ht="11.25">
      <c r="B244" s="200"/>
      <c r="C244" s="201"/>
      <c r="D244" s="202" t="s">
        <v>137</v>
      </c>
      <c r="E244" s="203" t="s">
        <v>1</v>
      </c>
      <c r="F244" s="204" t="s">
        <v>508</v>
      </c>
      <c r="G244" s="201"/>
      <c r="H244" s="205">
        <v>103</v>
      </c>
      <c r="I244" s="206"/>
      <c r="J244" s="201"/>
      <c r="K244" s="201"/>
      <c r="L244" s="207"/>
      <c r="M244" s="208"/>
      <c r="N244" s="209"/>
      <c r="O244" s="209"/>
      <c r="P244" s="209"/>
      <c r="Q244" s="209"/>
      <c r="R244" s="209"/>
      <c r="S244" s="209"/>
      <c r="T244" s="210"/>
      <c r="AT244" s="211" t="s">
        <v>137</v>
      </c>
      <c r="AU244" s="211" t="s">
        <v>92</v>
      </c>
      <c r="AV244" s="13" t="s">
        <v>92</v>
      </c>
      <c r="AW244" s="13" t="s">
        <v>36</v>
      </c>
      <c r="AX244" s="13" t="s">
        <v>90</v>
      </c>
      <c r="AY244" s="211" t="s">
        <v>128</v>
      </c>
    </row>
    <row r="245" spans="1:65" s="2" customFormat="1" ht="16.5" customHeight="1">
      <c r="A245" s="34"/>
      <c r="B245" s="35"/>
      <c r="C245" s="223" t="s">
        <v>509</v>
      </c>
      <c r="D245" s="224" t="s">
        <v>225</v>
      </c>
      <c r="E245" s="225" t="s">
        <v>510</v>
      </c>
      <c r="F245" s="226" t="s">
        <v>511</v>
      </c>
      <c r="G245" s="227" t="s">
        <v>163</v>
      </c>
      <c r="H245" s="228">
        <v>113.3</v>
      </c>
      <c r="I245" s="229"/>
      <c r="J245" s="230">
        <f>ROUND(I245*H245,2)</f>
        <v>0</v>
      </c>
      <c r="K245" s="226" t="s">
        <v>134</v>
      </c>
      <c r="L245" s="231"/>
      <c r="M245" s="232" t="s">
        <v>1</v>
      </c>
      <c r="N245" s="233" t="s">
        <v>47</v>
      </c>
      <c r="O245" s="71"/>
      <c r="P245" s="196">
        <f>O245*H245</f>
        <v>0</v>
      </c>
      <c r="Q245" s="196">
        <v>4.5999999999999999E-2</v>
      </c>
      <c r="R245" s="196">
        <f>Q245*H245</f>
        <v>5.2118000000000002</v>
      </c>
      <c r="S245" s="196">
        <v>0</v>
      </c>
      <c r="T245" s="197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98" t="s">
        <v>172</v>
      </c>
      <c r="AT245" s="198" t="s">
        <v>225</v>
      </c>
      <c r="AU245" s="198" t="s">
        <v>92</v>
      </c>
      <c r="AY245" s="17" t="s">
        <v>128</v>
      </c>
      <c r="BE245" s="199">
        <f>IF(N245="základní",J245,0)</f>
        <v>0</v>
      </c>
      <c r="BF245" s="199">
        <f>IF(N245="snížená",J245,0)</f>
        <v>0</v>
      </c>
      <c r="BG245" s="199">
        <f>IF(N245="zákl. přenesená",J245,0)</f>
        <v>0</v>
      </c>
      <c r="BH245" s="199">
        <f>IF(N245="sníž. přenesená",J245,0)</f>
        <v>0</v>
      </c>
      <c r="BI245" s="199">
        <f>IF(N245="nulová",J245,0)</f>
        <v>0</v>
      </c>
      <c r="BJ245" s="17" t="s">
        <v>90</v>
      </c>
      <c r="BK245" s="199">
        <f>ROUND(I245*H245,2)</f>
        <v>0</v>
      </c>
      <c r="BL245" s="17" t="s">
        <v>135</v>
      </c>
      <c r="BM245" s="198" t="s">
        <v>512</v>
      </c>
    </row>
    <row r="246" spans="1:65" s="13" customFormat="1" ht="11.25">
      <c r="B246" s="200"/>
      <c r="C246" s="201"/>
      <c r="D246" s="202" t="s">
        <v>137</v>
      </c>
      <c r="E246" s="203" t="s">
        <v>1</v>
      </c>
      <c r="F246" s="204" t="s">
        <v>513</v>
      </c>
      <c r="G246" s="201"/>
      <c r="H246" s="205">
        <v>113.3</v>
      </c>
      <c r="I246" s="206"/>
      <c r="J246" s="201"/>
      <c r="K246" s="201"/>
      <c r="L246" s="207"/>
      <c r="M246" s="208"/>
      <c r="N246" s="209"/>
      <c r="O246" s="209"/>
      <c r="P246" s="209"/>
      <c r="Q246" s="209"/>
      <c r="R246" s="209"/>
      <c r="S246" s="209"/>
      <c r="T246" s="210"/>
      <c r="AT246" s="211" t="s">
        <v>137</v>
      </c>
      <c r="AU246" s="211" t="s">
        <v>92</v>
      </c>
      <c r="AV246" s="13" t="s">
        <v>92</v>
      </c>
      <c r="AW246" s="13" t="s">
        <v>36</v>
      </c>
      <c r="AX246" s="13" t="s">
        <v>90</v>
      </c>
      <c r="AY246" s="211" t="s">
        <v>128</v>
      </c>
    </row>
    <row r="247" spans="1:65" s="2" customFormat="1" ht="16.5" customHeight="1">
      <c r="A247" s="34"/>
      <c r="B247" s="35"/>
      <c r="C247" s="186" t="s">
        <v>514</v>
      </c>
      <c r="D247" s="187" t="s">
        <v>130</v>
      </c>
      <c r="E247" s="188" t="s">
        <v>515</v>
      </c>
      <c r="F247" s="189" t="s">
        <v>516</v>
      </c>
      <c r="G247" s="190" t="s">
        <v>163</v>
      </c>
      <c r="H247" s="191">
        <v>197</v>
      </c>
      <c r="I247" s="192"/>
      <c r="J247" s="193">
        <f>ROUND(I247*H247,2)</f>
        <v>0</v>
      </c>
      <c r="K247" s="189" t="s">
        <v>134</v>
      </c>
      <c r="L247" s="39"/>
      <c r="M247" s="194" t="s">
        <v>1</v>
      </c>
      <c r="N247" s="195" t="s">
        <v>47</v>
      </c>
      <c r="O247" s="71"/>
      <c r="P247" s="196">
        <f>O247*H247</f>
        <v>0</v>
      </c>
      <c r="Q247" s="196">
        <v>0</v>
      </c>
      <c r="R247" s="196">
        <f>Q247*H247</f>
        <v>0</v>
      </c>
      <c r="S247" s="196">
        <v>0</v>
      </c>
      <c r="T247" s="197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98" t="s">
        <v>135</v>
      </c>
      <c r="AT247" s="198" t="s">
        <v>130</v>
      </c>
      <c r="AU247" s="198" t="s">
        <v>92</v>
      </c>
      <c r="AY247" s="17" t="s">
        <v>128</v>
      </c>
      <c r="BE247" s="199">
        <f>IF(N247="základní",J247,0)</f>
        <v>0</v>
      </c>
      <c r="BF247" s="199">
        <f>IF(N247="snížená",J247,0)</f>
        <v>0</v>
      </c>
      <c r="BG247" s="199">
        <f>IF(N247="zákl. přenesená",J247,0)</f>
        <v>0</v>
      </c>
      <c r="BH247" s="199">
        <f>IF(N247="sníž. přenesená",J247,0)</f>
        <v>0</v>
      </c>
      <c r="BI247" s="199">
        <f>IF(N247="nulová",J247,0)</f>
        <v>0</v>
      </c>
      <c r="BJ247" s="17" t="s">
        <v>90</v>
      </c>
      <c r="BK247" s="199">
        <f>ROUND(I247*H247,2)</f>
        <v>0</v>
      </c>
      <c r="BL247" s="17" t="s">
        <v>135</v>
      </c>
      <c r="BM247" s="198" t="s">
        <v>517</v>
      </c>
    </row>
    <row r="248" spans="1:65" s="13" customFormat="1" ht="11.25">
      <c r="B248" s="200"/>
      <c r="C248" s="201"/>
      <c r="D248" s="202" t="s">
        <v>137</v>
      </c>
      <c r="E248" s="203" t="s">
        <v>1</v>
      </c>
      <c r="F248" s="204" t="s">
        <v>498</v>
      </c>
      <c r="G248" s="201"/>
      <c r="H248" s="205">
        <v>197</v>
      </c>
      <c r="I248" s="206"/>
      <c r="J248" s="201"/>
      <c r="K248" s="201"/>
      <c r="L248" s="207"/>
      <c r="M248" s="208"/>
      <c r="N248" s="209"/>
      <c r="O248" s="209"/>
      <c r="P248" s="209"/>
      <c r="Q248" s="209"/>
      <c r="R248" s="209"/>
      <c r="S248" s="209"/>
      <c r="T248" s="210"/>
      <c r="AT248" s="211" t="s">
        <v>137</v>
      </c>
      <c r="AU248" s="211" t="s">
        <v>92</v>
      </c>
      <c r="AV248" s="13" t="s">
        <v>92</v>
      </c>
      <c r="AW248" s="13" t="s">
        <v>36</v>
      </c>
      <c r="AX248" s="13" t="s">
        <v>90</v>
      </c>
      <c r="AY248" s="211" t="s">
        <v>128</v>
      </c>
    </row>
    <row r="249" spans="1:65" s="2" customFormat="1" ht="16.5" customHeight="1">
      <c r="A249" s="34"/>
      <c r="B249" s="35"/>
      <c r="C249" s="186" t="s">
        <v>518</v>
      </c>
      <c r="D249" s="187" t="s">
        <v>130</v>
      </c>
      <c r="E249" s="188" t="s">
        <v>519</v>
      </c>
      <c r="F249" s="189" t="s">
        <v>520</v>
      </c>
      <c r="G249" s="190" t="s">
        <v>133</v>
      </c>
      <c r="H249" s="191">
        <v>4</v>
      </c>
      <c r="I249" s="192"/>
      <c r="J249" s="193">
        <f>ROUND(I249*H249,2)</f>
        <v>0</v>
      </c>
      <c r="K249" s="189" t="s">
        <v>134</v>
      </c>
      <c r="L249" s="39"/>
      <c r="M249" s="194" t="s">
        <v>1</v>
      </c>
      <c r="N249" s="195" t="s">
        <v>47</v>
      </c>
      <c r="O249" s="71"/>
      <c r="P249" s="196">
        <f>O249*H249</f>
        <v>0</v>
      </c>
      <c r="Q249" s="196">
        <v>1.0000000000000001E-5</v>
      </c>
      <c r="R249" s="196">
        <f>Q249*H249</f>
        <v>4.0000000000000003E-5</v>
      </c>
      <c r="S249" s="196">
        <v>0</v>
      </c>
      <c r="T249" s="197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98" t="s">
        <v>135</v>
      </c>
      <c r="AT249" s="198" t="s">
        <v>130</v>
      </c>
      <c r="AU249" s="198" t="s">
        <v>92</v>
      </c>
      <c r="AY249" s="17" t="s">
        <v>128</v>
      </c>
      <c r="BE249" s="199">
        <f>IF(N249="základní",J249,0)</f>
        <v>0</v>
      </c>
      <c r="BF249" s="199">
        <f>IF(N249="snížená",J249,0)</f>
        <v>0</v>
      </c>
      <c r="BG249" s="199">
        <f>IF(N249="zákl. přenesená",J249,0)</f>
        <v>0</v>
      </c>
      <c r="BH249" s="199">
        <f>IF(N249="sníž. přenesená",J249,0)</f>
        <v>0</v>
      </c>
      <c r="BI249" s="199">
        <f>IF(N249="nulová",J249,0)</f>
        <v>0</v>
      </c>
      <c r="BJ249" s="17" t="s">
        <v>90</v>
      </c>
      <c r="BK249" s="199">
        <f>ROUND(I249*H249,2)</f>
        <v>0</v>
      </c>
      <c r="BL249" s="17" t="s">
        <v>135</v>
      </c>
      <c r="BM249" s="198" t="s">
        <v>521</v>
      </c>
    </row>
    <row r="250" spans="1:65" s="13" customFormat="1" ht="11.25">
      <c r="B250" s="200"/>
      <c r="C250" s="201"/>
      <c r="D250" s="202" t="s">
        <v>137</v>
      </c>
      <c r="E250" s="203" t="s">
        <v>1</v>
      </c>
      <c r="F250" s="204" t="s">
        <v>503</v>
      </c>
      <c r="G250" s="201"/>
      <c r="H250" s="205">
        <v>4</v>
      </c>
      <c r="I250" s="206"/>
      <c r="J250" s="201"/>
      <c r="K250" s="201"/>
      <c r="L250" s="207"/>
      <c r="M250" s="208"/>
      <c r="N250" s="209"/>
      <c r="O250" s="209"/>
      <c r="P250" s="209"/>
      <c r="Q250" s="209"/>
      <c r="R250" s="209"/>
      <c r="S250" s="209"/>
      <c r="T250" s="210"/>
      <c r="AT250" s="211" t="s">
        <v>137</v>
      </c>
      <c r="AU250" s="211" t="s">
        <v>92</v>
      </c>
      <c r="AV250" s="13" t="s">
        <v>92</v>
      </c>
      <c r="AW250" s="13" t="s">
        <v>36</v>
      </c>
      <c r="AX250" s="13" t="s">
        <v>90</v>
      </c>
      <c r="AY250" s="211" t="s">
        <v>128</v>
      </c>
    </row>
    <row r="251" spans="1:65" s="2" customFormat="1" ht="16.5" customHeight="1">
      <c r="A251" s="34"/>
      <c r="B251" s="35"/>
      <c r="C251" s="186" t="s">
        <v>522</v>
      </c>
      <c r="D251" s="187" t="s">
        <v>130</v>
      </c>
      <c r="E251" s="188" t="s">
        <v>523</v>
      </c>
      <c r="F251" s="189" t="s">
        <v>524</v>
      </c>
      <c r="G251" s="190" t="s">
        <v>163</v>
      </c>
      <c r="H251" s="191">
        <v>185</v>
      </c>
      <c r="I251" s="192"/>
      <c r="J251" s="193">
        <f>ROUND(I251*H251,2)</f>
        <v>0</v>
      </c>
      <c r="K251" s="189" t="s">
        <v>134</v>
      </c>
      <c r="L251" s="39"/>
      <c r="M251" s="194" t="s">
        <v>1</v>
      </c>
      <c r="N251" s="195" t="s">
        <v>47</v>
      </c>
      <c r="O251" s="71"/>
      <c r="P251" s="196">
        <f>O251*H251</f>
        <v>0</v>
      </c>
      <c r="Q251" s="196">
        <v>0.16850000000000001</v>
      </c>
      <c r="R251" s="196">
        <f>Q251*H251</f>
        <v>31.172500000000003</v>
      </c>
      <c r="S251" s="196">
        <v>0</v>
      </c>
      <c r="T251" s="197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98" t="s">
        <v>135</v>
      </c>
      <c r="AT251" s="198" t="s">
        <v>130</v>
      </c>
      <c r="AU251" s="198" t="s">
        <v>92</v>
      </c>
      <c r="AY251" s="17" t="s">
        <v>128</v>
      </c>
      <c r="BE251" s="199">
        <f>IF(N251="základní",J251,0)</f>
        <v>0</v>
      </c>
      <c r="BF251" s="199">
        <f>IF(N251="snížená",J251,0)</f>
        <v>0</v>
      </c>
      <c r="BG251" s="199">
        <f>IF(N251="zákl. přenesená",J251,0)</f>
        <v>0</v>
      </c>
      <c r="BH251" s="199">
        <f>IF(N251="sníž. přenesená",J251,0)</f>
        <v>0</v>
      </c>
      <c r="BI251" s="199">
        <f>IF(N251="nulová",J251,0)</f>
        <v>0</v>
      </c>
      <c r="BJ251" s="17" t="s">
        <v>90</v>
      </c>
      <c r="BK251" s="199">
        <f>ROUND(I251*H251,2)</f>
        <v>0</v>
      </c>
      <c r="BL251" s="17" t="s">
        <v>135</v>
      </c>
      <c r="BM251" s="198" t="s">
        <v>525</v>
      </c>
    </row>
    <row r="252" spans="1:65" s="13" customFormat="1" ht="11.25">
      <c r="B252" s="200"/>
      <c r="C252" s="201"/>
      <c r="D252" s="202" t="s">
        <v>137</v>
      </c>
      <c r="E252" s="203" t="s">
        <v>1</v>
      </c>
      <c r="F252" s="204" t="s">
        <v>526</v>
      </c>
      <c r="G252" s="201"/>
      <c r="H252" s="205">
        <v>185</v>
      </c>
      <c r="I252" s="206"/>
      <c r="J252" s="201"/>
      <c r="K252" s="201"/>
      <c r="L252" s="207"/>
      <c r="M252" s="208"/>
      <c r="N252" s="209"/>
      <c r="O252" s="209"/>
      <c r="P252" s="209"/>
      <c r="Q252" s="209"/>
      <c r="R252" s="209"/>
      <c r="S252" s="209"/>
      <c r="T252" s="210"/>
      <c r="AT252" s="211" t="s">
        <v>137</v>
      </c>
      <c r="AU252" s="211" t="s">
        <v>92</v>
      </c>
      <c r="AV252" s="13" t="s">
        <v>92</v>
      </c>
      <c r="AW252" s="13" t="s">
        <v>36</v>
      </c>
      <c r="AX252" s="13" t="s">
        <v>90</v>
      </c>
      <c r="AY252" s="211" t="s">
        <v>128</v>
      </c>
    </row>
    <row r="253" spans="1:65" s="2" customFormat="1" ht="16.5" customHeight="1">
      <c r="A253" s="34"/>
      <c r="B253" s="35"/>
      <c r="C253" s="223" t="s">
        <v>527</v>
      </c>
      <c r="D253" s="224" t="s">
        <v>225</v>
      </c>
      <c r="E253" s="225" t="s">
        <v>528</v>
      </c>
      <c r="F253" s="226" t="s">
        <v>529</v>
      </c>
      <c r="G253" s="227" t="s">
        <v>163</v>
      </c>
      <c r="H253" s="228">
        <v>203.5</v>
      </c>
      <c r="I253" s="229"/>
      <c r="J253" s="230">
        <f>ROUND(I253*H253,2)</f>
        <v>0</v>
      </c>
      <c r="K253" s="226" t="s">
        <v>134</v>
      </c>
      <c r="L253" s="231"/>
      <c r="M253" s="232" t="s">
        <v>1</v>
      </c>
      <c r="N253" s="233" t="s">
        <v>47</v>
      </c>
      <c r="O253" s="71"/>
      <c r="P253" s="196">
        <f>O253*H253</f>
        <v>0</v>
      </c>
      <c r="Q253" s="196">
        <v>0.08</v>
      </c>
      <c r="R253" s="196">
        <f>Q253*H253</f>
        <v>16.28</v>
      </c>
      <c r="S253" s="196">
        <v>0</v>
      </c>
      <c r="T253" s="197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98" t="s">
        <v>172</v>
      </c>
      <c r="AT253" s="198" t="s">
        <v>225</v>
      </c>
      <c r="AU253" s="198" t="s">
        <v>92</v>
      </c>
      <c r="AY253" s="17" t="s">
        <v>128</v>
      </c>
      <c r="BE253" s="199">
        <f>IF(N253="základní",J253,0)</f>
        <v>0</v>
      </c>
      <c r="BF253" s="199">
        <f>IF(N253="snížená",J253,0)</f>
        <v>0</v>
      </c>
      <c r="BG253" s="199">
        <f>IF(N253="zákl. přenesená",J253,0)</f>
        <v>0</v>
      </c>
      <c r="BH253" s="199">
        <f>IF(N253="sníž. přenesená",J253,0)</f>
        <v>0</v>
      </c>
      <c r="BI253" s="199">
        <f>IF(N253="nulová",J253,0)</f>
        <v>0</v>
      </c>
      <c r="BJ253" s="17" t="s">
        <v>90</v>
      </c>
      <c r="BK253" s="199">
        <f>ROUND(I253*H253,2)</f>
        <v>0</v>
      </c>
      <c r="BL253" s="17" t="s">
        <v>135</v>
      </c>
      <c r="BM253" s="198" t="s">
        <v>530</v>
      </c>
    </row>
    <row r="254" spans="1:65" s="13" customFormat="1" ht="11.25">
      <c r="B254" s="200"/>
      <c r="C254" s="201"/>
      <c r="D254" s="202" t="s">
        <v>137</v>
      </c>
      <c r="E254" s="203" t="s">
        <v>1</v>
      </c>
      <c r="F254" s="204" t="s">
        <v>531</v>
      </c>
      <c r="G254" s="201"/>
      <c r="H254" s="205">
        <v>203.5</v>
      </c>
      <c r="I254" s="206"/>
      <c r="J254" s="201"/>
      <c r="K254" s="201"/>
      <c r="L254" s="207"/>
      <c r="M254" s="208"/>
      <c r="N254" s="209"/>
      <c r="O254" s="209"/>
      <c r="P254" s="209"/>
      <c r="Q254" s="209"/>
      <c r="R254" s="209"/>
      <c r="S254" s="209"/>
      <c r="T254" s="210"/>
      <c r="AT254" s="211" t="s">
        <v>137</v>
      </c>
      <c r="AU254" s="211" t="s">
        <v>92</v>
      </c>
      <c r="AV254" s="13" t="s">
        <v>92</v>
      </c>
      <c r="AW254" s="13" t="s">
        <v>36</v>
      </c>
      <c r="AX254" s="13" t="s">
        <v>90</v>
      </c>
      <c r="AY254" s="211" t="s">
        <v>128</v>
      </c>
    </row>
    <row r="255" spans="1:65" s="2" customFormat="1" ht="16.5" customHeight="1">
      <c r="A255" s="34"/>
      <c r="B255" s="35"/>
      <c r="C255" s="186" t="s">
        <v>532</v>
      </c>
      <c r="D255" s="187" t="s">
        <v>130</v>
      </c>
      <c r="E255" s="188" t="s">
        <v>533</v>
      </c>
      <c r="F255" s="189" t="s">
        <v>534</v>
      </c>
      <c r="G255" s="190" t="s">
        <v>163</v>
      </c>
      <c r="H255" s="191">
        <v>181</v>
      </c>
      <c r="I255" s="192"/>
      <c r="J255" s="193">
        <f>ROUND(I255*H255,2)</f>
        <v>0</v>
      </c>
      <c r="K255" s="189" t="s">
        <v>134</v>
      </c>
      <c r="L255" s="39"/>
      <c r="M255" s="194" t="s">
        <v>1</v>
      </c>
      <c r="N255" s="195" t="s">
        <v>47</v>
      </c>
      <c r="O255" s="71"/>
      <c r="P255" s="196">
        <f>O255*H255</f>
        <v>0</v>
      </c>
      <c r="Q255" s="196">
        <v>0.14041999999999999</v>
      </c>
      <c r="R255" s="196">
        <f>Q255*H255</f>
        <v>25.41602</v>
      </c>
      <c r="S255" s="196">
        <v>0</v>
      </c>
      <c r="T255" s="197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98" t="s">
        <v>135</v>
      </c>
      <c r="AT255" s="198" t="s">
        <v>130</v>
      </c>
      <c r="AU255" s="198" t="s">
        <v>92</v>
      </c>
      <c r="AY255" s="17" t="s">
        <v>128</v>
      </c>
      <c r="BE255" s="199">
        <f>IF(N255="základní",J255,0)</f>
        <v>0</v>
      </c>
      <c r="BF255" s="199">
        <f>IF(N255="snížená",J255,0)</f>
        <v>0</v>
      </c>
      <c r="BG255" s="199">
        <f>IF(N255="zákl. přenesená",J255,0)</f>
        <v>0</v>
      </c>
      <c r="BH255" s="199">
        <f>IF(N255="sníž. přenesená",J255,0)</f>
        <v>0</v>
      </c>
      <c r="BI255" s="199">
        <f>IF(N255="nulová",J255,0)</f>
        <v>0</v>
      </c>
      <c r="BJ255" s="17" t="s">
        <v>90</v>
      </c>
      <c r="BK255" s="199">
        <f>ROUND(I255*H255,2)</f>
        <v>0</v>
      </c>
      <c r="BL255" s="17" t="s">
        <v>135</v>
      </c>
      <c r="BM255" s="198" t="s">
        <v>535</v>
      </c>
    </row>
    <row r="256" spans="1:65" s="13" customFormat="1" ht="11.25">
      <c r="B256" s="200"/>
      <c r="C256" s="201"/>
      <c r="D256" s="202" t="s">
        <v>137</v>
      </c>
      <c r="E256" s="203" t="s">
        <v>1</v>
      </c>
      <c r="F256" s="204" t="s">
        <v>536</v>
      </c>
      <c r="G256" s="201"/>
      <c r="H256" s="205">
        <v>181</v>
      </c>
      <c r="I256" s="206"/>
      <c r="J256" s="201"/>
      <c r="K256" s="201"/>
      <c r="L256" s="207"/>
      <c r="M256" s="208"/>
      <c r="N256" s="209"/>
      <c r="O256" s="209"/>
      <c r="P256" s="209"/>
      <c r="Q256" s="209"/>
      <c r="R256" s="209"/>
      <c r="S256" s="209"/>
      <c r="T256" s="210"/>
      <c r="AT256" s="211" t="s">
        <v>137</v>
      </c>
      <c r="AU256" s="211" t="s">
        <v>92</v>
      </c>
      <c r="AV256" s="13" t="s">
        <v>92</v>
      </c>
      <c r="AW256" s="13" t="s">
        <v>36</v>
      </c>
      <c r="AX256" s="13" t="s">
        <v>90</v>
      </c>
      <c r="AY256" s="211" t="s">
        <v>128</v>
      </c>
    </row>
    <row r="257" spans="1:65" s="2" customFormat="1" ht="16.5" customHeight="1">
      <c r="A257" s="34"/>
      <c r="B257" s="35"/>
      <c r="C257" s="223" t="s">
        <v>537</v>
      </c>
      <c r="D257" s="224" t="s">
        <v>225</v>
      </c>
      <c r="E257" s="225" t="s">
        <v>538</v>
      </c>
      <c r="F257" s="226" t="s">
        <v>539</v>
      </c>
      <c r="G257" s="227" t="s">
        <v>163</v>
      </c>
      <c r="H257" s="228">
        <v>199.1</v>
      </c>
      <c r="I257" s="229"/>
      <c r="J257" s="230">
        <f>ROUND(I257*H257,2)</f>
        <v>0</v>
      </c>
      <c r="K257" s="226" t="s">
        <v>134</v>
      </c>
      <c r="L257" s="231"/>
      <c r="M257" s="232" t="s">
        <v>1</v>
      </c>
      <c r="N257" s="233" t="s">
        <v>47</v>
      </c>
      <c r="O257" s="71"/>
      <c r="P257" s="196">
        <f>O257*H257</f>
        <v>0</v>
      </c>
      <c r="Q257" s="196">
        <v>4.4999999999999998E-2</v>
      </c>
      <c r="R257" s="196">
        <f>Q257*H257</f>
        <v>8.9595000000000002</v>
      </c>
      <c r="S257" s="196">
        <v>0</v>
      </c>
      <c r="T257" s="197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98" t="s">
        <v>172</v>
      </c>
      <c r="AT257" s="198" t="s">
        <v>225</v>
      </c>
      <c r="AU257" s="198" t="s">
        <v>92</v>
      </c>
      <c r="AY257" s="17" t="s">
        <v>128</v>
      </c>
      <c r="BE257" s="199">
        <f>IF(N257="základní",J257,0)</f>
        <v>0</v>
      </c>
      <c r="BF257" s="199">
        <f>IF(N257="snížená",J257,0)</f>
        <v>0</v>
      </c>
      <c r="BG257" s="199">
        <f>IF(N257="zákl. přenesená",J257,0)</f>
        <v>0</v>
      </c>
      <c r="BH257" s="199">
        <f>IF(N257="sníž. přenesená",J257,0)</f>
        <v>0</v>
      </c>
      <c r="BI257" s="199">
        <f>IF(N257="nulová",J257,0)</f>
        <v>0</v>
      </c>
      <c r="BJ257" s="17" t="s">
        <v>90</v>
      </c>
      <c r="BK257" s="199">
        <f>ROUND(I257*H257,2)</f>
        <v>0</v>
      </c>
      <c r="BL257" s="17" t="s">
        <v>135</v>
      </c>
      <c r="BM257" s="198" t="s">
        <v>540</v>
      </c>
    </row>
    <row r="258" spans="1:65" s="13" customFormat="1" ht="11.25">
      <c r="B258" s="200"/>
      <c r="C258" s="201"/>
      <c r="D258" s="202" t="s">
        <v>137</v>
      </c>
      <c r="E258" s="203" t="s">
        <v>1</v>
      </c>
      <c r="F258" s="204" t="s">
        <v>541</v>
      </c>
      <c r="G258" s="201"/>
      <c r="H258" s="205">
        <v>199.1</v>
      </c>
      <c r="I258" s="206"/>
      <c r="J258" s="201"/>
      <c r="K258" s="201"/>
      <c r="L258" s="207"/>
      <c r="M258" s="208"/>
      <c r="N258" s="209"/>
      <c r="O258" s="209"/>
      <c r="P258" s="209"/>
      <c r="Q258" s="209"/>
      <c r="R258" s="209"/>
      <c r="S258" s="209"/>
      <c r="T258" s="210"/>
      <c r="AT258" s="211" t="s">
        <v>137</v>
      </c>
      <c r="AU258" s="211" t="s">
        <v>92</v>
      </c>
      <c r="AV258" s="13" t="s">
        <v>92</v>
      </c>
      <c r="AW258" s="13" t="s">
        <v>36</v>
      </c>
      <c r="AX258" s="13" t="s">
        <v>90</v>
      </c>
      <c r="AY258" s="211" t="s">
        <v>128</v>
      </c>
    </row>
    <row r="259" spans="1:65" s="2" customFormat="1" ht="16.5" customHeight="1">
      <c r="A259" s="34"/>
      <c r="B259" s="35"/>
      <c r="C259" s="186" t="s">
        <v>542</v>
      </c>
      <c r="D259" s="187" t="s">
        <v>130</v>
      </c>
      <c r="E259" s="188" t="s">
        <v>543</v>
      </c>
      <c r="F259" s="189" t="s">
        <v>544</v>
      </c>
      <c r="G259" s="190" t="s">
        <v>163</v>
      </c>
      <c r="H259" s="191">
        <v>4</v>
      </c>
      <c r="I259" s="192"/>
      <c r="J259" s="193">
        <f>ROUND(I259*H259,2)</f>
        <v>0</v>
      </c>
      <c r="K259" s="189" t="s">
        <v>134</v>
      </c>
      <c r="L259" s="39"/>
      <c r="M259" s="194" t="s">
        <v>1</v>
      </c>
      <c r="N259" s="195" t="s">
        <v>47</v>
      </c>
      <c r="O259" s="71"/>
      <c r="P259" s="196">
        <f>O259*H259</f>
        <v>0</v>
      </c>
      <c r="Q259" s="196">
        <v>0.34959000000000001</v>
      </c>
      <c r="R259" s="196">
        <f>Q259*H259</f>
        <v>1.39836</v>
      </c>
      <c r="S259" s="196">
        <v>0</v>
      </c>
      <c r="T259" s="197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98" t="s">
        <v>135</v>
      </c>
      <c r="AT259" s="198" t="s">
        <v>130</v>
      </c>
      <c r="AU259" s="198" t="s">
        <v>92</v>
      </c>
      <c r="AY259" s="17" t="s">
        <v>128</v>
      </c>
      <c r="BE259" s="199">
        <f>IF(N259="základní",J259,0)</f>
        <v>0</v>
      </c>
      <c r="BF259" s="199">
        <f>IF(N259="snížená",J259,0)</f>
        <v>0</v>
      </c>
      <c r="BG259" s="199">
        <f>IF(N259="zákl. přenesená",J259,0)</f>
        <v>0</v>
      </c>
      <c r="BH259" s="199">
        <f>IF(N259="sníž. přenesená",J259,0)</f>
        <v>0</v>
      </c>
      <c r="BI259" s="199">
        <f>IF(N259="nulová",J259,0)</f>
        <v>0</v>
      </c>
      <c r="BJ259" s="17" t="s">
        <v>90</v>
      </c>
      <c r="BK259" s="199">
        <f>ROUND(I259*H259,2)</f>
        <v>0</v>
      </c>
      <c r="BL259" s="17" t="s">
        <v>135</v>
      </c>
      <c r="BM259" s="198" t="s">
        <v>545</v>
      </c>
    </row>
    <row r="260" spans="1:65" s="13" customFormat="1" ht="11.25">
      <c r="B260" s="200"/>
      <c r="C260" s="201"/>
      <c r="D260" s="202" t="s">
        <v>137</v>
      </c>
      <c r="E260" s="203" t="s">
        <v>1</v>
      </c>
      <c r="F260" s="204" t="s">
        <v>135</v>
      </c>
      <c r="G260" s="201"/>
      <c r="H260" s="205">
        <v>4</v>
      </c>
      <c r="I260" s="206"/>
      <c r="J260" s="201"/>
      <c r="K260" s="201"/>
      <c r="L260" s="207"/>
      <c r="M260" s="208"/>
      <c r="N260" s="209"/>
      <c r="O260" s="209"/>
      <c r="P260" s="209"/>
      <c r="Q260" s="209"/>
      <c r="R260" s="209"/>
      <c r="S260" s="209"/>
      <c r="T260" s="210"/>
      <c r="AT260" s="211" t="s">
        <v>137</v>
      </c>
      <c r="AU260" s="211" t="s">
        <v>92</v>
      </c>
      <c r="AV260" s="13" t="s">
        <v>92</v>
      </c>
      <c r="AW260" s="13" t="s">
        <v>36</v>
      </c>
      <c r="AX260" s="13" t="s">
        <v>90</v>
      </c>
      <c r="AY260" s="211" t="s">
        <v>128</v>
      </c>
    </row>
    <row r="261" spans="1:65" s="2" customFormat="1" ht="16.5" customHeight="1">
      <c r="A261" s="34"/>
      <c r="B261" s="35"/>
      <c r="C261" s="186" t="s">
        <v>546</v>
      </c>
      <c r="D261" s="187" t="s">
        <v>130</v>
      </c>
      <c r="E261" s="188" t="s">
        <v>547</v>
      </c>
      <c r="F261" s="189" t="s">
        <v>548</v>
      </c>
      <c r="G261" s="190" t="s">
        <v>220</v>
      </c>
      <c r="H261" s="191">
        <v>1</v>
      </c>
      <c r="I261" s="192"/>
      <c r="J261" s="193">
        <f>ROUND(I261*H261,2)</f>
        <v>0</v>
      </c>
      <c r="K261" s="189" t="s">
        <v>134</v>
      </c>
      <c r="L261" s="39"/>
      <c r="M261" s="194" t="s">
        <v>1</v>
      </c>
      <c r="N261" s="195" t="s">
        <v>47</v>
      </c>
      <c r="O261" s="71"/>
      <c r="P261" s="196">
        <f>O261*H261</f>
        <v>0</v>
      </c>
      <c r="Q261" s="196">
        <v>0.2767</v>
      </c>
      <c r="R261" s="196">
        <f>Q261*H261</f>
        <v>0.2767</v>
      </c>
      <c r="S261" s="196">
        <v>0</v>
      </c>
      <c r="T261" s="197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98" t="s">
        <v>135</v>
      </c>
      <c r="AT261" s="198" t="s">
        <v>130</v>
      </c>
      <c r="AU261" s="198" t="s">
        <v>92</v>
      </c>
      <c r="AY261" s="17" t="s">
        <v>128</v>
      </c>
      <c r="BE261" s="199">
        <f>IF(N261="základní",J261,0)</f>
        <v>0</v>
      </c>
      <c r="BF261" s="199">
        <f>IF(N261="snížená",J261,0)</f>
        <v>0</v>
      </c>
      <c r="BG261" s="199">
        <f>IF(N261="zákl. přenesená",J261,0)</f>
        <v>0</v>
      </c>
      <c r="BH261" s="199">
        <f>IF(N261="sníž. přenesená",J261,0)</f>
        <v>0</v>
      </c>
      <c r="BI261" s="199">
        <f>IF(N261="nulová",J261,0)</f>
        <v>0</v>
      </c>
      <c r="BJ261" s="17" t="s">
        <v>90</v>
      </c>
      <c r="BK261" s="199">
        <f>ROUND(I261*H261,2)</f>
        <v>0</v>
      </c>
      <c r="BL261" s="17" t="s">
        <v>135</v>
      </c>
      <c r="BM261" s="198" t="s">
        <v>549</v>
      </c>
    </row>
    <row r="262" spans="1:65" s="13" customFormat="1" ht="11.25">
      <c r="B262" s="200"/>
      <c r="C262" s="201"/>
      <c r="D262" s="202" t="s">
        <v>137</v>
      </c>
      <c r="E262" s="203" t="s">
        <v>1</v>
      </c>
      <c r="F262" s="204" t="s">
        <v>90</v>
      </c>
      <c r="G262" s="201"/>
      <c r="H262" s="205">
        <v>1</v>
      </c>
      <c r="I262" s="206"/>
      <c r="J262" s="201"/>
      <c r="K262" s="201"/>
      <c r="L262" s="207"/>
      <c r="M262" s="208"/>
      <c r="N262" s="209"/>
      <c r="O262" s="209"/>
      <c r="P262" s="209"/>
      <c r="Q262" s="209"/>
      <c r="R262" s="209"/>
      <c r="S262" s="209"/>
      <c r="T262" s="210"/>
      <c r="AT262" s="211" t="s">
        <v>137</v>
      </c>
      <c r="AU262" s="211" t="s">
        <v>92</v>
      </c>
      <c r="AV262" s="13" t="s">
        <v>92</v>
      </c>
      <c r="AW262" s="13" t="s">
        <v>36</v>
      </c>
      <c r="AX262" s="13" t="s">
        <v>90</v>
      </c>
      <c r="AY262" s="211" t="s">
        <v>128</v>
      </c>
    </row>
    <row r="263" spans="1:65" s="2" customFormat="1" ht="16.5" customHeight="1">
      <c r="A263" s="34"/>
      <c r="B263" s="35"/>
      <c r="C263" s="186" t="s">
        <v>550</v>
      </c>
      <c r="D263" s="187" t="s">
        <v>130</v>
      </c>
      <c r="E263" s="188" t="s">
        <v>551</v>
      </c>
      <c r="F263" s="189" t="s">
        <v>552</v>
      </c>
      <c r="G263" s="190" t="s">
        <v>220</v>
      </c>
      <c r="H263" s="191">
        <v>1</v>
      </c>
      <c r="I263" s="192"/>
      <c r="J263" s="193">
        <f>ROUND(I263*H263,2)</f>
        <v>0</v>
      </c>
      <c r="K263" s="189" t="s">
        <v>134</v>
      </c>
      <c r="L263" s="39"/>
      <c r="M263" s="194" t="s">
        <v>1</v>
      </c>
      <c r="N263" s="195" t="s">
        <v>47</v>
      </c>
      <c r="O263" s="71"/>
      <c r="P263" s="196">
        <f>O263*H263</f>
        <v>0</v>
      </c>
      <c r="Q263" s="196">
        <v>1.3999999999999999E-4</v>
      </c>
      <c r="R263" s="196">
        <f>Q263*H263</f>
        <v>1.3999999999999999E-4</v>
      </c>
      <c r="S263" s="196">
        <v>0</v>
      </c>
      <c r="T263" s="197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98" t="s">
        <v>135</v>
      </c>
      <c r="AT263" s="198" t="s">
        <v>130</v>
      </c>
      <c r="AU263" s="198" t="s">
        <v>92</v>
      </c>
      <c r="AY263" s="17" t="s">
        <v>128</v>
      </c>
      <c r="BE263" s="199">
        <f>IF(N263="základní",J263,0)</f>
        <v>0</v>
      </c>
      <c r="BF263" s="199">
        <f>IF(N263="snížená",J263,0)</f>
        <v>0</v>
      </c>
      <c r="BG263" s="199">
        <f>IF(N263="zákl. přenesená",J263,0)</f>
        <v>0</v>
      </c>
      <c r="BH263" s="199">
        <f>IF(N263="sníž. přenesená",J263,0)</f>
        <v>0</v>
      </c>
      <c r="BI263" s="199">
        <f>IF(N263="nulová",J263,0)</f>
        <v>0</v>
      </c>
      <c r="BJ263" s="17" t="s">
        <v>90</v>
      </c>
      <c r="BK263" s="199">
        <f>ROUND(I263*H263,2)</f>
        <v>0</v>
      </c>
      <c r="BL263" s="17" t="s">
        <v>135</v>
      </c>
      <c r="BM263" s="198" t="s">
        <v>553</v>
      </c>
    </row>
    <row r="264" spans="1:65" s="13" customFormat="1" ht="11.25">
      <c r="B264" s="200"/>
      <c r="C264" s="201"/>
      <c r="D264" s="202" t="s">
        <v>137</v>
      </c>
      <c r="E264" s="203" t="s">
        <v>1</v>
      </c>
      <c r="F264" s="204" t="s">
        <v>90</v>
      </c>
      <c r="G264" s="201"/>
      <c r="H264" s="205">
        <v>1</v>
      </c>
      <c r="I264" s="206"/>
      <c r="J264" s="201"/>
      <c r="K264" s="201"/>
      <c r="L264" s="207"/>
      <c r="M264" s="208"/>
      <c r="N264" s="209"/>
      <c r="O264" s="209"/>
      <c r="P264" s="209"/>
      <c r="Q264" s="209"/>
      <c r="R264" s="209"/>
      <c r="S264" s="209"/>
      <c r="T264" s="210"/>
      <c r="AT264" s="211" t="s">
        <v>137</v>
      </c>
      <c r="AU264" s="211" t="s">
        <v>92</v>
      </c>
      <c r="AV264" s="13" t="s">
        <v>92</v>
      </c>
      <c r="AW264" s="13" t="s">
        <v>36</v>
      </c>
      <c r="AX264" s="13" t="s">
        <v>90</v>
      </c>
      <c r="AY264" s="211" t="s">
        <v>128</v>
      </c>
    </row>
    <row r="265" spans="1:65" s="12" customFormat="1" ht="22.9" customHeight="1">
      <c r="B265" s="170"/>
      <c r="C265" s="171"/>
      <c r="D265" s="172" t="s">
        <v>81</v>
      </c>
      <c r="E265" s="184" t="s">
        <v>554</v>
      </c>
      <c r="F265" s="184" t="s">
        <v>555</v>
      </c>
      <c r="G265" s="171"/>
      <c r="H265" s="171"/>
      <c r="I265" s="174"/>
      <c r="J265" s="185">
        <f>BK265</f>
        <v>0</v>
      </c>
      <c r="K265" s="171"/>
      <c r="L265" s="176"/>
      <c r="M265" s="177"/>
      <c r="N265" s="178"/>
      <c r="O265" s="178"/>
      <c r="P265" s="179">
        <f>SUM(P266:P267)</f>
        <v>0</v>
      </c>
      <c r="Q265" s="178"/>
      <c r="R265" s="179">
        <f>SUM(R266:R267)</f>
        <v>0</v>
      </c>
      <c r="S265" s="178"/>
      <c r="T265" s="180">
        <f>SUM(T266:T267)</f>
        <v>0</v>
      </c>
      <c r="AR265" s="181" t="s">
        <v>90</v>
      </c>
      <c r="AT265" s="182" t="s">
        <v>81</v>
      </c>
      <c r="AU265" s="182" t="s">
        <v>90</v>
      </c>
      <c r="AY265" s="181" t="s">
        <v>128</v>
      </c>
      <c r="BK265" s="183">
        <f>SUM(BK266:BK267)</f>
        <v>0</v>
      </c>
    </row>
    <row r="266" spans="1:65" s="2" customFormat="1" ht="16.5" customHeight="1">
      <c r="A266" s="34"/>
      <c r="B266" s="35"/>
      <c r="C266" s="186" t="s">
        <v>556</v>
      </c>
      <c r="D266" s="187" t="s">
        <v>130</v>
      </c>
      <c r="E266" s="188" t="s">
        <v>557</v>
      </c>
      <c r="F266" s="189" t="s">
        <v>558</v>
      </c>
      <c r="G266" s="190" t="s">
        <v>208</v>
      </c>
      <c r="H266" s="191">
        <v>675</v>
      </c>
      <c r="I266" s="192"/>
      <c r="J266" s="193">
        <f>ROUND(I266*H266,2)</f>
        <v>0</v>
      </c>
      <c r="K266" s="189" t="s">
        <v>134</v>
      </c>
      <c r="L266" s="39"/>
      <c r="M266" s="194" t="s">
        <v>1</v>
      </c>
      <c r="N266" s="195" t="s">
        <v>47</v>
      </c>
      <c r="O266" s="71"/>
      <c r="P266" s="196">
        <f>O266*H266</f>
        <v>0</v>
      </c>
      <c r="Q266" s="196">
        <v>0</v>
      </c>
      <c r="R266" s="196">
        <f>Q266*H266</f>
        <v>0</v>
      </c>
      <c r="S266" s="196">
        <v>0</v>
      </c>
      <c r="T266" s="197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98" t="s">
        <v>135</v>
      </c>
      <c r="AT266" s="198" t="s">
        <v>130</v>
      </c>
      <c r="AU266" s="198" t="s">
        <v>92</v>
      </c>
      <c r="AY266" s="17" t="s">
        <v>128</v>
      </c>
      <c r="BE266" s="199">
        <f>IF(N266="základní",J266,0)</f>
        <v>0</v>
      </c>
      <c r="BF266" s="199">
        <f>IF(N266="snížená",J266,0)</f>
        <v>0</v>
      </c>
      <c r="BG266" s="199">
        <f>IF(N266="zákl. přenesená",J266,0)</f>
        <v>0</v>
      </c>
      <c r="BH266" s="199">
        <f>IF(N266="sníž. přenesená",J266,0)</f>
        <v>0</v>
      </c>
      <c r="BI266" s="199">
        <f>IF(N266="nulová",J266,0)</f>
        <v>0</v>
      </c>
      <c r="BJ266" s="17" t="s">
        <v>90</v>
      </c>
      <c r="BK266" s="199">
        <f>ROUND(I266*H266,2)</f>
        <v>0</v>
      </c>
      <c r="BL266" s="17" t="s">
        <v>135</v>
      </c>
      <c r="BM266" s="198" t="s">
        <v>559</v>
      </c>
    </row>
    <row r="267" spans="1:65" s="13" customFormat="1" ht="11.25">
      <c r="B267" s="200"/>
      <c r="C267" s="201"/>
      <c r="D267" s="202" t="s">
        <v>137</v>
      </c>
      <c r="E267" s="203" t="s">
        <v>1</v>
      </c>
      <c r="F267" s="204" t="s">
        <v>560</v>
      </c>
      <c r="G267" s="201"/>
      <c r="H267" s="205">
        <v>675</v>
      </c>
      <c r="I267" s="206"/>
      <c r="J267" s="201"/>
      <c r="K267" s="201"/>
      <c r="L267" s="207"/>
      <c r="M267" s="237"/>
      <c r="N267" s="238"/>
      <c r="O267" s="238"/>
      <c r="P267" s="238"/>
      <c r="Q267" s="238"/>
      <c r="R267" s="238"/>
      <c r="S267" s="238"/>
      <c r="T267" s="239"/>
      <c r="AT267" s="211" t="s">
        <v>137</v>
      </c>
      <c r="AU267" s="211" t="s">
        <v>92</v>
      </c>
      <c r="AV267" s="13" t="s">
        <v>92</v>
      </c>
      <c r="AW267" s="13" t="s">
        <v>36</v>
      </c>
      <c r="AX267" s="13" t="s">
        <v>90</v>
      </c>
      <c r="AY267" s="211" t="s">
        <v>128</v>
      </c>
    </row>
    <row r="268" spans="1:65" s="2" customFormat="1" ht="6.95" customHeight="1">
      <c r="A268" s="34"/>
      <c r="B268" s="54"/>
      <c r="C268" s="55"/>
      <c r="D268" s="55"/>
      <c r="E268" s="55"/>
      <c r="F268" s="55"/>
      <c r="G268" s="55"/>
      <c r="H268" s="55"/>
      <c r="I268" s="55"/>
      <c r="J268" s="55"/>
      <c r="K268" s="55"/>
      <c r="L268" s="39"/>
      <c r="M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</row>
  </sheetData>
  <sheetProtection algorithmName="SHA-512" hashValue="Gpx5oCyAV7WueALtGl29YJDsF9V1y1Ybmtv05fV2xv1ErT6pOmvUs2Tlpw6DM/i0LCBwUtTKff+y9Hq7cMjuHg==" saltValue="kFyLkc94uUIynXV0u8yeIMihJleK0M1rXVDxvUdyeZkFX/D7atR18Yt4XFXIQwQcnXZVCxHBSZxpP848bkW00w==" spinCount="100000" sheet="1" objects="1" scenarios="1" formatColumns="0" formatRows="0" autoFilter="0"/>
  <autoFilter ref="C122:K267" xr:uid="{00000000-0009-0000-0000-000002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0078740157483" right="0.39370078740157483" top="0.59055118110236227" bottom="0.98425196850393704" header="0.39370078740157483" footer="0.19685039370078741"/>
  <pageSetup paperSize="9" scale="84" fitToHeight="100" orientation="landscape" r:id="rId1"/>
  <headerFooter>
    <oddFooter>&amp;L&amp;F
&amp;A&amp;C18.03.2026
Stránkování ZADÁNÍ  &amp;P/&amp;N</oddFooter>
  </headerFooter>
  <rowBreaks count="3" manualBreakCount="3">
    <brk id="149" min="2" max="10" man="1"/>
    <brk id="188" min="2" max="10" man="1"/>
    <brk id="224" min="2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M158"/>
  <sheetViews>
    <sheetView showGridLines="0" zoomScaleNormal="100" workbookViewId="0">
      <selection activeCell="A2" sqref="A2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AT2" s="17" t="s">
        <v>98</v>
      </c>
    </row>
    <row r="3" spans="1:46" s="1" customFormat="1" ht="6.95" hidden="1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92</v>
      </c>
    </row>
    <row r="4" spans="1:46" s="1" customFormat="1" ht="24.95" hidden="1" customHeight="1">
      <c r="B4" s="20"/>
      <c r="D4" s="110" t="s">
        <v>99</v>
      </c>
      <c r="L4" s="20"/>
      <c r="M4" s="111" t="s">
        <v>10</v>
      </c>
      <c r="AT4" s="17" t="s">
        <v>4</v>
      </c>
    </row>
    <row r="5" spans="1:46" s="1" customFormat="1" ht="6.95" hidden="1" customHeight="1">
      <c r="B5" s="20"/>
      <c r="L5" s="20"/>
    </row>
    <row r="6" spans="1:46" s="1" customFormat="1" ht="12" hidden="1" customHeight="1">
      <c r="B6" s="20"/>
      <c r="D6" s="112" t="s">
        <v>16</v>
      </c>
      <c r="L6" s="20"/>
    </row>
    <row r="7" spans="1:46" s="1" customFormat="1" ht="16.5" hidden="1" customHeight="1">
      <c r="B7" s="20"/>
      <c r="E7" s="291" t="str">
        <f>'Rekapitulace zakázky'!K6</f>
        <v>LANSK-PARKOV-MARTINU</v>
      </c>
      <c r="F7" s="292"/>
      <c r="G7" s="292"/>
      <c r="H7" s="292"/>
      <c r="L7" s="20"/>
    </row>
    <row r="8" spans="1:46" s="2" customFormat="1" ht="12" hidden="1" customHeight="1">
      <c r="A8" s="34"/>
      <c r="B8" s="39"/>
      <c r="C8" s="34"/>
      <c r="D8" s="112" t="s">
        <v>100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hidden="1" customHeight="1">
      <c r="A9" s="34"/>
      <c r="B9" s="39"/>
      <c r="C9" s="34"/>
      <c r="D9" s="34"/>
      <c r="E9" s="293" t="s">
        <v>561</v>
      </c>
      <c r="F9" s="294"/>
      <c r="G9" s="294"/>
      <c r="H9" s="294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 hidden="1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hidden="1" customHeight="1">
      <c r="A11" s="34"/>
      <c r="B11" s="39"/>
      <c r="C11" s="34"/>
      <c r="D11" s="112" t="s">
        <v>18</v>
      </c>
      <c r="E11" s="34"/>
      <c r="F11" s="113" t="s">
        <v>19</v>
      </c>
      <c r="G11" s="34"/>
      <c r="H11" s="34"/>
      <c r="I11" s="112" t="s">
        <v>20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hidden="1" customHeight="1">
      <c r="A12" s="34"/>
      <c r="B12" s="39"/>
      <c r="C12" s="34"/>
      <c r="D12" s="112" t="s">
        <v>21</v>
      </c>
      <c r="E12" s="34"/>
      <c r="F12" s="113" t="s">
        <v>22</v>
      </c>
      <c r="G12" s="34"/>
      <c r="H12" s="34"/>
      <c r="I12" s="112" t="s">
        <v>23</v>
      </c>
      <c r="J12" s="114" t="str">
        <f>'Rekapitulace zakázky'!AN8</f>
        <v>18. 3. 2026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hidden="1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hidden="1" customHeight="1">
      <c r="A14" s="34"/>
      <c r="B14" s="39"/>
      <c r="C14" s="34"/>
      <c r="D14" s="112" t="s">
        <v>25</v>
      </c>
      <c r="E14" s="34"/>
      <c r="F14" s="34"/>
      <c r="G14" s="34"/>
      <c r="H14" s="34"/>
      <c r="I14" s="112" t="s">
        <v>26</v>
      </c>
      <c r="J14" s="113" t="s">
        <v>27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hidden="1" customHeight="1">
      <c r="A15" s="34"/>
      <c r="B15" s="39"/>
      <c r="C15" s="34"/>
      <c r="D15" s="34"/>
      <c r="E15" s="113" t="s">
        <v>28</v>
      </c>
      <c r="F15" s="34"/>
      <c r="G15" s="34"/>
      <c r="H15" s="34"/>
      <c r="I15" s="112" t="s">
        <v>29</v>
      </c>
      <c r="J15" s="113" t="s">
        <v>30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hidden="1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hidden="1" customHeight="1">
      <c r="A17" s="34"/>
      <c r="B17" s="39"/>
      <c r="C17" s="34"/>
      <c r="D17" s="112" t="s">
        <v>31</v>
      </c>
      <c r="E17" s="34"/>
      <c r="F17" s="34"/>
      <c r="G17" s="34"/>
      <c r="H17" s="34"/>
      <c r="I17" s="112" t="s">
        <v>26</v>
      </c>
      <c r="J17" s="30" t="str">
        <f>'Rekapitulace zakázky'!AN13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hidden="1" customHeight="1">
      <c r="A18" s="34"/>
      <c r="B18" s="39"/>
      <c r="C18" s="34"/>
      <c r="D18" s="34"/>
      <c r="E18" s="295" t="str">
        <f>'Rekapitulace zakázky'!E14</f>
        <v>Vyplň údaj</v>
      </c>
      <c r="F18" s="296"/>
      <c r="G18" s="296"/>
      <c r="H18" s="296"/>
      <c r="I18" s="112" t="s">
        <v>29</v>
      </c>
      <c r="J18" s="30" t="str">
        <f>'Rekapitulace zakázky'!AN14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hidden="1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hidden="1" customHeight="1">
      <c r="A20" s="34"/>
      <c r="B20" s="39"/>
      <c r="C20" s="34"/>
      <c r="D20" s="112" t="s">
        <v>33</v>
      </c>
      <c r="E20" s="34"/>
      <c r="F20" s="34"/>
      <c r="G20" s="34"/>
      <c r="H20" s="34"/>
      <c r="I20" s="112" t="s">
        <v>26</v>
      </c>
      <c r="J20" s="113" t="s">
        <v>34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hidden="1" customHeight="1">
      <c r="A21" s="34"/>
      <c r="B21" s="39"/>
      <c r="C21" s="34"/>
      <c r="D21" s="34"/>
      <c r="E21" s="113" t="s">
        <v>35</v>
      </c>
      <c r="F21" s="34"/>
      <c r="G21" s="34"/>
      <c r="H21" s="34"/>
      <c r="I21" s="112" t="s">
        <v>29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hidden="1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hidden="1" customHeight="1">
      <c r="A23" s="34"/>
      <c r="B23" s="39"/>
      <c r="C23" s="34"/>
      <c r="D23" s="112" t="s">
        <v>37</v>
      </c>
      <c r="E23" s="34"/>
      <c r="F23" s="34"/>
      <c r="G23" s="34"/>
      <c r="H23" s="34"/>
      <c r="I23" s="112" t="s">
        <v>26</v>
      </c>
      <c r="J23" s="113" t="s">
        <v>38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hidden="1" customHeight="1">
      <c r="A24" s="34"/>
      <c r="B24" s="39"/>
      <c r="C24" s="34"/>
      <c r="D24" s="34"/>
      <c r="E24" s="113" t="s">
        <v>39</v>
      </c>
      <c r="F24" s="34"/>
      <c r="G24" s="34"/>
      <c r="H24" s="34"/>
      <c r="I24" s="112" t="s">
        <v>29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hidden="1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hidden="1" customHeight="1">
      <c r="A26" s="34"/>
      <c r="B26" s="39"/>
      <c r="C26" s="34"/>
      <c r="D26" s="112" t="s">
        <v>40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23.25" hidden="1" customHeight="1">
      <c r="A27" s="115"/>
      <c r="B27" s="116"/>
      <c r="C27" s="115"/>
      <c r="D27" s="115"/>
      <c r="E27" s="297" t="s">
        <v>102</v>
      </c>
      <c r="F27" s="297"/>
      <c r="G27" s="297"/>
      <c r="H27" s="297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hidden="1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hidden="1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hidden="1" customHeight="1">
      <c r="A30" s="34"/>
      <c r="B30" s="39"/>
      <c r="C30" s="34"/>
      <c r="D30" s="119" t="s">
        <v>42</v>
      </c>
      <c r="E30" s="34"/>
      <c r="F30" s="34"/>
      <c r="G30" s="34"/>
      <c r="H30" s="34"/>
      <c r="I30" s="34"/>
      <c r="J30" s="120">
        <f>ROUND(J121,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hidden="1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hidden="1" customHeight="1">
      <c r="A32" s="34"/>
      <c r="B32" s="39"/>
      <c r="C32" s="34"/>
      <c r="D32" s="34"/>
      <c r="E32" s="34"/>
      <c r="F32" s="121" t="s">
        <v>44</v>
      </c>
      <c r="G32" s="34"/>
      <c r="H32" s="34"/>
      <c r="I32" s="121" t="s">
        <v>43</v>
      </c>
      <c r="J32" s="121" t="s">
        <v>45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hidden="1" customHeight="1">
      <c r="A33" s="34"/>
      <c r="B33" s="39"/>
      <c r="C33" s="34"/>
      <c r="D33" s="122" t="s">
        <v>46</v>
      </c>
      <c r="E33" s="112" t="s">
        <v>47</v>
      </c>
      <c r="F33" s="123">
        <f>ROUND((SUM(BE121:BE157)),  2)</f>
        <v>0</v>
      </c>
      <c r="G33" s="34"/>
      <c r="H33" s="34"/>
      <c r="I33" s="124">
        <v>0.21</v>
      </c>
      <c r="J33" s="123">
        <f>ROUND(((SUM(BE121:BE157))*I33),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hidden="1" customHeight="1">
      <c r="A34" s="34"/>
      <c r="B34" s="39"/>
      <c r="C34" s="34"/>
      <c r="D34" s="34"/>
      <c r="E34" s="112" t="s">
        <v>48</v>
      </c>
      <c r="F34" s="123">
        <f>ROUND((SUM(BF121:BF157)),  2)</f>
        <v>0</v>
      </c>
      <c r="G34" s="34"/>
      <c r="H34" s="34"/>
      <c r="I34" s="124">
        <v>0.12</v>
      </c>
      <c r="J34" s="123">
        <f>ROUND(((SUM(BF121:BF157))*I34),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49</v>
      </c>
      <c r="F35" s="123">
        <f>ROUND((SUM(BG121:BG157)),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50</v>
      </c>
      <c r="F36" s="123">
        <f>ROUND((SUM(BH121:BH157)),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51</v>
      </c>
      <c r="F37" s="123">
        <f>ROUND((SUM(BI121:BI157)),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hidden="1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hidden="1" customHeight="1">
      <c r="A39" s="34"/>
      <c r="B39" s="39"/>
      <c r="C39" s="125"/>
      <c r="D39" s="126" t="s">
        <v>52</v>
      </c>
      <c r="E39" s="127"/>
      <c r="F39" s="127"/>
      <c r="G39" s="128" t="s">
        <v>53</v>
      </c>
      <c r="H39" s="129" t="s">
        <v>54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hidden="1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hidden="1" customHeight="1">
      <c r="B41" s="20"/>
      <c r="L41" s="20"/>
    </row>
    <row r="42" spans="1:31" s="1" customFormat="1" ht="14.45" hidden="1" customHeight="1">
      <c r="B42" s="20"/>
      <c r="L42" s="20"/>
    </row>
    <row r="43" spans="1:31" s="1" customFormat="1" ht="14.45" hidden="1" customHeight="1">
      <c r="B43" s="20"/>
      <c r="L43" s="20"/>
    </row>
    <row r="44" spans="1:31" s="1" customFormat="1" ht="14.45" hidden="1" customHeight="1">
      <c r="B44" s="20"/>
      <c r="L44" s="20"/>
    </row>
    <row r="45" spans="1:31" s="1" customFormat="1" ht="14.45" hidden="1" customHeight="1">
      <c r="B45" s="20"/>
      <c r="L45" s="20"/>
    </row>
    <row r="46" spans="1:31" s="1" customFormat="1" ht="14.45" hidden="1" customHeight="1">
      <c r="B46" s="20"/>
      <c r="L46" s="20"/>
    </row>
    <row r="47" spans="1:31" s="1" customFormat="1" ht="14.45" hidden="1" customHeight="1">
      <c r="B47" s="20"/>
      <c r="L47" s="20"/>
    </row>
    <row r="48" spans="1:31" s="1" customFormat="1" ht="14.45" hidden="1" customHeight="1">
      <c r="B48" s="20"/>
      <c r="L48" s="20"/>
    </row>
    <row r="49" spans="1:31" s="1" customFormat="1" ht="14.45" hidden="1" customHeight="1">
      <c r="B49" s="20"/>
      <c r="L49" s="20"/>
    </row>
    <row r="50" spans="1:31" s="2" customFormat="1" ht="14.45" hidden="1" customHeight="1">
      <c r="B50" s="51"/>
      <c r="D50" s="132" t="s">
        <v>55</v>
      </c>
      <c r="E50" s="133"/>
      <c r="F50" s="133"/>
      <c r="G50" s="132" t="s">
        <v>56</v>
      </c>
      <c r="H50" s="133"/>
      <c r="I50" s="133"/>
      <c r="J50" s="133"/>
      <c r="K50" s="133"/>
      <c r="L50" s="51"/>
    </row>
    <row r="51" spans="1:31" ht="11.25" hidden="1">
      <c r="B51" s="20"/>
      <c r="L51" s="20"/>
    </row>
    <row r="52" spans="1:31" ht="11.25" hidden="1">
      <c r="B52" s="20"/>
      <c r="L52" s="20"/>
    </row>
    <row r="53" spans="1:31" ht="11.25" hidden="1">
      <c r="B53" s="20"/>
      <c r="L53" s="20"/>
    </row>
    <row r="54" spans="1:31" ht="11.25" hidden="1">
      <c r="B54" s="20"/>
      <c r="L54" s="20"/>
    </row>
    <row r="55" spans="1:31" ht="11.25" hidden="1">
      <c r="B55" s="20"/>
      <c r="L55" s="20"/>
    </row>
    <row r="56" spans="1:31" ht="11.25" hidden="1">
      <c r="B56" s="20"/>
      <c r="L56" s="20"/>
    </row>
    <row r="57" spans="1:31" ht="11.25" hidden="1">
      <c r="B57" s="20"/>
      <c r="L57" s="20"/>
    </row>
    <row r="58" spans="1:31" ht="11.25" hidden="1">
      <c r="B58" s="20"/>
      <c r="L58" s="20"/>
    </row>
    <row r="59" spans="1:31" ht="11.25" hidden="1">
      <c r="B59" s="20"/>
      <c r="L59" s="20"/>
    </row>
    <row r="60" spans="1:31" ht="11.25" hidden="1">
      <c r="B60" s="20"/>
      <c r="L60" s="20"/>
    </row>
    <row r="61" spans="1:31" s="2" customFormat="1" ht="12.75" hidden="1">
      <c r="A61" s="34"/>
      <c r="B61" s="39"/>
      <c r="C61" s="34"/>
      <c r="D61" s="134" t="s">
        <v>57</v>
      </c>
      <c r="E61" s="135"/>
      <c r="F61" s="136" t="s">
        <v>58</v>
      </c>
      <c r="G61" s="134" t="s">
        <v>57</v>
      </c>
      <c r="H61" s="135"/>
      <c r="I61" s="135"/>
      <c r="J61" s="137" t="s">
        <v>58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 hidden="1">
      <c r="B62" s="20"/>
      <c r="L62" s="20"/>
    </row>
    <row r="63" spans="1:31" ht="11.25" hidden="1">
      <c r="B63" s="20"/>
      <c r="L63" s="20"/>
    </row>
    <row r="64" spans="1:31" ht="11.25" hidden="1">
      <c r="B64" s="20"/>
      <c r="L64" s="20"/>
    </row>
    <row r="65" spans="1:31" s="2" customFormat="1" ht="12.75" hidden="1">
      <c r="A65" s="34"/>
      <c r="B65" s="39"/>
      <c r="C65" s="34"/>
      <c r="D65" s="132" t="s">
        <v>59</v>
      </c>
      <c r="E65" s="138"/>
      <c r="F65" s="138"/>
      <c r="G65" s="132" t="s">
        <v>60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 hidden="1">
      <c r="B66" s="20"/>
      <c r="L66" s="20"/>
    </row>
    <row r="67" spans="1:31" ht="11.25" hidden="1">
      <c r="B67" s="20"/>
      <c r="L67" s="20"/>
    </row>
    <row r="68" spans="1:31" ht="11.25" hidden="1">
      <c r="B68" s="20"/>
      <c r="L68" s="20"/>
    </row>
    <row r="69" spans="1:31" ht="11.25" hidden="1">
      <c r="B69" s="20"/>
      <c r="L69" s="20"/>
    </row>
    <row r="70" spans="1:31" ht="11.25" hidden="1">
      <c r="B70" s="20"/>
      <c r="L70" s="20"/>
    </row>
    <row r="71" spans="1:31" ht="11.25" hidden="1">
      <c r="B71" s="20"/>
      <c r="L71" s="20"/>
    </row>
    <row r="72" spans="1:31" ht="11.25" hidden="1">
      <c r="B72" s="20"/>
      <c r="L72" s="20"/>
    </row>
    <row r="73" spans="1:31" ht="11.25" hidden="1">
      <c r="B73" s="20"/>
      <c r="L73" s="20"/>
    </row>
    <row r="74" spans="1:31" ht="11.25" hidden="1">
      <c r="B74" s="20"/>
      <c r="L74" s="20"/>
    </row>
    <row r="75" spans="1:31" ht="11.25" hidden="1">
      <c r="B75" s="20"/>
      <c r="L75" s="20"/>
    </row>
    <row r="76" spans="1:31" s="2" customFormat="1" ht="12.75" hidden="1">
      <c r="A76" s="34"/>
      <c r="B76" s="39"/>
      <c r="C76" s="34"/>
      <c r="D76" s="134" t="s">
        <v>57</v>
      </c>
      <c r="E76" s="135"/>
      <c r="F76" s="136" t="s">
        <v>58</v>
      </c>
      <c r="G76" s="134" t="s">
        <v>57</v>
      </c>
      <c r="H76" s="135"/>
      <c r="I76" s="135"/>
      <c r="J76" s="137" t="s">
        <v>58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hidden="1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ht="11.25" hidden="1"/>
    <row r="79" spans="1:31" ht="11.25" hidden="1"/>
    <row r="80" spans="1:31" ht="11.25" hidden="1"/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103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298" t="str">
        <f>E7</f>
        <v>LANSK-PARKOV-MARTINU</v>
      </c>
      <c r="F85" s="299"/>
      <c r="G85" s="299"/>
      <c r="H85" s="299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100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69" t="str">
        <f>E9</f>
        <v>SO-90 - VRN</v>
      </c>
      <c r="F87" s="300"/>
      <c r="G87" s="300"/>
      <c r="H87" s="300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21</v>
      </c>
      <c r="D89" s="36"/>
      <c r="E89" s="36"/>
      <c r="F89" s="27" t="str">
        <f>F12</f>
        <v>Lanškroun</v>
      </c>
      <c r="G89" s="36"/>
      <c r="H89" s="36"/>
      <c r="I89" s="29" t="s">
        <v>23</v>
      </c>
      <c r="J89" s="66" t="str">
        <f>IF(J12="","",J12)</f>
        <v>18. 3. 2026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9" t="s">
        <v>25</v>
      </c>
      <c r="D91" s="36"/>
      <c r="E91" s="36"/>
      <c r="F91" s="27" t="str">
        <f>E15</f>
        <v>Město Lanškroun</v>
      </c>
      <c r="G91" s="36"/>
      <c r="H91" s="36"/>
      <c r="I91" s="29" t="s">
        <v>33</v>
      </c>
      <c r="J91" s="32" t="str">
        <f>E21</f>
        <v>Ing. Radek Kopecký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31</v>
      </c>
      <c r="D92" s="36"/>
      <c r="E92" s="36"/>
      <c r="F92" s="27" t="str">
        <f>IF(E18="","",E18)</f>
        <v>Vyplň údaj</v>
      </c>
      <c r="G92" s="36"/>
      <c r="H92" s="36"/>
      <c r="I92" s="29" t="s">
        <v>37</v>
      </c>
      <c r="J92" s="32" t="str">
        <f>E24</f>
        <v>Jaroslav Klíma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104</v>
      </c>
      <c r="D94" s="144"/>
      <c r="E94" s="144"/>
      <c r="F94" s="144"/>
      <c r="G94" s="144"/>
      <c r="H94" s="144"/>
      <c r="I94" s="144"/>
      <c r="J94" s="145" t="s">
        <v>105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106</v>
      </c>
      <c r="D96" s="36"/>
      <c r="E96" s="36"/>
      <c r="F96" s="36"/>
      <c r="G96" s="36"/>
      <c r="H96" s="36"/>
      <c r="I96" s="36"/>
      <c r="J96" s="84">
        <f>J121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107</v>
      </c>
    </row>
    <row r="97" spans="1:31" s="9" customFormat="1" ht="24.95" customHeight="1">
      <c r="B97" s="147"/>
      <c r="C97" s="148"/>
      <c r="D97" s="149" t="s">
        <v>562</v>
      </c>
      <c r="E97" s="150"/>
      <c r="F97" s="150"/>
      <c r="G97" s="150"/>
      <c r="H97" s="150"/>
      <c r="I97" s="150"/>
      <c r="J97" s="151">
        <f>J122</f>
        <v>0</v>
      </c>
      <c r="K97" s="148"/>
      <c r="L97" s="152"/>
    </row>
    <row r="98" spans="1:31" s="9" customFormat="1" ht="24.95" customHeight="1">
      <c r="B98" s="147"/>
      <c r="C98" s="148"/>
      <c r="D98" s="149" t="s">
        <v>563</v>
      </c>
      <c r="E98" s="150"/>
      <c r="F98" s="150"/>
      <c r="G98" s="150"/>
      <c r="H98" s="150"/>
      <c r="I98" s="150"/>
      <c r="J98" s="151">
        <f>J127</f>
        <v>0</v>
      </c>
      <c r="K98" s="148"/>
      <c r="L98" s="152"/>
    </row>
    <row r="99" spans="1:31" s="9" customFormat="1" ht="24.95" customHeight="1">
      <c r="B99" s="147"/>
      <c r="C99" s="148"/>
      <c r="D99" s="149" t="s">
        <v>564</v>
      </c>
      <c r="E99" s="150"/>
      <c r="F99" s="150"/>
      <c r="G99" s="150"/>
      <c r="H99" s="150"/>
      <c r="I99" s="150"/>
      <c r="J99" s="151">
        <f>J136</f>
        <v>0</v>
      </c>
      <c r="K99" s="148"/>
      <c r="L99" s="152"/>
    </row>
    <row r="100" spans="1:31" s="10" customFormat="1" ht="19.899999999999999" customHeight="1">
      <c r="B100" s="153"/>
      <c r="C100" s="154"/>
      <c r="D100" s="155" t="s">
        <v>565</v>
      </c>
      <c r="E100" s="156"/>
      <c r="F100" s="156"/>
      <c r="G100" s="156"/>
      <c r="H100" s="156"/>
      <c r="I100" s="156"/>
      <c r="J100" s="157">
        <f>J137</f>
        <v>0</v>
      </c>
      <c r="K100" s="154"/>
      <c r="L100" s="158"/>
    </row>
    <row r="101" spans="1:31" s="10" customFormat="1" ht="19.899999999999999" customHeight="1">
      <c r="B101" s="153"/>
      <c r="C101" s="154"/>
      <c r="D101" s="155" t="s">
        <v>566</v>
      </c>
      <c r="E101" s="156"/>
      <c r="F101" s="156"/>
      <c r="G101" s="156"/>
      <c r="H101" s="156"/>
      <c r="I101" s="156"/>
      <c r="J101" s="157">
        <f>J153</f>
        <v>0</v>
      </c>
      <c r="K101" s="154"/>
      <c r="L101" s="158"/>
    </row>
    <row r="102" spans="1:31" s="2" customFormat="1" ht="21.75" customHeight="1">
      <c r="A102" s="34"/>
      <c r="B102" s="35"/>
      <c r="C102" s="36"/>
      <c r="D102" s="36"/>
      <c r="E102" s="36"/>
      <c r="F102" s="36"/>
      <c r="G102" s="36"/>
      <c r="H102" s="36"/>
      <c r="I102" s="36"/>
      <c r="J102" s="36"/>
      <c r="K102" s="36"/>
      <c r="L102" s="51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spans="1:31" s="2" customFormat="1" ht="6.95" customHeight="1">
      <c r="A103" s="34"/>
      <c r="B103" s="54"/>
      <c r="C103" s="55"/>
      <c r="D103" s="55"/>
      <c r="E103" s="55"/>
      <c r="F103" s="55"/>
      <c r="G103" s="55"/>
      <c r="H103" s="55"/>
      <c r="I103" s="55"/>
      <c r="J103" s="55"/>
      <c r="K103" s="55"/>
      <c r="L103" s="51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7" spans="1:31" s="2" customFormat="1" ht="6.95" customHeight="1">
      <c r="A107" s="34"/>
      <c r="B107" s="56"/>
      <c r="C107" s="57"/>
      <c r="D107" s="57"/>
      <c r="E107" s="57"/>
      <c r="F107" s="57"/>
      <c r="G107" s="57"/>
      <c r="H107" s="57"/>
      <c r="I107" s="57"/>
      <c r="J107" s="57"/>
      <c r="K107" s="57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pans="1:31" s="2" customFormat="1" ht="24.95" customHeight="1">
      <c r="A108" s="34"/>
      <c r="B108" s="35"/>
      <c r="C108" s="23" t="s">
        <v>113</v>
      </c>
      <c r="D108" s="36"/>
      <c r="E108" s="36"/>
      <c r="F108" s="36"/>
      <c r="G108" s="36"/>
      <c r="H108" s="36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6.95" customHeight="1">
      <c r="A109" s="34"/>
      <c r="B109" s="35"/>
      <c r="C109" s="36"/>
      <c r="D109" s="36"/>
      <c r="E109" s="36"/>
      <c r="F109" s="36"/>
      <c r="G109" s="36"/>
      <c r="H109" s="36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12" customHeight="1">
      <c r="A110" s="34"/>
      <c r="B110" s="35"/>
      <c r="C110" s="29" t="s">
        <v>16</v>
      </c>
      <c r="D110" s="36"/>
      <c r="E110" s="36"/>
      <c r="F110" s="36"/>
      <c r="G110" s="36"/>
      <c r="H110" s="36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16.5" customHeight="1">
      <c r="A111" s="34"/>
      <c r="B111" s="35"/>
      <c r="C111" s="36"/>
      <c r="D111" s="36"/>
      <c r="E111" s="298" t="str">
        <f>E7</f>
        <v>LANSK-PARKOV-MARTINU</v>
      </c>
      <c r="F111" s="299"/>
      <c r="G111" s="299"/>
      <c r="H111" s="299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12" customHeight="1">
      <c r="A112" s="34"/>
      <c r="B112" s="35"/>
      <c r="C112" s="29" t="s">
        <v>100</v>
      </c>
      <c r="D112" s="36"/>
      <c r="E112" s="36"/>
      <c r="F112" s="36"/>
      <c r="G112" s="36"/>
      <c r="H112" s="36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16.5" customHeight="1">
      <c r="A113" s="34"/>
      <c r="B113" s="35"/>
      <c r="C113" s="36"/>
      <c r="D113" s="36"/>
      <c r="E113" s="269" t="str">
        <f>E9</f>
        <v>SO-90 - VRN</v>
      </c>
      <c r="F113" s="300"/>
      <c r="G113" s="300"/>
      <c r="H113" s="300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6.95" customHeight="1">
      <c r="A114" s="34"/>
      <c r="B114" s="35"/>
      <c r="C114" s="36"/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12" customHeight="1">
      <c r="A115" s="34"/>
      <c r="B115" s="35"/>
      <c r="C115" s="29" t="s">
        <v>21</v>
      </c>
      <c r="D115" s="36"/>
      <c r="E115" s="36"/>
      <c r="F115" s="27" t="str">
        <f>F12</f>
        <v>Lanškroun</v>
      </c>
      <c r="G115" s="36"/>
      <c r="H115" s="36"/>
      <c r="I115" s="29" t="s">
        <v>23</v>
      </c>
      <c r="J115" s="66" t="str">
        <f>IF(J12="","",J12)</f>
        <v>18. 3. 2026</v>
      </c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6.95" customHeight="1">
      <c r="A116" s="34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15.2" customHeight="1">
      <c r="A117" s="34"/>
      <c r="B117" s="35"/>
      <c r="C117" s="29" t="s">
        <v>25</v>
      </c>
      <c r="D117" s="36"/>
      <c r="E117" s="36"/>
      <c r="F117" s="27" t="str">
        <f>E15</f>
        <v>Město Lanškroun</v>
      </c>
      <c r="G117" s="36"/>
      <c r="H117" s="36"/>
      <c r="I117" s="29" t="s">
        <v>33</v>
      </c>
      <c r="J117" s="32" t="str">
        <f>E21</f>
        <v>Ing. Radek Kopecký</v>
      </c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15.2" customHeight="1">
      <c r="A118" s="34"/>
      <c r="B118" s="35"/>
      <c r="C118" s="29" t="s">
        <v>31</v>
      </c>
      <c r="D118" s="36"/>
      <c r="E118" s="36"/>
      <c r="F118" s="27" t="str">
        <f>IF(E18="","",E18)</f>
        <v>Vyplň údaj</v>
      </c>
      <c r="G118" s="36"/>
      <c r="H118" s="36"/>
      <c r="I118" s="29" t="s">
        <v>37</v>
      </c>
      <c r="J118" s="32" t="str">
        <f>E24</f>
        <v>Jaroslav Klíma</v>
      </c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2" customFormat="1" ht="10.35" customHeight="1">
      <c r="A119" s="34"/>
      <c r="B119" s="35"/>
      <c r="C119" s="36"/>
      <c r="D119" s="36"/>
      <c r="E119" s="36"/>
      <c r="F119" s="36"/>
      <c r="G119" s="36"/>
      <c r="H119" s="36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5" s="11" customFormat="1" ht="29.25" customHeight="1">
      <c r="A120" s="159"/>
      <c r="B120" s="160"/>
      <c r="C120" s="161" t="s">
        <v>114</v>
      </c>
      <c r="D120" s="162" t="s">
        <v>67</v>
      </c>
      <c r="E120" s="162" t="s">
        <v>63</v>
      </c>
      <c r="F120" s="162" t="s">
        <v>64</v>
      </c>
      <c r="G120" s="162" t="s">
        <v>115</v>
      </c>
      <c r="H120" s="162" t="s">
        <v>116</v>
      </c>
      <c r="I120" s="162" t="s">
        <v>117</v>
      </c>
      <c r="J120" s="162" t="s">
        <v>105</v>
      </c>
      <c r="K120" s="163" t="s">
        <v>118</v>
      </c>
      <c r="L120" s="164"/>
      <c r="M120" s="75" t="s">
        <v>1</v>
      </c>
      <c r="N120" s="76" t="s">
        <v>46</v>
      </c>
      <c r="O120" s="76" t="s">
        <v>119</v>
      </c>
      <c r="P120" s="76" t="s">
        <v>120</v>
      </c>
      <c r="Q120" s="76" t="s">
        <v>121</v>
      </c>
      <c r="R120" s="76" t="s">
        <v>122</v>
      </c>
      <c r="S120" s="76" t="s">
        <v>123</v>
      </c>
      <c r="T120" s="77" t="s">
        <v>124</v>
      </c>
      <c r="U120" s="159"/>
      <c r="V120" s="159"/>
      <c r="W120" s="159"/>
      <c r="X120" s="159"/>
      <c r="Y120" s="159"/>
      <c r="Z120" s="159"/>
      <c r="AA120" s="159"/>
      <c r="AB120" s="159"/>
      <c r="AC120" s="159"/>
      <c r="AD120" s="159"/>
      <c r="AE120" s="159"/>
    </row>
    <row r="121" spans="1:65" s="2" customFormat="1" ht="22.9" customHeight="1">
      <c r="A121" s="34"/>
      <c r="B121" s="35"/>
      <c r="C121" s="82" t="s">
        <v>125</v>
      </c>
      <c r="D121" s="36"/>
      <c r="E121" s="36"/>
      <c r="F121" s="36"/>
      <c r="G121" s="36"/>
      <c r="H121" s="36"/>
      <c r="I121" s="36"/>
      <c r="J121" s="165">
        <f>BK121</f>
        <v>0</v>
      </c>
      <c r="K121" s="36"/>
      <c r="L121" s="39"/>
      <c r="M121" s="78"/>
      <c r="N121" s="166"/>
      <c r="O121" s="79"/>
      <c r="P121" s="167">
        <f>P122+P127+P136</f>
        <v>0</v>
      </c>
      <c r="Q121" s="79"/>
      <c r="R121" s="167">
        <f>R122+R127+R136</f>
        <v>0</v>
      </c>
      <c r="S121" s="79"/>
      <c r="T121" s="168">
        <f>T122+T127+T136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T121" s="17" t="s">
        <v>81</v>
      </c>
      <c r="AU121" s="17" t="s">
        <v>107</v>
      </c>
      <c r="BK121" s="169">
        <f>BK122+BK127+BK136</f>
        <v>0</v>
      </c>
    </row>
    <row r="122" spans="1:65" s="12" customFormat="1" ht="25.9" customHeight="1">
      <c r="B122" s="170"/>
      <c r="C122" s="171"/>
      <c r="D122" s="172" t="s">
        <v>81</v>
      </c>
      <c r="E122" s="173" t="s">
        <v>567</v>
      </c>
      <c r="F122" s="173" t="s">
        <v>568</v>
      </c>
      <c r="G122" s="171"/>
      <c r="H122" s="171"/>
      <c r="I122" s="174"/>
      <c r="J122" s="175">
        <f>BK122</f>
        <v>0</v>
      </c>
      <c r="K122" s="171"/>
      <c r="L122" s="176"/>
      <c r="M122" s="177"/>
      <c r="N122" s="178"/>
      <c r="O122" s="178"/>
      <c r="P122" s="179">
        <f>SUM(P123:P126)</f>
        <v>0</v>
      </c>
      <c r="Q122" s="178"/>
      <c r="R122" s="179">
        <f>SUM(R123:R126)</f>
        <v>0</v>
      </c>
      <c r="S122" s="178"/>
      <c r="T122" s="180">
        <f>SUM(T123:T126)</f>
        <v>0</v>
      </c>
      <c r="AR122" s="181" t="s">
        <v>135</v>
      </c>
      <c r="AT122" s="182" t="s">
        <v>81</v>
      </c>
      <c r="AU122" s="182" t="s">
        <v>82</v>
      </c>
      <c r="AY122" s="181" t="s">
        <v>128</v>
      </c>
      <c r="BK122" s="183">
        <f>SUM(BK123:BK126)</f>
        <v>0</v>
      </c>
    </row>
    <row r="123" spans="1:65" s="2" customFormat="1" ht="16.5" customHeight="1">
      <c r="A123" s="34"/>
      <c r="B123" s="35"/>
      <c r="C123" s="186" t="s">
        <v>90</v>
      </c>
      <c r="D123" s="187" t="s">
        <v>130</v>
      </c>
      <c r="E123" s="188" t="s">
        <v>569</v>
      </c>
      <c r="F123" s="189" t="s">
        <v>568</v>
      </c>
      <c r="G123" s="190" t="s">
        <v>436</v>
      </c>
      <c r="H123" s="191">
        <v>1</v>
      </c>
      <c r="I123" s="192"/>
      <c r="J123" s="193">
        <f>ROUND(I123*H123,2)</f>
        <v>0</v>
      </c>
      <c r="K123" s="189" t="s">
        <v>134</v>
      </c>
      <c r="L123" s="39"/>
      <c r="M123" s="194" t="s">
        <v>1</v>
      </c>
      <c r="N123" s="195" t="s">
        <v>47</v>
      </c>
      <c r="O123" s="71"/>
      <c r="P123" s="196">
        <f>O123*H123</f>
        <v>0</v>
      </c>
      <c r="Q123" s="196">
        <v>0</v>
      </c>
      <c r="R123" s="196">
        <f>Q123*H123</f>
        <v>0</v>
      </c>
      <c r="S123" s="196">
        <v>0</v>
      </c>
      <c r="T123" s="197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98" t="s">
        <v>135</v>
      </c>
      <c r="AT123" s="198" t="s">
        <v>130</v>
      </c>
      <c r="AU123" s="198" t="s">
        <v>90</v>
      </c>
      <c r="AY123" s="17" t="s">
        <v>128</v>
      </c>
      <c r="BE123" s="199">
        <f>IF(N123="základní",J123,0)</f>
        <v>0</v>
      </c>
      <c r="BF123" s="199">
        <f>IF(N123="snížená",J123,0)</f>
        <v>0</v>
      </c>
      <c r="BG123" s="199">
        <f>IF(N123="zákl. přenesená",J123,0)</f>
        <v>0</v>
      </c>
      <c r="BH123" s="199">
        <f>IF(N123="sníž. přenesená",J123,0)</f>
        <v>0</v>
      </c>
      <c r="BI123" s="199">
        <f>IF(N123="nulová",J123,0)</f>
        <v>0</v>
      </c>
      <c r="BJ123" s="17" t="s">
        <v>90</v>
      </c>
      <c r="BK123" s="199">
        <f>ROUND(I123*H123,2)</f>
        <v>0</v>
      </c>
      <c r="BL123" s="17" t="s">
        <v>135</v>
      </c>
      <c r="BM123" s="198" t="s">
        <v>570</v>
      </c>
    </row>
    <row r="124" spans="1:65" s="13" customFormat="1" ht="11.25">
      <c r="B124" s="200"/>
      <c r="C124" s="201"/>
      <c r="D124" s="202" t="s">
        <v>137</v>
      </c>
      <c r="E124" s="203" t="s">
        <v>1</v>
      </c>
      <c r="F124" s="204" t="s">
        <v>571</v>
      </c>
      <c r="G124" s="201"/>
      <c r="H124" s="205">
        <v>1</v>
      </c>
      <c r="I124" s="206"/>
      <c r="J124" s="201"/>
      <c r="K124" s="201"/>
      <c r="L124" s="207"/>
      <c r="M124" s="208"/>
      <c r="N124" s="209"/>
      <c r="O124" s="209"/>
      <c r="P124" s="209"/>
      <c r="Q124" s="209"/>
      <c r="R124" s="209"/>
      <c r="S124" s="209"/>
      <c r="T124" s="210"/>
      <c r="AT124" s="211" t="s">
        <v>137</v>
      </c>
      <c r="AU124" s="211" t="s">
        <v>90</v>
      </c>
      <c r="AV124" s="13" t="s">
        <v>92</v>
      </c>
      <c r="AW124" s="13" t="s">
        <v>36</v>
      </c>
      <c r="AX124" s="13" t="s">
        <v>90</v>
      </c>
      <c r="AY124" s="211" t="s">
        <v>128</v>
      </c>
    </row>
    <row r="125" spans="1:65" s="2" customFormat="1" ht="16.5" customHeight="1">
      <c r="A125" s="34"/>
      <c r="B125" s="35"/>
      <c r="C125" s="186" t="s">
        <v>92</v>
      </c>
      <c r="D125" s="187" t="s">
        <v>130</v>
      </c>
      <c r="E125" s="188" t="s">
        <v>572</v>
      </c>
      <c r="F125" s="189" t="s">
        <v>573</v>
      </c>
      <c r="G125" s="190" t="s">
        <v>436</v>
      </c>
      <c r="H125" s="191">
        <v>1</v>
      </c>
      <c r="I125" s="192"/>
      <c r="J125" s="193">
        <f>ROUND(I125*H125,2)</f>
        <v>0</v>
      </c>
      <c r="K125" s="189" t="s">
        <v>134</v>
      </c>
      <c r="L125" s="39"/>
      <c r="M125" s="194" t="s">
        <v>1</v>
      </c>
      <c r="N125" s="195" t="s">
        <v>47</v>
      </c>
      <c r="O125" s="71"/>
      <c r="P125" s="196">
        <f>O125*H125</f>
        <v>0</v>
      </c>
      <c r="Q125" s="196">
        <v>0</v>
      </c>
      <c r="R125" s="196">
        <f>Q125*H125</f>
        <v>0</v>
      </c>
      <c r="S125" s="196">
        <v>0</v>
      </c>
      <c r="T125" s="197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98" t="s">
        <v>574</v>
      </c>
      <c r="AT125" s="198" t="s">
        <v>130</v>
      </c>
      <c r="AU125" s="198" t="s">
        <v>90</v>
      </c>
      <c r="AY125" s="17" t="s">
        <v>128</v>
      </c>
      <c r="BE125" s="199">
        <f>IF(N125="základní",J125,0)</f>
        <v>0</v>
      </c>
      <c r="BF125" s="199">
        <f>IF(N125="snížená",J125,0)</f>
        <v>0</v>
      </c>
      <c r="BG125" s="199">
        <f>IF(N125="zákl. přenesená",J125,0)</f>
        <v>0</v>
      </c>
      <c r="BH125" s="199">
        <f>IF(N125="sníž. přenesená",J125,0)</f>
        <v>0</v>
      </c>
      <c r="BI125" s="199">
        <f>IF(N125="nulová",J125,0)</f>
        <v>0</v>
      </c>
      <c r="BJ125" s="17" t="s">
        <v>90</v>
      </c>
      <c r="BK125" s="199">
        <f>ROUND(I125*H125,2)</f>
        <v>0</v>
      </c>
      <c r="BL125" s="17" t="s">
        <v>574</v>
      </c>
      <c r="BM125" s="198" t="s">
        <v>575</v>
      </c>
    </row>
    <row r="126" spans="1:65" s="13" customFormat="1" ht="11.25">
      <c r="B126" s="200"/>
      <c r="C126" s="201"/>
      <c r="D126" s="202" t="s">
        <v>137</v>
      </c>
      <c r="E126" s="203" t="s">
        <v>1</v>
      </c>
      <c r="F126" s="204" t="s">
        <v>576</v>
      </c>
      <c r="G126" s="201"/>
      <c r="H126" s="205">
        <v>1</v>
      </c>
      <c r="I126" s="206"/>
      <c r="J126" s="201"/>
      <c r="K126" s="201"/>
      <c r="L126" s="207"/>
      <c r="M126" s="208"/>
      <c r="N126" s="209"/>
      <c r="O126" s="209"/>
      <c r="P126" s="209"/>
      <c r="Q126" s="209"/>
      <c r="R126" s="209"/>
      <c r="S126" s="209"/>
      <c r="T126" s="210"/>
      <c r="AT126" s="211" t="s">
        <v>137</v>
      </c>
      <c r="AU126" s="211" t="s">
        <v>90</v>
      </c>
      <c r="AV126" s="13" t="s">
        <v>92</v>
      </c>
      <c r="AW126" s="13" t="s">
        <v>36</v>
      </c>
      <c r="AX126" s="13" t="s">
        <v>90</v>
      </c>
      <c r="AY126" s="211" t="s">
        <v>128</v>
      </c>
    </row>
    <row r="127" spans="1:65" s="12" customFormat="1" ht="25.9" customHeight="1">
      <c r="B127" s="170"/>
      <c r="C127" s="171"/>
      <c r="D127" s="172" t="s">
        <v>81</v>
      </c>
      <c r="E127" s="173" t="s">
        <v>577</v>
      </c>
      <c r="F127" s="173" t="s">
        <v>578</v>
      </c>
      <c r="G127" s="171"/>
      <c r="H127" s="171"/>
      <c r="I127" s="174"/>
      <c r="J127" s="175">
        <f>BK127</f>
        <v>0</v>
      </c>
      <c r="K127" s="171"/>
      <c r="L127" s="176"/>
      <c r="M127" s="177"/>
      <c r="N127" s="178"/>
      <c r="O127" s="178"/>
      <c r="P127" s="179">
        <f>SUM(P128:P135)</f>
        <v>0</v>
      </c>
      <c r="Q127" s="178"/>
      <c r="R127" s="179">
        <f>SUM(R128:R135)</f>
        <v>0</v>
      </c>
      <c r="S127" s="178"/>
      <c r="T127" s="180">
        <f>SUM(T128:T135)</f>
        <v>0</v>
      </c>
      <c r="AR127" s="181" t="s">
        <v>135</v>
      </c>
      <c r="AT127" s="182" t="s">
        <v>81</v>
      </c>
      <c r="AU127" s="182" t="s">
        <v>82</v>
      </c>
      <c r="AY127" s="181" t="s">
        <v>128</v>
      </c>
      <c r="BK127" s="183">
        <f>SUM(BK128:BK135)</f>
        <v>0</v>
      </c>
    </row>
    <row r="128" spans="1:65" s="2" customFormat="1" ht="16.5" customHeight="1">
      <c r="A128" s="34"/>
      <c r="B128" s="35"/>
      <c r="C128" s="186" t="s">
        <v>145</v>
      </c>
      <c r="D128" s="187" t="s">
        <v>130</v>
      </c>
      <c r="E128" s="188" t="s">
        <v>579</v>
      </c>
      <c r="F128" s="189" t="s">
        <v>580</v>
      </c>
      <c r="G128" s="190" t="s">
        <v>436</v>
      </c>
      <c r="H128" s="191">
        <v>1</v>
      </c>
      <c r="I128" s="192"/>
      <c r="J128" s="193">
        <f>ROUND(I128*H128,2)</f>
        <v>0</v>
      </c>
      <c r="K128" s="189" t="s">
        <v>134</v>
      </c>
      <c r="L128" s="39"/>
      <c r="M128" s="194" t="s">
        <v>1</v>
      </c>
      <c r="N128" s="195" t="s">
        <v>47</v>
      </c>
      <c r="O128" s="71"/>
      <c r="P128" s="196">
        <f>O128*H128</f>
        <v>0</v>
      </c>
      <c r="Q128" s="196">
        <v>0</v>
      </c>
      <c r="R128" s="196">
        <f>Q128*H128</f>
        <v>0</v>
      </c>
      <c r="S128" s="196">
        <v>0</v>
      </c>
      <c r="T128" s="197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98" t="s">
        <v>574</v>
      </c>
      <c r="AT128" s="198" t="s">
        <v>130</v>
      </c>
      <c r="AU128" s="198" t="s">
        <v>90</v>
      </c>
      <c r="AY128" s="17" t="s">
        <v>128</v>
      </c>
      <c r="BE128" s="199">
        <f>IF(N128="základní",J128,0)</f>
        <v>0</v>
      </c>
      <c r="BF128" s="199">
        <f>IF(N128="snížená",J128,0)</f>
        <v>0</v>
      </c>
      <c r="BG128" s="199">
        <f>IF(N128="zákl. přenesená",J128,0)</f>
        <v>0</v>
      </c>
      <c r="BH128" s="199">
        <f>IF(N128="sníž. přenesená",J128,0)</f>
        <v>0</v>
      </c>
      <c r="BI128" s="199">
        <f>IF(N128="nulová",J128,0)</f>
        <v>0</v>
      </c>
      <c r="BJ128" s="17" t="s">
        <v>90</v>
      </c>
      <c r="BK128" s="199">
        <f>ROUND(I128*H128,2)</f>
        <v>0</v>
      </c>
      <c r="BL128" s="17" t="s">
        <v>574</v>
      </c>
      <c r="BM128" s="198" t="s">
        <v>581</v>
      </c>
    </row>
    <row r="129" spans="1:65" s="13" customFormat="1" ht="11.25">
      <c r="B129" s="200"/>
      <c r="C129" s="201"/>
      <c r="D129" s="202" t="s">
        <v>137</v>
      </c>
      <c r="E129" s="203" t="s">
        <v>1</v>
      </c>
      <c r="F129" s="204" t="s">
        <v>90</v>
      </c>
      <c r="G129" s="201"/>
      <c r="H129" s="205">
        <v>1</v>
      </c>
      <c r="I129" s="206"/>
      <c r="J129" s="201"/>
      <c r="K129" s="201"/>
      <c r="L129" s="207"/>
      <c r="M129" s="208"/>
      <c r="N129" s="209"/>
      <c r="O129" s="209"/>
      <c r="P129" s="209"/>
      <c r="Q129" s="209"/>
      <c r="R129" s="209"/>
      <c r="S129" s="209"/>
      <c r="T129" s="210"/>
      <c r="AT129" s="211" t="s">
        <v>137</v>
      </c>
      <c r="AU129" s="211" t="s">
        <v>90</v>
      </c>
      <c r="AV129" s="13" t="s">
        <v>92</v>
      </c>
      <c r="AW129" s="13" t="s">
        <v>36</v>
      </c>
      <c r="AX129" s="13" t="s">
        <v>90</v>
      </c>
      <c r="AY129" s="211" t="s">
        <v>128</v>
      </c>
    </row>
    <row r="130" spans="1:65" s="2" customFormat="1" ht="16.5" customHeight="1">
      <c r="A130" s="34"/>
      <c r="B130" s="35"/>
      <c r="C130" s="186" t="s">
        <v>135</v>
      </c>
      <c r="D130" s="187" t="s">
        <v>130</v>
      </c>
      <c r="E130" s="188" t="s">
        <v>582</v>
      </c>
      <c r="F130" s="189" t="s">
        <v>583</v>
      </c>
      <c r="G130" s="190" t="s">
        <v>436</v>
      </c>
      <c r="H130" s="191">
        <v>1</v>
      </c>
      <c r="I130" s="192"/>
      <c r="J130" s="193">
        <f>ROUND(I130*H130,2)</f>
        <v>0</v>
      </c>
      <c r="K130" s="189" t="s">
        <v>134</v>
      </c>
      <c r="L130" s="39"/>
      <c r="M130" s="194" t="s">
        <v>1</v>
      </c>
      <c r="N130" s="195" t="s">
        <v>47</v>
      </c>
      <c r="O130" s="71"/>
      <c r="P130" s="196">
        <f>O130*H130</f>
        <v>0</v>
      </c>
      <c r="Q130" s="196">
        <v>0</v>
      </c>
      <c r="R130" s="196">
        <f>Q130*H130</f>
        <v>0</v>
      </c>
      <c r="S130" s="196">
        <v>0</v>
      </c>
      <c r="T130" s="197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8" t="s">
        <v>574</v>
      </c>
      <c r="AT130" s="198" t="s">
        <v>130</v>
      </c>
      <c r="AU130" s="198" t="s">
        <v>90</v>
      </c>
      <c r="AY130" s="17" t="s">
        <v>128</v>
      </c>
      <c r="BE130" s="199">
        <f>IF(N130="základní",J130,0)</f>
        <v>0</v>
      </c>
      <c r="BF130" s="199">
        <f>IF(N130="snížená",J130,0)</f>
        <v>0</v>
      </c>
      <c r="BG130" s="199">
        <f>IF(N130="zákl. přenesená",J130,0)</f>
        <v>0</v>
      </c>
      <c r="BH130" s="199">
        <f>IF(N130="sníž. přenesená",J130,0)</f>
        <v>0</v>
      </c>
      <c r="BI130" s="199">
        <f>IF(N130="nulová",J130,0)</f>
        <v>0</v>
      </c>
      <c r="BJ130" s="17" t="s">
        <v>90</v>
      </c>
      <c r="BK130" s="199">
        <f>ROUND(I130*H130,2)</f>
        <v>0</v>
      </c>
      <c r="BL130" s="17" t="s">
        <v>574</v>
      </c>
      <c r="BM130" s="198" t="s">
        <v>584</v>
      </c>
    </row>
    <row r="131" spans="1:65" s="13" customFormat="1" ht="11.25">
      <c r="B131" s="200"/>
      <c r="C131" s="201"/>
      <c r="D131" s="202" t="s">
        <v>137</v>
      </c>
      <c r="E131" s="203" t="s">
        <v>1</v>
      </c>
      <c r="F131" s="204" t="s">
        <v>90</v>
      </c>
      <c r="G131" s="201"/>
      <c r="H131" s="205">
        <v>1</v>
      </c>
      <c r="I131" s="206"/>
      <c r="J131" s="201"/>
      <c r="K131" s="201"/>
      <c r="L131" s="207"/>
      <c r="M131" s="208"/>
      <c r="N131" s="209"/>
      <c r="O131" s="209"/>
      <c r="P131" s="209"/>
      <c r="Q131" s="209"/>
      <c r="R131" s="209"/>
      <c r="S131" s="209"/>
      <c r="T131" s="210"/>
      <c r="AT131" s="211" t="s">
        <v>137</v>
      </c>
      <c r="AU131" s="211" t="s">
        <v>90</v>
      </c>
      <c r="AV131" s="13" t="s">
        <v>92</v>
      </c>
      <c r="AW131" s="13" t="s">
        <v>36</v>
      </c>
      <c r="AX131" s="13" t="s">
        <v>90</v>
      </c>
      <c r="AY131" s="211" t="s">
        <v>128</v>
      </c>
    </row>
    <row r="132" spans="1:65" s="2" customFormat="1" ht="16.5" customHeight="1">
      <c r="A132" s="34"/>
      <c r="B132" s="35"/>
      <c r="C132" s="186" t="s">
        <v>155</v>
      </c>
      <c r="D132" s="187" t="s">
        <v>130</v>
      </c>
      <c r="E132" s="188" t="s">
        <v>585</v>
      </c>
      <c r="F132" s="189" t="s">
        <v>586</v>
      </c>
      <c r="G132" s="190" t="s">
        <v>436</v>
      </c>
      <c r="H132" s="191">
        <v>1</v>
      </c>
      <c r="I132" s="192"/>
      <c r="J132" s="193">
        <f>ROUND(I132*H132,2)</f>
        <v>0</v>
      </c>
      <c r="K132" s="189" t="s">
        <v>134</v>
      </c>
      <c r="L132" s="39"/>
      <c r="M132" s="194" t="s">
        <v>1</v>
      </c>
      <c r="N132" s="195" t="s">
        <v>47</v>
      </c>
      <c r="O132" s="71"/>
      <c r="P132" s="196">
        <f>O132*H132</f>
        <v>0</v>
      </c>
      <c r="Q132" s="196">
        <v>0</v>
      </c>
      <c r="R132" s="196">
        <f>Q132*H132</f>
        <v>0</v>
      </c>
      <c r="S132" s="196">
        <v>0</v>
      </c>
      <c r="T132" s="197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8" t="s">
        <v>574</v>
      </c>
      <c r="AT132" s="198" t="s">
        <v>130</v>
      </c>
      <c r="AU132" s="198" t="s">
        <v>90</v>
      </c>
      <c r="AY132" s="17" t="s">
        <v>128</v>
      </c>
      <c r="BE132" s="199">
        <f>IF(N132="základní",J132,0)</f>
        <v>0</v>
      </c>
      <c r="BF132" s="199">
        <f>IF(N132="snížená",J132,0)</f>
        <v>0</v>
      </c>
      <c r="BG132" s="199">
        <f>IF(N132="zákl. přenesená",J132,0)</f>
        <v>0</v>
      </c>
      <c r="BH132" s="199">
        <f>IF(N132="sníž. přenesená",J132,0)</f>
        <v>0</v>
      </c>
      <c r="BI132" s="199">
        <f>IF(N132="nulová",J132,0)</f>
        <v>0</v>
      </c>
      <c r="BJ132" s="17" t="s">
        <v>90</v>
      </c>
      <c r="BK132" s="199">
        <f>ROUND(I132*H132,2)</f>
        <v>0</v>
      </c>
      <c r="BL132" s="17" t="s">
        <v>574</v>
      </c>
      <c r="BM132" s="198" t="s">
        <v>587</v>
      </c>
    </row>
    <row r="133" spans="1:65" s="13" customFormat="1" ht="11.25">
      <c r="B133" s="200"/>
      <c r="C133" s="201"/>
      <c r="D133" s="202" t="s">
        <v>137</v>
      </c>
      <c r="E133" s="203" t="s">
        <v>1</v>
      </c>
      <c r="F133" s="204" t="s">
        <v>588</v>
      </c>
      <c r="G133" s="201"/>
      <c r="H133" s="205">
        <v>1</v>
      </c>
      <c r="I133" s="206"/>
      <c r="J133" s="201"/>
      <c r="K133" s="201"/>
      <c r="L133" s="207"/>
      <c r="M133" s="208"/>
      <c r="N133" s="209"/>
      <c r="O133" s="209"/>
      <c r="P133" s="209"/>
      <c r="Q133" s="209"/>
      <c r="R133" s="209"/>
      <c r="S133" s="209"/>
      <c r="T133" s="210"/>
      <c r="AT133" s="211" t="s">
        <v>137</v>
      </c>
      <c r="AU133" s="211" t="s">
        <v>90</v>
      </c>
      <c r="AV133" s="13" t="s">
        <v>92</v>
      </c>
      <c r="AW133" s="13" t="s">
        <v>36</v>
      </c>
      <c r="AX133" s="13" t="s">
        <v>90</v>
      </c>
      <c r="AY133" s="211" t="s">
        <v>128</v>
      </c>
    </row>
    <row r="134" spans="1:65" s="2" customFormat="1" ht="16.5" customHeight="1">
      <c r="A134" s="34"/>
      <c r="B134" s="35"/>
      <c r="C134" s="186" t="s">
        <v>160</v>
      </c>
      <c r="D134" s="187" t="s">
        <v>130</v>
      </c>
      <c r="E134" s="188" t="s">
        <v>589</v>
      </c>
      <c r="F134" s="189" t="s">
        <v>590</v>
      </c>
      <c r="G134" s="190" t="s">
        <v>436</v>
      </c>
      <c r="H134" s="191">
        <v>1</v>
      </c>
      <c r="I134" s="192"/>
      <c r="J134" s="193">
        <f>ROUND(I134*H134,2)</f>
        <v>0</v>
      </c>
      <c r="K134" s="189" t="s">
        <v>134</v>
      </c>
      <c r="L134" s="39"/>
      <c r="M134" s="194" t="s">
        <v>1</v>
      </c>
      <c r="N134" s="195" t="s">
        <v>47</v>
      </c>
      <c r="O134" s="71"/>
      <c r="P134" s="196">
        <f>O134*H134</f>
        <v>0</v>
      </c>
      <c r="Q134" s="196">
        <v>0</v>
      </c>
      <c r="R134" s="196">
        <f>Q134*H134</f>
        <v>0</v>
      </c>
      <c r="S134" s="196">
        <v>0</v>
      </c>
      <c r="T134" s="197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8" t="s">
        <v>135</v>
      </c>
      <c r="AT134" s="198" t="s">
        <v>130</v>
      </c>
      <c r="AU134" s="198" t="s">
        <v>90</v>
      </c>
      <c r="AY134" s="17" t="s">
        <v>128</v>
      </c>
      <c r="BE134" s="199">
        <f>IF(N134="základní",J134,0)</f>
        <v>0</v>
      </c>
      <c r="BF134" s="199">
        <f>IF(N134="snížená",J134,0)</f>
        <v>0</v>
      </c>
      <c r="BG134" s="199">
        <f>IF(N134="zákl. přenesená",J134,0)</f>
        <v>0</v>
      </c>
      <c r="BH134" s="199">
        <f>IF(N134="sníž. přenesená",J134,0)</f>
        <v>0</v>
      </c>
      <c r="BI134" s="199">
        <f>IF(N134="nulová",J134,0)</f>
        <v>0</v>
      </c>
      <c r="BJ134" s="17" t="s">
        <v>90</v>
      </c>
      <c r="BK134" s="199">
        <f>ROUND(I134*H134,2)</f>
        <v>0</v>
      </c>
      <c r="BL134" s="17" t="s">
        <v>135</v>
      </c>
      <c r="BM134" s="198" t="s">
        <v>591</v>
      </c>
    </row>
    <row r="135" spans="1:65" s="13" customFormat="1" ht="11.25">
      <c r="B135" s="200"/>
      <c r="C135" s="201"/>
      <c r="D135" s="202" t="s">
        <v>137</v>
      </c>
      <c r="E135" s="203" t="s">
        <v>1</v>
      </c>
      <c r="F135" s="204" t="s">
        <v>592</v>
      </c>
      <c r="G135" s="201"/>
      <c r="H135" s="205">
        <v>1</v>
      </c>
      <c r="I135" s="206"/>
      <c r="J135" s="201"/>
      <c r="K135" s="201"/>
      <c r="L135" s="207"/>
      <c r="M135" s="208"/>
      <c r="N135" s="209"/>
      <c r="O135" s="209"/>
      <c r="P135" s="209"/>
      <c r="Q135" s="209"/>
      <c r="R135" s="209"/>
      <c r="S135" s="209"/>
      <c r="T135" s="210"/>
      <c r="AT135" s="211" t="s">
        <v>137</v>
      </c>
      <c r="AU135" s="211" t="s">
        <v>90</v>
      </c>
      <c r="AV135" s="13" t="s">
        <v>92</v>
      </c>
      <c r="AW135" s="13" t="s">
        <v>36</v>
      </c>
      <c r="AX135" s="13" t="s">
        <v>90</v>
      </c>
      <c r="AY135" s="211" t="s">
        <v>128</v>
      </c>
    </row>
    <row r="136" spans="1:65" s="12" customFormat="1" ht="25.9" customHeight="1">
      <c r="B136" s="170"/>
      <c r="C136" s="171"/>
      <c r="D136" s="172" t="s">
        <v>81</v>
      </c>
      <c r="E136" s="173" t="s">
        <v>97</v>
      </c>
      <c r="F136" s="173" t="s">
        <v>593</v>
      </c>
      <c r="G136" s="171"/>
      <c r="H136" s="171"/>
      <c r="I136" s="174"/>
      <c r="J136" s="175">
        <f>BK136</f>
        <v>0</v>
      </c>
      <c r="K136" s="171"/>
      <c r="L136" s="176"/>
      <c r="M136" s="177"/>
      <c r="N136" s="178"/>
      <c r="O136" s="178"/>
      <c r="P136" s="179">
        <f>P137+P153</f>
        <v>0</v>
      </c>
      <c r="Q136" s="178"/>
      <c r="R136" s="179">
        <f>R137+R153</f>
        <v>0</v>
      </c>
      <c r="S136" s="178"/>
      <c r="T136" s="180">
        <f>T137+T153</f>
        <v>0</v>
      </c>
      <c r="AR136" s="181" t="s">
        <v>155</v>
      </c>
      <c r="AT136" s="182" t="s">
        <v>81</v>
      </c>
      <c r="AU136" s="182" t="s">
        <v>82</v>
      </c>
      <c r="AY136" s="181" t="s">
        <v>128</v>
      </c>
      <c r="BK136" s="183">
        <f>BK137+BK153</f>
        <v>0</v>
      </c>
    </row>
    <row r="137" spans="1:65" s="12" customFormat="1" ht="22.9" customHeight="1">
      <c r="B137" s="170"/>
      <c r="C137" s="171"/>
      <c r="D137" s="172" t="s">
        <v>81</v>
      </c>
      <c r="E137" s="184" t="s">
        <v>594</v>
      </c>
      <c r="F137" s="184" t="s">
        <v>595</v>
      </c>
      <c r="G137" s="171"/>
      <c r="H137" s="171"/>
      <c r="I137" s="174"/>
      <c r="J137" s="185">
        <f>BK137</f>
        <v>0</v>
      </c>
      <c r="K137" s="171"/>
      <c r="L137" s="176"/>
      <c r="M137" s="177"/>
      <c r="N137" s="178"/>
      <c r="O137" s="178"/>
      <c r="P137" s="179">
        <f>SUM(P138:P152)</f>
        <v>0</v>
      </c>
      <c r="Q137" s="178"/>
      <c r="R137" s="179">
        <f>SUM(R138:R152)</f>
        <v>0</v>
      </c>
      <c r="S137" s="178"/>
      <c r="T137" s="180">
        <f>SUM(T138:T152)</f>
        <v>0</v>
      </c>
      <c r="AR137" s="181" t="s">
        <v>155</v>
      </c>
      <c r="AT137" s="182" t="s">
        <v>81</v>
      </c>
      <c r="AU137" s="182" t="s">
        <v>90</v>
      </c>
      <c r="AY137" s="181" t="s">
        <v>128</v>
      </c>
      <c r="BK137" s="183">
        <f>SUM(BK138:BK152)</f>
        <v>0</v>
      </c>
    </row>
    <row r="138" spans="1:65" s="2" customFormat="1" ht="16.5" customHeight="1">
      <c r="A138" s="34"/>
      <c r="B138" s="35"/>
      <c r="C138" s="186" t="s">
        <v>167</v>
      </c>
      <c r="D138" s="187" t="s">
        <v>130</v>
      </c>
      <c r="E138" s="188" t="s">
        <v>596</v>
      </c>
      <c r="F138" s="189" t="s">
        <v>597</v>
      </c>
      <c r="G138" s="190" t="s">
        <v>436</v>
      </c>
      <c r="H138" s="191">
        <v>1</v>
      </c>
      <c r="I138" s="192"/>
      <c r="J138" s="193">
        <f>ROUND(I138*H138,2)</f>
        <v>0</v>
      </c>
      <c r="K138" s="189" t="s">
        <v>134</v>
      </c>
      <c r="L138" s="39"/>
      <c r="M138" s="194" t="s">
        <v>1</v>
      </c>
      <c r="N138" s="195" t="s">
        <v>47</v>
      </c>
      <c r="O138" s="71"/>
      <c r="P138" s="196">
        <f>O138*H138</f>
        <v>0</v>
      </c>
      <c r="Q138" s="196">
        <v>0</v>
      </c>
      <c r="R138" s="196">
        <f>Q138*H138</f>
        <v>0</v>
      </c>
      <c r="S138" s="196">
        <v>0</v>
      </c>
      <c r="T138" s="197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8" t="s">
        <v>135</v>
      </c>
      <c r="AT138" s="198" t="s">
        <v>130</v>
      </c>
      <c r="AU138" s="198" t="s">
        <v>92</v>
      </c>
      <c r="AY138" s="17" t="s">
        <v>128</v>
      </c>
      <c r="BE138" s="199">
        <f>IF(N138="základní",J138,0)</f>
        <v>0</v>
      </c>
      <c r="BF138" s="199">
        <f>IF(N138="snížená",J138,0)</f>
        <v>0</v>
      </c>
      <c r="BG138" s="199">
        <f>IF(N138="zákl. přenesená",J138,0)</f>
        <v>0</v>
      </c>
      <c r="BH138" s="199">
        <f>IF(N138="sníž. přenesená",J138,0)</f>
        <v>0</v>
      </c>
      <c r="BI138" s="199">
        <f>IF(N138="nulová",J138,0)</f>
        <v>0</v>
      </c>
      <c r="BJ138" s="17" t="s">
        <v>90</v>
      </c>
      <c r="BK138" s="199">
        <f>ROUND(I138*H138,2)</f>
        <v>0</v>
      </c>
      <c r="BL138" s="17" t="s">
        <v>135</v>
      </c>
      <c r="BM138" s="198" t="s">
        <v>598</v>
      </c>
    </row>
    <row r="139" spans="1:65" s="13" customFormat="1" ht="11.25">
      <c r="B139" s="200"/>
      <c r="C139" s="201"/>
      <c r="D139" s="202" t="s">
        <v>137</v>
      </c>
      <c r="E139" s="203" t="s">
        <v>1</v>
      </c>
      <c r="F139" s="204" t="s">
        <v>599</v>
      </c>
      <c r="G139" s="201"/>
      <c r="H139" s="205">
        <v>1</v>
      </c>
      <c r="I139" s="206"/>
      <c r="J139" s="201"/>
      <c r="K139" s="201"/>
      <c r="L139" s="207"/>
      <c r="M139" s="208"/>
      <c r="N139" s="209"/>
      <c r="O139" s="209"/>
      <c r="P139" s="209"/>
      <c r="Q139" s="209"/>
      <c r="R139" s="209"/>
      <c r="S139" s="209"/>
      <c r="T139" s="210"/>
      <c r="AT139" s="211" t="s">
        <v>137</v>
      </c>
      <c r="AU139" s="211" t="s">
        <v>92</v>
      </c>
      <c r="AV139" s="13" t="s">
        <v>92</v>
      </c>
      <c r="AW139" s="13" t="s">
        <v>36</v>
      </c>
      <c r="AX139" s="13" t="s">
        <v>90</v>
      </c>
      <c r="AY139" s="211" t="s">
        <v>128</v>
      </c>
    </row>
    <row r="140" spans="1:65" s="2" customFormat="1" ht="16.5" customHeight="1">
      <c r="A140" s="34"/>
      <c r="B140" s="35"/>
      <c r="C140" s="186" t="s">
        <v>172</v>
      </c>
      <c r="D140" s="187" t="s">
        <v>130</v>
      </c>
      <c r="E140" s="188" t="s">
        <v>600</v>
      </c>
      <c r="F140" s="189" t="s">
        <v>601</v>
      </c>
      <c r="G140" s="190" t="s">
        <v>436</v>
      </c>
      <c r="H140" s="191">
        <v>1</v>
      </c>
      <c r="I140" s="192"/>
      <c r="J140" s="193">
        <f>ROUND(I140*H140,2)</f>
        <v>0</v>
      </c>
      <c r="K140" s="189" t="s">
        <v>134</v>
      </c>
      <c r="L140" s="39"/>
      <c r="M140" s="194" t="s">
        <v>1</v>
      </c>
      <c r="N140" s="195" t="s">
        <v>47</v>
      </c>
      <c r="O140" s="71"/>
      <c r="P140" s="196">
        <f>O140*H140</f>
        <v>0</v>
      </c>
      <c r="Q140" s="196">
        <v>0</v>
      </c>
      <c r="R140" s="196">
        <f>Q140*H140</f>
        <v>0</v>
      </c>
      <c r="S140" s="196">
        <v>0</v>
      </c>
      <c r="T140" s="197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8" t="s">
        <v>574</v>
      </c>
      <c r="AT140" s="198" t="s">
        <v>130</v>
      </c>
      <c r="AU140" s="198" t="s">
        <v>92</v>
      </c>
      <c r="AY140" s="17" t="s">
        <v>128</v>
      </c>
      <c r="BE140" s="199">
        <f>IF(N140="základní",J140,0)</f>
        <v>0</v>
      </c>
      <c r="BF140" s="199">
        <f>IF(N140="snížená",J140,0)</f>
        <v>0</v>
      </c>
      <c r="BG140" s="199">
        <f>IF(N140="zákl. přenesená",J140,0)</f>
        <v>0</v>
      </c>
      <c r="BH140" s="199">
        <f>IF(N140="sníž. přenesená",J140,0)</f>
        <v>0</v>
      </c>
      <c r="BI140" s="199">
        <f>IF(N140="nulová",J140,0)</f>
        <v>0</v>
      </c>
      <c r="BJ140" s="17" t="s">
        <v>90</v>
      </c>
      <c r="BK140" s="199">
        <f>ROUND(I140*H140,2)</f>
        <v>0</v>
      </c>
      <c r="BL140" s="17" t="s">
        <v>574</v>
      </c>
      <c r="BM140" s="198" t="s">
        <v>602</v>
      </c>
    </row>
    <row r="141" spans="1:65" s="15" customFormat="1" ht="22.5">
      <c r="B141" s="240"/>
      <c r="C141" s="241"/>
      <c r="D141" s="202" t="s">
        <v>137</v>
      </c>
      <c r="E141" s="242" t="s">
        <v>1</v>
      </c>
      <c r="F141" s="243" t="s">
        <v>603</v>
      </c>
      <c r="G141" s="241"/>
      <c r="H141" s="242" t="s">
        <v>1</v>
      </c>
      <c r="I141" s="244"/>
      <c r="J141" s="241"/>
      <c r="K141" s="241"/>
      <c r="L141" s="245"/>
      <c r="M141" s="246"/>
      <c r="N141" s="247"/>
      <c r="O141" s="247"/>
      <c r="P141" s="247"/>
      <c r="Q141" s="247"/>
      <c r="R141" s="247"/>
      <c r="S141" s="247"/>
      <c r="T141" s="248"/>
      <c r="AT141" s="249" t="s">
        <v>137</v>
      </c>
      <c r="AU141" s="249" t="s">
        <v>92</v>
      </c>
      <c r="AV141" s="15" t="s">
        <v>90</v>
      </c>
      <c r="AW141" s="15" t="s">
        <v>36</v>
      </c>
      <c r="AX141" s="15" t="s">
        <v>82</v>
      </c>
      <c r="AY141" s="249" t="s">
        <v>128</v>
      </c>
    </row>
    <row r="142" spans="1:65" s="13" customFormat="1" ht="11.25">
      <c r="B142" s="200"/>
      <c r="C142" s="201"/>
      <c r="D142" s="202" t="s">
        <v>137</v>
      </c>
      <c r="E142" s="203" t="s">
        <v>1</v>
      </c>
      <c r="F142" s="204" t="s">
        <v>604</v>
      </c>
      <c r="G142" s="201"/>
      <c r="H142" s="205">
        <v>1</v>
      </c>
      <c r="I142" s="206"/>
      <c r="J142" s="201"/>
      <c r="K142" s="201"/>
      <c r="L142" s="207"/>
      <c r="M142" s="208"/>
      <c r="N142" s="209"/>
      <c r="O142" s="209"/>
      <c r="P142" s="209"/>
      <c r="Q142" s="209"/>
      <c r="R142" s="209"/>
      <c r="S142" s="209"/>
      <c r="T142" s="210"/>
      <c r="AT142" s="211" t="s">
        <v>137</v>
      </c>
      <c r="AU142" s="211" t="s">
        <v>92</v>
      </c>
      <c r="AV142" s="13" t="s">
        <v>92</v>
      </c>
      <c r="AW142" s="13" t="s">
        <v>36</v>
      </c>
      <c r="AX142" s="13" t="s">
        <v>90</v>
      </c>
      <c r="AY142" s="211" t="s">
        <v>128</v>
      </c>
    </row>
    <row r="143" spans="1:65" s="2" customFormat="1" ht="16.5" customHeight="1">
      <c r="A143" s="34"/>
      <c r="B143" s="35"/>
      <c r="C143" s="186" t="s">
        <v>179</v>
      </c>
      <c r="D143" s="187" t="s">
        <v>130</v>
      </c>
      <c r="E143" s="188" t="s">
        <v>605</v>
      </c>
      <c r="F143" s="189" t="s">
        <v>606</v>
      </c>
      <c r="G143" s="190" t="s">
        <v>436</v>
      </c>
      <c r="H143" s="191">
        <v>1</v>
      </c>
      <c r="I143" s="192"/>
      <c r="J143" s="193">
        <f>ROUND(I143*H143,2)</f>
        <v>0</v>
      </c>
      <c r="K143" s="189" t="s">
        <v>134</v>
      </c>
      <c r="L143" s="39"/>
      <c r="M143" s="194" t="s">
        <v>1</v>
      </c>
      <c r="N143" s="195" t="s">
        <v>47</v>
      </c>
      <c r="O143" s="71"/>
      <c r="P143" s="196">
        <f>O143*H143</f>
        <v>0</v>
      </c>
      <c r="Q143" s="196">
        <v>0</v>
      </c>
      <c r="R143" s="196">
        <f>Q143*H143</f>
        <v>0</v>
      </c>
      <c r="S143" s="196">
        <v>0</v>
      </c>
      <c r="T143" s="197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98" t="s">
        <v>574</v>
      </c>
      <c r="AT143" s="198" t="s">
        <v>130</v>
      </c>
      <c r="AU143" s="198" t="s">
        <v>92</v>
      </c>
      <c r="AY143" s="17" t="s">
        <v>128</v>
      </c>
      <c r="BE143" s="199">
        <f>IF(N143="základní",J143,0)</f>
        <v>0</v>
      </c>
      <c r="BF143" s="199">
        <f>IF(N143="snížená",J143,0)</f>
        <v>0</v>
      </c>
      <c r="BG143" s="199">
        <f>IF(N143="zákl. přenesená",J143,0)</f>
        <v>0</v>
      </c>
      <c r="BH143" s="199">
        <f>IF(N143="sníž. přenesená",J143,0)</f>
        <v>0</v>
      </c>
      <c r="BI143" s="199">
        <f>IF(N143="nulová",J143,0)</f>
        <v>0</v>
      </c>
      <c r="BJ143" s="17" t="s">
        <v>90</v>
      </c>
      <c r="BK143" s="199">
        <f>ROUND(I143*H143,2)</f>
        <v>0</v>
      </c>
      <c r="BL143" s="17" t="s">
        <v>574</v>
      </c>
      <c r="BM143" s="198" t="s">
        <v>607</v>
      </c>
    </row>
    <row r="144" spans="1:65" s="13" customFormat="1" ht="11.25">
      <c r="B144" s="200"/>
      <c r="C144" s="201"/>
      <c r="D144" s="202" t="s">
        <v>137</v>
      </c>
      <c r="E144" s="203" t="s">
        <v>1</v>
      </c>
      <c r="F144" s="204" t="s">
        <v>608</v>
      </c>
      <c r="G144" s="201"/>
      <c r="H144" s="205">
        <v>1</v>
      </c>
      <c r="I144" s="206"/>
      <c r="J144" s="201"/>
      <c r="K144" s="201"/>
      <c r="L144" s="207"/>
      <c r="M144" s="208"/>
      <c r="N144" s="209"/>
      <c r="O144" s="209"/>
      <c r="P144" s="209"/>
      <c r="Q144" s="209"/>
      <c r="R144" s="209"/>
      <c r="S144" s="209"/>
      <c r="T144" s="210"/>
      <c r="AT144" s="211" t="s">
        <v>137</v>
      </c>
      <c r="AU144" s="211" t="s">
        <v>92</v>
      </c>
      <c r="AV144" s="13" t="s">
        <v>92</v>
      </c>
      <c r="AW144" s="13" t="s">
        <v>36</v>
      </c>
      <c r="AX144" s="13" t="s">
        <v>90</v>
      </c>
      <c r="AY144" s="211" t="s">
        <v>128</v>
      </c>
    </row>
    <row r="145" spans="1:65" s="2" customFormat="1" ht="16.5" customHeight="1">
      <c r="A145" s="34"/>
      <c r="B145" s="35"/>
      <c r="C145" s="186" t="s">
        <v>184</v>
      </c>
      <c r="D145" s="187" t="s">
        <v>130</v>
      </c>
      <c r="E145" s="188" t="s">
        <v>609</v>
      </c>
      <c r="F145" s="189" t="s">
        <v>610</v>
      </c>
      <c r="G145" s="190" t="s">
        <v>436</v>
      </c>
      <c r="H145" s="191">
        <v>1</v>
      </c>
      <c r="I145" s="192"/>
      <c r="J145" s="193">
        <f>ROUND(I145*H145,2)</f>
        <v>0</v>
      </c>
      <c r="K145" s="189" t="s">
        <v>134</v>
      </c>
      <c r="L145" s="39"/>
      <c r="M145" s="194" t="s">
        <v>1</v>
      </c>
      <c r="N145" s="195" t="s">
        <v>47</v>
      </c>
      <c r="O145" s="71"/>
      <c r="P145" s="196">
        <f>O145*H145</f>
        <v>0</v>
      </c>
      <c r="Q145" s="196">
        <v>0</v>
      </c>
      <c r="R145" s="196">
        <f>Q145*H145</f>
        <v>0</v>
      </c>
      <c r="S145" s="196">
        <v>0</v>
      </c>
      <c r="T145" s="197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8" t="s">
        <v>574</v>
      </c>
      <c r="AT145" s="198" t="s">
        <v>130</v>
      </c>
      <c r="AU145" s="198" t="s">
        <v>92</v>
      </c>
      <c r="AY145" s="17" t="s">
        <v>128</v>
      </c>
      <c r="BE145" s="199">
        <f>IF(N145="základní",J145,0)</f>
        <v>0</v>
      </c>
      <c r="BF145" s="199">
        <f>IF(N145="snížená",J145,0)</f>
        <v>0</v>
      </c>
      <c r="BG145" s="199">
        <f>IF(N145="zákl. přenesená",J145,0)</f>
        <v>0</v>
      </c>
      <c r="BH145" s="199">
        <f>IF(N145="sníž. přenesená",J145,0)</f>
        <v>0</v>
      </c>
      <c r="BI145" s="199">
        <f>IF(N145="nulová",J145,0)</f>
        <v>0</v>
      </c>
      <c r="BJ145" s="17" t="s">
        <v>90</v>
      </c>
      <c r="BK145" s="199">
        <f>ROUND(I145*H145,2)</f>
        <v>0</v>
      </c>
      <c r="BL145" s="17" t="s">
        <v>574</v>
      </c>
      <c r="BM145" s="198" t="s">
        <v>611</v>
      </c>
    </row>
    <row r="146" spans="1:65" s="13" customFormat="1" ht="11.25">
      <c r="B146" s="200"/>
      <c r="C146" s="201"/>
      <c r="D146" s="202" t="s">
        <v>137</v>
      </c>
      <c r="E146" s="203" t="s">
        <v>1</v>
      </c>
      <c r="F146" s="204" t="s">
        <v>612</v>
      </c>
      <c r="G146" s="201"/>
      <c r="H146" s="205">
        <v>1</v>
      </c>
      <c r="I146" s="206"/>
      <c r="J146" s="201"/>
      <c r="K146" s="201"/>
      <c r="L146" s="207"/>
      <c r="M146" s="208"/>
      <c r="N146" s="209"/>
      <c r="O146" s="209"/>
      <c r="P146" s="209"/>
      <c r="Q146" s="209"/>
      <c r="R146" s="209"/>
      <c r="S146" s="209"/>
      <c r="T146" s="210"/>
      <c r="AT146" s="211" t="s">
        <v>137</v>
      </c>
      <c r="AU146" s="211" t="s">
        <v>92</v>
      </c>
      <c r="AV146" s="13" t="s">
        <v>92</v>
      </c>
      <c r="AW146" s="13" t="s">
        <v>36</v>
      </c>
      <c r="AX146" s="13" t="s">
        <v>90</v>
      </c>
      <c r="AY146" s="211" t="s">
        <v>128</v>
      </c>
    </row>
    <row r="147" spans="1:65" s="2" customFormat="1" ht="16.5" customHeight="1">
      <c r="A147" s="34"/>
      <c r="B147" s="35"/>
      <c r="C147" s="186" t="s">
        <v>190</v>
      </c>
      <c r="D147" s="187" t="s">
        <v>130</v>
      </c>
      <c r="E147" s="188" t="s">
        <v>613</v>
      </c>
      <c r="F147" s="189" t="s">
        <v>614</v>
      </c>
      <c r="G147" s="190" t="s">
        <v>436</v>
      </c>
      <c r="H147" s="191">
        <v>1</v>
      </c>
      <c r="I147" s="192"/>
      <c r="J147" s="193">
        <f>ROUND(I147*H147,2)</f>
        <v>0</v>
      </c>
      <c r="K147" s="189" t="s">
        <v>134</v>
      </c>
      <c r="L147" s="39"/>
      <c r="M147" s="194" t="s">
        <v>1</v>
      </c>
      <c r="N147" s="195" t="s">
        <v>47</v>
      </c>
      <c r="O147" s="71"/>
      <c r="P147" s="196">
        <f>O147*H147</f>
        <v>0</v>
      </c>
      <c r="Q147" s="196">
        <v>0</v>
      </c>
      <c r="R147" s="196">
        <f>Q147*H147</f>
        <v>0</v>
      </c>
      <c r="S147" s="196">
        <v>0</v>
      </c>
      <c r="T147" s="197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98" t="s">
        <v>574</v>
      </c>
      <c r="AT147" s="198" t="s">
        <v>130</v>
      </c>
      <c r="AU147" s="198" t="s">
        <v>92</v>
      </c>
      <c r="AY147" s="17" t="s">
        <v>128</v>
      </c>
      <c r="BE147" s="199">
        <f>IF(N147="základní",J147,0)</f>
        <v>0</v>
      </c>
      <c r="BF147" s="199">
        <f>IF(N147="snížená",J147,0)</f>
        <v>0</v>
      </c>
      <c r="BG147" s="199">
        <f>IF(N147="zákl. přenesená",J147,0)</f>
        <v>0</v>
      </c>
      <c r="BH147" s="199">
        <f>IF(N147="sníž. přenesená",J147,0)</f>
        <v>0</v>
      </c>
      <c r="BI147" s="199">
        <f>IF(N147="nulová",J147,0)</f>
        <v>0</v>
      </c>
      <c r="BJ147" s="17" t="s">
        <v>90</v>
      </c>
      <c r="BK147" s="199">
        <f>ROUND(I147*H147,2)</f>
        <v>0</v>
      </c>
      <c r="BL147" s="17" t="s">
        <v>574</v>
      </c>
      <c r="BM147" s="198" t="s">
        <v>615</v>
      </c>
    </row>
    <row r="148" spans="1:65" s="13" customFormat="1" ht="11.25">
      <c r="B148" s="200"/>
      <c r="C148" s="201"/>
      <c r="D148" s="202" t="s">
        <v>137</v>
      </c>
      <c r="E148" s="203" t="s">
        <v>1</v>
      </c>
      <c r="F148" s="204" t="s">
        <v>616</v>
      </c>
      <c r="G148" s="201"/>
      <c r="H148" s="205">
        <v>1</v>
      </c>
      <c r="I148" s="206"/>
      <c r="J148" s="201"/>
      <c r="K148" s="201"/>
      <c r="L148" s="207"/>
      <c r="M148" s="208"/>
      <c r="N148" s="209"/>
      <c r="O148" s="209"/>
      <c r="P148" s="209"/>
      <c r="Q148" s="209"/>
      <c r="R148" s="209"/>
      <c r="S148" s="209"/>
      <c r="T148" s="210"/>
      <c r="AT148" s="211" t="s">
        <v>137</v>
      </c>
      <c r="AU148" s="211" t="s">
        <v>92</v>
      </c>
      <c r="AV148" s="13" t="s">
        <v>92</v>
      </c>
      <c r="AW148" s="13" t="s">
        <v>36</v>
      </c>
      <c r="AX148" s="13" t="s">
        <v>90</v>
      </c>
      <c r="AY148" s="211" t="s">
        <v>128</v>
      </c>
    </row>
    <row r="149" spans="1:65" s="2" customFormat="1" ht="16.5" customHeight="1">
      <c r="A149" s="34"/>
      <c r="B149" s="35"/>
      <c r="C149" s="186" t="s">
        <v>8</v>
      </c>
      <c r="D149" s="187" t="s">
        <v>130</v>
      </c>
      <c r="E149" s="188" t="s">
        <v>617</v>
      </c>
      <c r="F149" s="189" t="s">
        <v>618</v>
      </c>
      <c r="G149" s="190" t="s">
        <v>436</v>
      </c>
      <c r="H149" s="191">
        <v>1</v>
      </c>
      <c r="I149" s="192"/>
      <c r="J149" s="193">
        <f>ROUND(I149*H149,2)</f>
        <v>0</v>
      </c>
      <c r="K149" s="189" t="s">
        <v>134</v>
      </c>
      <c r="L149" s="39"/>
      <c r="M149" s="194" t="s">
        <v>1</v>
      </c>
      <c r="N149" s="195" t="s">
        <v>47</v>
      </c>
      <c r="O149" s="71"/>
      <c r="P149" s="196">
        <f>O149*H149</f>
        <v>0</v>
      </c>
      <c r="Q149" s="196">
        <v>0</v>
      </c>
      <c r="R149" s="196">
        <f>Q149*H149</f>
        <v>0</v>
      </c>
      <c r="S149" s="196">
        <v>0</v>
      </c>
      <c r="T149" s="197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98" t="s">
        <v>574</v>
      </c>
      <c r="AT149" s="198" t="s">
        <v>130</v>
      </c>
      <c r="AU149" s="198" t="s">
        <v>92</v>
      </c>
      <c r="AY149" s="17" t="s">
        <v>128</v>
      </c>
      <c r="BE149" s="199">
        <f>IF(N149="základní",J149,0)</f>
        <v>0</v>
      </c>
      <c r="BF149" s="199">
        <f>IF(N149="snížená",J149,0)</f>
        <v>0</v>
      </c>
      <c r="BG149" s="199">
        <f>IF(N149="zákl. přenesená",J149,0)</f>
        <v>0</v>
      </c>
      <c r="BH149" s="199">
        <f>IF(N149="sníž. přenesená",J149,0)</f>
        <v>0</v>
      </c>
      <c r="BI149" s="199">
        <f>IF(N149="nulová",J149,0)</f>
        <v>0</v>
      </c>
      <c r="BJ149" s="17" t="s">
        <v>90</v>
      </c>
      <c r="BK149" s="199">
        <f>ROUND(I149*H149,2)</f>
        <v>0</v>
      </c>
      <c r="BL149" s="17" t="s">
        <v>574</v>
      </c>
      <c r="BM149" s="198" t="s">
        <v>619</v>
      </c>
    </row>
    <row r="150" spans="1:65" s="13" customFormat="1" ht="11.25">
      <c r="B150" s="200"/>
      <c r="C150" s="201"/>
      <c r="D150" s="202" t="s">
        <v>137</v>
      </c>
      <c r="E150" s="203" t="s">
        <v>1</v>
      </c>
      <c r="F150" s="204" t="s">
        <v>620</v>
      </c>
      <c r="G150" s="201"/>
      <c r="H150" s="205">
        <v>1</v>
      </c>
      <c r="I150" s="206"/>
      <c r="J150" s="201"/>
      <c r="K150" s="201"/>
      <c r="L150" s="207"/>
      <c r="M150" s="208"/>
      <c r="N150" s="209"/>
      <c r="O150" s="209"/>
      <c r="P150" s="209"/>
      <c r="Q150" s="209"/>
      <c r="R150" s="209"/>
      <c r="S150" s="209"/>
      <c r="T150" s="210"/>
      <c r="AT150" s="211" t="s">
        <v>137</v>
      </c>
      <c r="AU150" s="211" t="s">
        <v>92</v>
      </c>
      <c r="AV150" s="13" t="s">
        <v>92</v>
      </c>
      <c r="AW150" s="13" t="s">
        <v>36</v>
      </c>
      <c r="AX150" s="13" t="s">
        <v>90</v>
      </c>
      <c r="AY150" s="211" t="s">
        <v>128</v>
      </c>
    </row>
    <row r="151" spans="1:65" s="2" customFormat="1" ht="16.5" customHeight="1">
      <c r="A151" s="34"/>
      <c r="B151" s="35"/>
      <c r="C151" s="186" t="s">
        <v>201</v>
      </c>
      <c r="D151" s="187" t="s">
        <v>130</v>
      </c>
      <c r="E151" s="188" t="s">
        <v>621</v>
      </c>
      <c r="F151" s="189" t="s">
        <v>622</v>
      </c>
      <c r="G151" s="190" t="s">
        <v>436</v>
      </c>
      <c r="H151" s="191">
        <v>1</v>
      </c>
      <c r="I151" s="192"/>
      <c r="J151" s="193">
        <f>ROUND(I151*H151,2)</f>
        <v>0</v>
      </c>
      <c r="K151" s="189" t="s">
        <v>134</v>
      </c>
      <c r="L151" s="39"/>
      <c r="M151" s="194" t="s">
        <v>1</v>
      </c>
      <c r="N151" s="195" t="s">
        <v>47</v>
      </c>
      <c r="O151" s="71"/>
      <c r="P151" s="196">
        <f>O151*H151</f>
        <v>0</v>
      </c>
      <c r="Q151" s="196">
        <v>0</v>
      </c>
      <c r="R151" s="196">
        <f>Q151*H151</f>
        <v>0</v>
      </c>
      <c r="S151" s="196">
        <v>0</v>
      </c>
      <c r="T151" s="197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98" t="s">
        <v>574</v>
      </c>
      <c r="AT151" s="198" t="s">
        <v>130</v>
      </c>
      <c r="AU151" s="198" t="s">
        <v>92</v>
      </c>
      <c r="AY151" s="17" t="s">
        <v>128</v>
      </c>
      <c r="BE151" s="199">
        <f>IF(N151="základní",J151,0)</f>
        <v>0</v>
      </c>
      <c r="BF151" s="199">
        <f>IF(N151="snížená",J151,0)</f>
        <v>0</v>
      </c>
      <c r="BG151" s="199">
        <f>IF(N151="zákl. přenesená",J151,0)</f>
        <v>0</v>
      </c>
      <c r="BH151" s="199">
        <f>IF(N151="sníž. přenesená",J151,0)</f>
        <v>0</v>
      </c>
      <c r="BI151" s="199">
        <f>IF(N151="nulová",J151,0)</f>
        <v>0</v>
      </c>
      <c r="BJ151" s="17" t="s">
        <v>90</v>
      </c>
      <c r="BK151" s="199">
        <f>ROUND(I151*H151,2)</f>
        <v>0</v>
      </c>
      <c r="BL151" s="17" t="s">
        <v>574</v>
      </c>
      <c r="BM151" s="198" t="s">
        <v>623</v>
      </c>
    </row>
    <row r="152" spans="1:65" s="13" customFormat="1" ht="11.25">
      <c r="B152" s="200"/>
      <c r="C152" s="201"/>
      <c r="D152" s="202" t="s">
        <v>137</v>
      </c>
      <c r="E152" s="203" t="s">
        <v>1</v>
      </c>
      <c r="F152" s="204" t="s">
        <v>624</v>
      </c>
      <c r="G152" s="201"/>
      <c r="H152" s="205">
        <v>1</v>
      </c>
      <c r="I152" s="206"/>
      <c r="J152" s="201"/>
      <c r="K152" s="201"/>
      <c r="L152" s="207"/>
      <c r="M152" s="208"/>
      <c r="N152" s="209"/>
      <c r="O152" s="209"/>
      <c r="P152" s="209"/>
      <c r="Q152" s="209"/>
      <c r="R152" s="209"/>
      <c r="S152" s="209"/>
      <c r="T152" s="210"/>
      <c r="AT152" s="211" t="s">
        <v>137</v>
      </c>
      <c r="AU152" s="211" t="s">
        <v>92</v>
      </c>
      <c r="AV152" s="13" t="s">
        <v>92</v>
      </c>
      <c r="AW152" s="13" t="s">
        <v>36</v>
      </c>
      <c r="AX152" s="13" t="s">
        <v>90</v>
      </c>
      <c r="AY152" s="211" t="s">
        <v>128</v>
      </c>
    </row>
    <row r="153" spans="1:65" s="12" customFormat="1" ht="22.9" customHeight="1">
      <c r="B153" s="170"/>
      <c r="C153" s="171"/>
      <c r="D153" s="172" t="s">
        <v>81</v>
      </c>
      <c r="E153" s="184" t="s">
        <v>625</v>
      </c>
      <c r="F153" s="184" t="s">
        <v>626</v>
      </c>
      <c r="G153" s="171"/>
      <c r="H153" s="171"/>
      <c r="I153" s="174"/>
      <c r="J153" s="185">
        <f>BK153</f>
        <v>0</v>
      </c>
      <c r="K153" s="171"/>
      <c r="L153" s="176"/>
      <c r="M153" s="177"/>
      <c r="N153" s="178"/>
      <c r="O153" s="178"/>
      <c r="P153" s="179">
        <f>SUM(P154:P157)</f>
        <v>0</v>
      </c>
      <c r="Q153" s="178"/>
      <c r="R153" s="179">
        <f>SUM(R154:R157)</f>
        <v>0</v>
      </c>
      <c r="S153" s="178"/>
      <c r="T153" s="180">
        <f>SUM(T154:T157)</f>
        <v>0</v>
      </c>
      <c r="AR153" s="181" t="s">
        <v>155</v>
      </c>
      <c r="AT153" s="182" t="s">
        <v>81</v>
      </c>
      <c r="AU153" s="182" t="s">
        <v>90</v>
      </c>
      <c r="AY153" s="181" t="s">
        <v>128</v>
      </c>
      <c r="BK153" s="183">
        <f>SUM(BK154:BK157)</f>
        <v>0</v>
      </c>
    </row>
    <row r="154" spans="1:65" s="2" customFormat="1" ht="16.5" customHeight="1">
      <c r="A154" s="34"/>
      <c r="B154" s="35"/>
      <c r="C154" s="186" t="s">
        <v>205</v>
      </c>
      <c r="D154" s="187" t="s">
        <v>130</v>
      </c>
      <c r="E154" s="188" t="s">
        <v>627</v>
      </c>
      <c r="F154" s="189" t="s">
        <v>628</v>
      </c>
      <c r="G154" s="190" t="s">
        <v>436</v>
      </c>
      <c r="H154" s="191">
        <v>1</v>
      </c>
      <c r="I154" s="192"/>
      <c r="J154" s="193">
        <f>ROUND(I154*H154,2)</f>
        <v>0</v>
      </c>
      <c r="K154" s="189" t="s">
        <v>134</v>
      </c>
      <c r="L154" s="39"/>
      <c r="M154" s="194" t="s">
        <v>1</v>
      </c>
      <c r="N154" s="195" t="s">
        <v>47</v>
      </c>
      <c r="O154" s="71"/>
      <c r="P154" s="196">
        <f>O154*H154</f>
        <v>0</v>
      </c>
      <c r="Q154" s="196">
        <v>0</v>
      </c>
      <c r="R154" s="196">
        <f>Q154*H154</f>
        <v>0</v>
      </c>
      <c r="S154" s="196">
        <v>0</v>
      </c>
      <c r="T154" s="197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8" t="s">
        <v>574</v>
      </c>
      <c r="AT154" s="198" t="s">
        <v>130</v>
      </c>
      <c r="AU154" s="198" t="s">
        <v>92</v>
      </c>
      <c r="AY154" s="17" t="s">
        <v>128</v>
      </c>
      <c r="BE154" s="199">
        <f>IF(N154="základní",J154,0)</f>
        <v>0</v>
      </c>
      <c r="BF154" s="199">
        <f>IF(N154="snížená",J154,0)</f>
        <v>0</v>
      </c>
      <c r="BG154" s="199">
        <f>IF(N154="zákl. přenesená",J154,0)</f>
        <v>0</v>
      </c>
      <c r="BH154" s="199">
        <f>IF(N154="sníž. přenesená",J154,0)</f>
        <v>0</v>
      </c>
      <c r="BI154" s="199">
        <f>IF(N154="nulová",J154,0)</f>
        <v>0</v>
      </c>
      <c r="BJ154" s="17" t="s">
        <v>90</v>
      </c>
      <c r="BK154" s="199">
        <f>ROUND(I154*H154,2)</f>
        <v>0</v>
      </c>
      <c r="BL154" s="17" t="s">
        <v>574</v>
      </c>
      <c r="BM154" s="198" t="s">
        <v>629</v>
      </c>
    </row>
    <row r="155" spans="1:65" s="13" customFormat="1" ht="11.25">
      <c r="B155" s="200"/>
      <c r="C155" s="201"/>
      <c r="D155" s="202" t="s">
        <v>137</v>
      </c>
      <c r="E155" s="203" t="s">
        <v>1</v>
      </c>
      <c r="F155" s="204" t="s">
        <v>90</v>
      </c>
      <c r="G155" s="201"/>
      <c r="H155" s="205">
        <v>1</v>
      </c>
      <c r="I155" s="206"/>
      <c r="J155" s="201"/>
      <c r="K155" s="201"/>
      <c r="L155" s="207"/>
      <c r="M155" s="208"/>
      <c r="N155" s="209"/>
      <c r="O155" s="209"/>
      <c r="P155" s="209"/>
      <c r="Q155" s="209"/>
      <c r="R155" s="209"/>
      <c r="S155" s="209"/>
      <c r="T155" s="210"/>
      <c r="AT155" s="211" t="s">
        <v>137</v>
      </c>
      <c r="AU155" s="211" t="s">
        <v>92</v>
      </c>
      <c r="AV155" s="13" t="s">
        <v>92</v>
      </c>
      <c r="AW155" s="13" t="s">
        <v>36</v>
      </c>
      <c r="AX155" s="13" t="s">
        <v>90</v>
      </c>
      <c r="AY155" s="211" t="s">
        <v>128</v>
      </c>
    </row>
    <row r="156" spans="1:65" s="2" customFormat="1" ht="16.5" customHeight="1">
      <c r="A156" s="34"/>
      <c r="B156" s="35"/>
      <c r="C156" s="186" t="s">
        <v>212</v>
      </c>
      <c r="D156" s="187" t="s">
        <v>130</v>
      </c>
      <c r="E156" s="188" t="s">
        <v>630</v>
      </c>
      <c r="F156" s="189" t="s">
        <v>631</v>
      </c>
      <c r="G156" s="190" t="s">
        <v>436</v>
      </c>
      <c r="H156" s="191">
        <v>1</v>
      </c>
      <c r="I156" s="192"/>
      <c r="J156" s="193">
        <f>ROUND(I156*H156,2)</f>
        <v>0</v>
      </c>
      <c r="K156" s="189" t="s">
        <v>134</v>
      </c>
      <c r="L156" s="39"/>
      <c r="M156" s="194" t="s">
        <v>1</v>
      </c>
      <c r="N156" s="195" t="s">
        <v>47</v>
      </c>
      <c r="O156" s="71"/>
      <c r="P156" s="196">
        <f>O156*H156</f>
        <v>0</v>
      </c>
      <c r="Q156" s="196">
        <v>0</v>
      </c>
      <c r="R156" s="196">
        <f>Q156*H156</f>
        <v>0</v>
      </c>
      <c r="S156" s="196">
        <v>0</v>
      </c>
      <c r="T156" s="197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8" t="s">
        <v>574</v>
      </c>
      <c r="AT156" s="198" t="s">
        <v>130</v>
      </c>
      <c r="AU156" s="198" t="s">
        <v>92</v>
      </c>
      <c r="AY156" s="17" t="s">
        <v>128</v>
      </c>
      <c r="BE156" s="199">
        <f>IF(N156="základní",J156,0)</f>
        <v>0</v>
      </c>
      <c r="BF156" s="199">
        <f>IF(N156="snížená",J156,0)</f>
        <v>0</v>
      </c>
      <c r="BG156" s="199">
        <f>IF(N156="zákl. přenesená",J156,0)</f>
        <v>0</v>
      </c>
      <c r="BH156" s="199">
        <f>IF(N156="sníž. přenesená",J156,0)</f>
        <v>0</v>
      </c>
      <c r="BI156" s="199">
        <f>IF(N156="nulová",J156,0)</f>
        <v>0</v>
      </c>
      <c r="BJ156" s="17" t="s">
        <v>90</v>
      </c>
      <c r="BK156" s="199">
        <f>ROUND(I156*H156,2)</f>
        <v>0</v>
      </c>
      <c r="BL156" s="17" t="s">
        <v>574</v>
      </c>
      <c r="BM156" s="198" t="s">
        <v>632</v>
      </c>
    </row>
    <row r="157" spans="1:65" s="13" customFormat="1" ht="11.25">
      <c r="B157" s="200"/>
      <c r="C157" s="201"/>
      <c r="D157" s="202" t="s">
        <v>137</v>
      </c>
      <c r="E157" s="203" t="s">
        <v>1</v>
      </c>
      <c r="F157" s="204" t="s">
        <v>633</v>
      </c>
      <c r="G157" s="201"/>
      <c r="H157" s="205">
        <v>1</v>
      </c>
      <c r="I157" s="206"/>
      <c r="J157" s="201"/>
      <c r="K157" s="201"/>
      <c r="L157" s="207"/>
      <c r="M157" s="237"/>
      <c r="N157" s="238"/>
      <c r="O157" s="238"/>
      <c r="P157" s="238"/>
      <c r="Q157" s="238"/>
      <c r="R157" s="238"/>
      <c r="S157" s="238"/>
      <c r="T157" s="239"/>
      <c r="AT157" s="211" t="s">
        <v>137</v>
      </c>
      <c r="AU157" s="211" t="s">
        <v>92</v>
      </c>
      <c r="AV157" s="13" t="s">
        <v>92</v>
      </c>
      <c r="AW157" s="13" t="s">
        <v>36</v>
      </c>
      <c r="AX157" s="13" t="s">
        <v>90</v>
      </c>
      <c r="AY157" s="211" t="s">
        <v>128</v>
      </c>
    </row>
    <row r="158" spans="1:65" s="2" customFormat="1" ht="6.95" customHeight="1">
      <c r="A158" s="34"/>
      <c r="B158" s="54"/>
      <c r="C158" s="55"/>
      <c r="D158" s="55"/>
      <c r="E158" s="55"/>
      <c r="F158" s="55"/>
      <c r="G158" s="55"/>
      <c r="H158" s="55"/>
      <c r="I158" s="55"/>
      <c r="J158" s="55"/>
      <c r="K158" s="55"/>
      <c r="L158" s="39"/>
      <c r="M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</row>
  </sheetData>
  <sheetProtection algorithmName="SHA-512" hashValue="kHtEqvP1CbGTEbbnFUL2gZDeCYVgHG6Iw4PUqyaQMi8hegEuu8ovvGlNNE0PmiTLYOcdLA1n6F3O1iMvuCICmw==" saltValue="eUeAyGVnLyUbhuyzgNf3UagmAiSCiOZgl36imtODulrwBqDZZ5DO6eJpMukpjDLqmxmsQibFBEU88SCi2ec1Og==" spinCount="100000" sheet="1" objects="1" scenarios="1" formatColumns="0" formatRows="0" autoFilter="0"/>
  <autoFilter ref="C120:K157" xr:uid="{00000000-0009-0000-0000-000003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0078740157483" right="0.39370078740157483" top="0.59055118110236227" bottom="0.98425196850393704" header="0.39370078740157483" footer="0.19685039370078741"/>
  <pageSetup paperSize="9" scale="84" fitToHeight="100" orientation="landscape" r:id="rId1"/>
  <headerFooter>
    <oddFooter>&amp;L&amp;F
&amp;A&amp;C18.03.2026
Stránkování ZADÁNÍ  &amp;P/&amp;N</oddFooter>
  </headerFooter>
  <rowBreaks count="1" manualBreakCount="1">
    <brk id="144" min="2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zakázky</vt:lpstr>
      <vt:lpstr>SO-03 - Bourání, výkopy</vt:lpstr>
      <vt:lpstr>SO-10 - Komunikace</vt:lpstr>
      <vt:lpstr>SO-90 - VRN</vt:lpstr>
      <vt:lpstr>'Rekapitulace zakázky'!Názvy_tisku</vt:lpstr>
      <vt:lpstr>'SO-03 - Bourání, výkopy'!Názvy_tisku</vt:lpstr>
      <vt:lpstr>'SO-10 - Komunikace'!Názvy_tisku</vt:lpstr>
      <vt:lpstr>'SO-90 - VRN'!Názvy_tisku</vt:lpstr>
      <vt:lpstr>'Rekapitulace zakázky'!Oblast_tisku</vt:lpstr>
      <vt:lpstr>'SO-03 - Bourání, výkopy'!Oblast_tisku</vt:lpstr>
      <vt:lpstr>'SO-10 - Komunikace'!Oblast_tisku</vt:lpstr>
      <vt:lpstr>'SO-90 - VRN'!Oblast_tisku</vt:lpstr>
    </vt:vector>
  </TitlesOfParts>
  <Company>Jaroslav Klíma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002 2026_03_18jk ZADANI LANSK-PARKOV-MARTINU XLS</dc:title>
  <dc:subject>002 2026_03_18jk ZADANI LANSK-PARKOV-MARTINU XLS</dc:subject>
  <dc:creator>Jaroslav Klíma</dc:creator>
  <cp:keywords>002 2026_03_18jk ZADANI LANSK-PARKOV-MARTINU XLS</cp:keywords>
  <cp:lastModifiedBy>Jaroslav Klíma</cp:lastModifiedBy>
  <dcterms:created xsi:type="dcterms:W3CDTF">2026-03-18T06:35:37Z</dcterms:created>
  <dcterms:modified xsi:type="dcterms:W3CDTF">2026-03-18T06:40:34Z</dcterms:modified>
</cp:coreProperties>
</file>