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2025\26812_lanškroun_b.smetany 460_zš\26812_CD\26812_Návrh sanací\"/>
    </mc:Choice>
  </mc:AlternateContent>
  <xr:revisionPtr revIDLastSave="0" documentId="13_ncr:1_{244C5C85-7F97-4DFE-86B5-BE509C006587}" xr6:coauthVersionLast="47" xr6:coauthVersionMax="47" xr10:uidLastSave="{00000000-0000-0000-0000-000000000000}"/>
  <bookViews>
    <workbookView xWindow="150" yWindow="30" windowWidth="28650" windowHeight="1557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Pol'!$A$1:$Y$208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98" i="12"/>
  <c r="BA195" i="12"/>
  <c r="BA190" i="12"/>
  <c r="BA166" i="12"/>
  <c r="BA161" i="12"/>
  <c r="BA160" i="12"/>
  <c r="BA159" i="12"/>
  <c r="BA158" i="12"/>
  <c r="G8" i="12"/>
  <c r="G9" i="12"/>
  <c r="M9" i="12" s="1"/>
  <c r="I9" i="12"/>
  <c r="K9" i="12"/>
  <c r="O9" i="12"/>
  <c r="Q9" i="12"/>
  <c r="Q8" i="12" s="1"/>
  <c r="V9" i="12"/>
  <c r="V8" i="12" s="1"/>
  <c r="G21" i="12"/>
  <c r="M21" i="12" s="1"/>
  <c r="I21" i="12"/>
  <c r="I8" i="12" s="1"/>
  <c r="K21" i="12"/>
  <c r="K8" i="12" s="1"/>
  <c r="O21" i="12"/>
  <c r="Q21" i="12"/>
  <c r="V21" i="12"/>
  <c r="G33" i="12"/>
  <c r="I33" i="12"/>
  <c r="K33" i="12"/>
  <c r="M33" i="12"/>
  <c r="O33" i="12"/>
  <c r="Q33" i="12"/>
  <c r="V33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Q48" i="12"/>
  <c r="V48" i="12"/>
  <c r="G51" i="12"/>
  <c r="I51" i="12"/>
  <c r="K51" i="12"/>
  <c r="M51" i="12"/>
  <c r="O51" i="12"/>
  <c r="Q51" i="12"/>
  <c r="V51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O8" i="12" s="1"/>
  <c r="Q65" i="12"/>
  <c r="V65" i="12"/>
  <c r="G76" i="12"/>
  <c r="M76" i="12" s="1"/>
  <c r="I76" i="12"/>
  <c r="K76" i="12"/>
  <c r="O76" i="12"/>
  <c r="Q76" i="12"/>
  <c r="V76" i="12"/>
  <c r="K77" i="12"/>
  <c r="V77" i="12"/>
  <c r="G78" i="12"/>
  <c r="I78" i="12"/>
  <c r="K78" i="12"/>
  <c r="M78" i="12"/>
  <c r="O78" i="12"/>
  <c r="Q78" i="12"/>
  <c r="Q77" i="12" s="1"/>
  <c r="V78" i="12"/>
  <c r="G80" i="12"/>
  <c r="AF198" i="12" s="1"/>
  <c r="I80" i="12"/>
  <c r="I77" i="12" s="1"/>
  <c r="K80" i="12"/>
  <c r="O80" i="12"/>
  <c r="O77" i="12" s="1"/>
  <c r="Q80" i="12"/>
  <c r="V80" i="12"/>
  <c r="G81" i="12"/>
  <c r="I81" i="12"/>
  <c r="K81" i="12"/>
  <c r="M81" i="12"/>
  <c r="O81" i="12"/>
  <c r="Q81" i="12"/>
  <c r="V81" i="12"/>
  <c r="G82" i="12"/>
  <c r="K82" i="12"/>
  <c r="G83" i="12"/>
  <c r="I83" i="12"/>
  <c r="I82" i="12" s="1"/>
  <c r="K83" i="12"/>
  <c r="M83" i="12"/>
  <c r="M82" i="12" s="1"/>
  <c r="O83" i="12"/>
  <c r="O82" i="12" s="1"/>
  <c r="Q83" i="12"/>
  <c r="Q82" i="12" s="1"/>
  <c r="V83" i="12"/>
  <c r="V82" i="12" s="1"/>
  <c r="G84" i="12"/>
  <c r="G85" i="12"/>
  <c r="I85" i="12"/>
  <c r="I84" i="12" s="1"/>
  <c r="K85" i="12"/>
  <c r="K84" i="12" s="1"/>
  <c r="M85" i="12"/>
  <c r="M84" i="12" s="1"/>
  <c r="O85" i="12"/>
  <c r="O84" i="12" s="1"/>
  <c r="Q85" i="12"/>
  <c r="Q84" i="12" s="1"/>
  <c r="V85" i="12"/>
  <c r="G87" i="12"/>
  <c r="I87" i="12"/>
  <c r="K87" i="12"/>
  <c r="M87" i="12"/>
  <c r="O87" i="12"/>
  <c r="Q87" i="12"/>
  <c r="V87" i="12"/>
  <c r="V84" i="12" s="1"/>
  <c r="G98" i="12"/>
  <c r="I98" i="12"/>
  <c r="K98" i="12"/>
  <c r="M98" i="12"/>
  <c r="O98" i="12"/>
  <c r="Q98" i="12"/>
  <c r="V98" i="12"/>
  <c r="G101" i="12"/>
  <c r="M101" i="12" s="1"/>
  <c r="I101" i="12"/>
  <c r="I100" i="12" s="1"/>
  <c r="K101" i="12"/>
  <c r="O101" i="12"/>
  <c r="Q101" i="12"/>
  <c r="Q100" i="12" s="1"/>
  <c r="V101" i="12"/>
  <c r="G105" i="12"/>
  <c r="M105" i="12" s="1"/>
  <c r="I105" i="12"/>
  <c r="K105" i="12"/>
  <c r="K100" i="12" s="1"/>
  <c r="O105" i="12"/>
  <c r="Q105" i="12"/>
  <c r="V105" i="12"/>
  <c r="V100" i="12" s="1"/>
  <c r="G118" i="12"/>
  <c r="I118" i="12"/>
  <c r="K118" i="12"/>
  <c r="M118" i="12"/>
  <c r="O118" i="12"/>
  <c r="Q118" i="12"/>
  <c r="V118" i="12"/>
  <c r="G121" i="12"/>
  <c r="M121" i="12" s="1"/>
  <c r="I121" i="12"/>
  <c r="K121" i="12"/>
  <c r="O121" i="12"/>
  <c r="O100" i="12" s="1"/>
  <c r="Q121" i="12"/>
  <c r="V121" i="12"/>
  <c r="G126" i="12"/>
  <c r="I126" i="12"/>
  <c r="K126" i="12"/>
  <c r="M126" i="12"/>
  <c r="O126" i="12"/>
  <c r="Q126" i="12"/>
  <c r="V126" i="12"/>
  <c r="K131" i="12"/>
  <c r="G132" i="12"/>
  <c r="I132" i="12"/>
  <c r="I131" i="12" s="1"/>
  <c r="K132" i="12"/>
  <c r="M132" i="12"/>
  <c r="O132" i="12"/>
  <c r="O131" i="12" s="1"/>
  <c r="Q132" i="12"/>
  <c r="Q131" i="12" s="1"/>
  <c r="V132" i="12"/>
  <c r="V131" i="12" s="1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7" i="12"/>
  <c r="I147" i="12"/>
  <c r="K147" i="12"/>
  <c r="M147" i="12"/>
  <c r="O147" i="12"/>
  <c r="Q147" i="12"/>
  <c r="V147" i="12"/>
  <c r="G148" i="12"/>
  <c r="K148" i="12"/>
  <c r="O148" i="12"/>
  <c r="V148" i="12"/>
  <c r="G149" i="12"/>
  <c r="M149" i="12" s="1"/>
  <c r="M148" i="12" s="1"/>
  <c r="I149" i="12"/>
  <c r="I148" i="12" s="1"/>
  <c r="K149" i="12"/>
  <c r="O149" i="12"/>
  <c r="Q149" i="12"/>
  <c r="Q148" i="12" s="1"/>
  <c r="V149" i="12"/>
  <c r="G164" i="12"/>
  <c r="K164" i="12"/>
  <c r="O164" i="12"/>
  <c r="V164" i="12"/>
  <c r="G165" i="12"/>
  <c r="I165" i="12"/>
  <c r="I164" i="12" s="1"/>
  <c r="K165" i="12"/>
  <c r="M165" i="12"/>
  <c r="M164" i="12" s="1"/>
  <c r="O165" i="12"/>
  <c r="Q165" i="12"/>
  <c r="Q164" i="12" s="1"/>
  <c r="V165" i="12"/>
  <c r="G167" i="12"/>
  <c r="O167" i="12"/>
  <c r="G168" i="12"/>
  <c r="I168" i="12"/>
  <c r="I167" i="12" s="1"/>
  <c r="K168" i="12"/>
  <c r="M168" i="12"/>
  <c r="O168" i="12"/>
  <c r="Q168" i="12"/>
  <c r="Q167" i="12" s="1"/>
  <c r="V168" i="12"/>
  <c r="V167" i="12" s="1"/>
  <c r="G170" i="12"/>
  <c r="M170" i="12" s="1"/>
  <c r="I170" i="12"/>
  <c r="K170" i="12"/>
  <c r="K167" i="12" s="1"/>
  <c r="O170" i="12"/>
  <c r="Q170" i="12"/>
  <c r="V170" i="12"/>
  <c r="G173" i="12"/>
  <c r="I173" i="12"/>
  <c r="K173" i="12"/>
  <c r="M173" i="12"/>
  <c r="O173" i="12"/>
  <c r="Q173" i="12"/>
  <c r="V173" i="12"/>
  <c r="G175" i="12"/>
  <c r="M175" i="12" s="1"/>
  <c r="I175" i="12"/>
  <c r="K175" i="12"/>
  <c r="O175" i="12"/>
  <c r="Q175" i="12"/>
  <c r="V175" i="12"/>
  <c r="G177" i="12"/>
  <c r="I177" i="12"/>
  <c r="K177" i="12"/>
  <c r="M177" i="12"/>
  <c r="O177" i="12"/>
  <c r="Q177" i="12"/>
  <c r="V177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3" i="12"/>
  <c r="M183" i="12" s="1"/>
  <c r="I183" i="12"/>
  <c r="I182" i="12" s="1"/>
  <c r="K183" i="12"/>
  <c r="O183" i="12"/>
  <c r="Q183" i="12"/>
  <c r="Q182" i="12" s="1"/>
  <c r="V183" i="12"/>
  <c r="G185" i="12"/>
  <c r="M185" i="12" s="1"/>
  <c r="I185" i="12"/>
  <c r="K185" i="12"/>
  <c r="K182" i="12" s="1"/>
  <c r="O185" i="12"/>
  <c r="Q185" i="12"/>
  <c r="V185" i="12"/>
  <c r="V182" i="12" s="1"/>
  <c r="G186" i="12"/>
  <c r="I186" i="12"/>
  <c r="K186" i="12"/>
  <c r="M186" i="12"/>
  <c r="O186" i="12"/>
  <c r="Q186" i="12"/>
  <c r="V186" i="12"/>
  <c r="G187" i="12"/>
  <c r="G182" i="12" s="1"/>
  <c r="I187" i="12"/>
  <c r="K187" i="12"/>
  <c r="O187" i="12"/>
  <c r="O182" i="12" s="1"/>
  <c r="Q187" i="12"/>
  <c r="V187" i="12"/>
  <c r="G188" i="12"/>
  <c r="I188" i="12"/>
  <c r="K188" i="12"/>
  <c r="M188" i="12"/>
  <c r="O188" i="12"/>
  <c r="Q188" i="12"/>
  <c r="V188" i="12"/>
  <c r="G189" i="12"/>
  <c r="M189" i="12" s="1"/>
  <c r="I189" i="12"/>
  <c r="K189" i="12"/>
  <c r="O189" i="12"/>
  <c r="Q189" i="12"/>
  <c r="V189" i="12"/>
  <c r="G191" i="12"/>
  <c r="I191" i="12"/>
  <c r="K191" i="12"/>
  <c r="M191" i="12"/>
  <c r="O191" i="12"/>
  <c r="Q191" i="12"/>
  <c r="V191" i="12"/>
  <c r="G192" i="12"/>
  <c r="G193" i="12"/>
  <c r="I193" i="12"/>
  <c r="I192" i="12" s="1"/>
  <c r="K193" i="12"/>
  <c r="K192" i="12" s="1"/>
  <c r="M193" i="12"/>
  <c r="O193" i="12"/>
  <c r="Q193" i="12"/>
  <c r="Q192" i="12" s="1"/>
  <c r="V193" i="12"/>
  <c r="G194" i="12"/>
  <c r="M194" i="12" s="1"/>
  <c r="I194" i="12"/>
  <c r="K194" i="12"/>
  <c r="O194" i="12"/>
  <c r="O192" i="12" s="1"/>
  <c r="Q194" i="12"/>
  <c r="V194" i="12"/>
  <c r="V192" i="12" s="1"/>
  <c r="G196" i="12"/>
  <c r="I196" i="12"/>
  <c r="K196" i="12"/>
  <c r="M196" i="12"/>
  <c r="O196" i="12"/>
  <c r="Q196" i="12"/>
  <c r="V196" i="12"/>
  <c r="AE198" i="12"/>
  <c r="I20" i="1"/>
  <c r="I19" i="1"/>
  <c r="I18" i="1"/>
  <c r="I17" i="1"/>
  <c r="I16" i="1"/>
  <c r="I60" i="1"/>
  <c r="J59" i="1" s="1"/>
  <c r="F42" i="1"/>
  <c r="G42" i="1"/>
  <c r="G25" i="1" s="1"/>
  <c r="A25" i="1" s="1"/>
  <c r="H41" i="1"/>
  <c r="I41" i="1" s="1"/>
  <c r="H40" i="1"/>
  <c r="I40" i="1" s="1"/>
  <c r="H39" i="1"/>
  <c r="I39" i="1" s="1"/>
  <c r="I42" i="1" s="1"/>
  <c r="J28" i="1"/>
  <c r="J26" i="1"/>
  <c r="G38" i="1"/>
  <c r="F38" i="1"/>
  <c r="J23" i="1"/>
  <c r="J24" i="1"/>
  <c r="J25" i="1"/>
  <c r="J27" i="1"/>
  <c r="E24" i="1"/>
  <c r="E26" i="1"/>
  <c r="J56" i="1" l="1"/>
  <c r="J49" i="1"/>
  <c r="J51" i="1"/>
  <c r="J53" i="1"/>
  <c r="J54" i="1"/>
  <c r="J55" i="1"/>
  <c r="J50" i="1"/>
  <c r="J57" i="1"/>
  <c r="J58" i="1"/>
  <c r="J52" i="1"/>
  <c r="G26" i="1"/>
  <c r="A26" i="1"/>
  <c r="G28" i="1"/>
  <c r="G23" i="1"/>
  <c r="M8" i="12"/>
  <c r="M192" i="12"/>
  <c r="M167" i="12"/>
  <c r="M131" i="12"/>
  <c r="M100" i="12"/>
  <c r="M187" i="12"/>
  <c r="M182" i="12" s="1"/>
  <c r="M80" i="12"/>
  <c r="M77" i="12" s="1"/>
  <c r="G131" i="12"/>
  <c r="G77" i="12"/>
  <c r="G100" i="12"/>
  <c r="I21" i="1"/>
  <c r="J40" i="1"/>
  <c r="J41" i="1"/>
  <c r="J39" i="1"/>
  <c r="J42" i="1" s="1"/>
  <c r="H42" i="1"/>
  <c r="J60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spravce</author>
  </authors>
  <commentList>
    <comment ref="S6" authorId="0" shapeId="0" xr:uid="{3D6B0A54-08BB-477D-AA7A-59BAA9AD90C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8C9A4D9-CA35-47E9-81DF-7F01813DC38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<sst xmlns="http://schemas.openxmlformats.org/spreadsheetml/2006/main" count="833" uniqueCount="307">
  <si>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</si>
  <si>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</si>
  <si>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</si>
  <si>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</si>
  <si>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</si>
  <si>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</si>
  <si>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</si>
  <si>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</si>
  <si>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</si>
  <si>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</si>
  <si>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</si>
  <si>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</si>
  <si>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</si>
  <si>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</si>
  <si>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</si>
  <si>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</si>
  <si>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</si>
  <si>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</si>
  <si>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</si>
  <si>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</si>
  <si>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</si>
  <si>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</si>
  <si>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</si>
  <si>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</si>
  <si>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</si>
  <si>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</si>
  <si>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</si>
  <si>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</si>
  <si>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</si>
  <si>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</si>
  <si>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</si>
  <si>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</si>
  <si>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</si>
  <si>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</si>
  <si>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</si>
  <si>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</si>
  <si>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</si>
  <si>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</si>
  <si>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</si>
  <si>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</si>
  <si>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</si>
  <si>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</si>
  <si>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</si>
  <si>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</si>
  <si>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Sanace vlhkého zdiva</t>
  </si>
  <si>
    <t>Základní škola, Bedřicha Smetany 460, Lanškroun – prostor kotelny</t>
  </si>
  <si>
    <t>Objekt:</t>
  </si>
  <si>
    <t>Rozpočet:</t>
  </si>
  <si>
    <t>26812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</si>
  <si>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</si>
  <si>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</si>
  <si>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</si>
  <si>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</si>
  <si>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</si>
  <si>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</si>
  <si>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</si>
  <si>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</si>
  <si>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</si>
  <si>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</si>
  <si>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</si>
  <si>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</si>
  <si>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</si>
  <si>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SA</t>
  </si>
  <si>
    <t>Sanace</t>
  </si>
  <si>
    <t>711</t>
  </si>
  <si>
    <t>Izolace proti vodě</t>
  </si>
  <si>
    <t>731</t>
  </si>
  <si>
    <t>Kotelny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</si>
  <si>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</si>
  <si>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</si>
  <si>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</si>
  <si>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</si>
  <si>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</si>
  <si>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</si>
  <si>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</si>
  <si>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</si>
  <si>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</si>
  <si>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</si>
  <si>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</si>
  <si>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</si>
  <si>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</si>
  <si>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</si>
  <si>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</si>
  <si>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</si>
  <si>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</si>
  <si>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</si>
  <si>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</si>
  <si>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</si>
  <si>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</si>
  <si>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</si>
  <si>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</si>
  <si>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</si>
  <si>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</si>
  <si>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</si>
  <si>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</si>
  <si>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</si>
  <si>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</si>
  <si>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</si>
  <si>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</si>
  <si>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</si>
  <si>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</si>
  <si>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</si>
  <si>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</si>
  <si>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601015103R00</t>
  </si>
  <si>
    <t>Postřik stěn, stropů , krytí 80%, ručně</t>
  </si>
  <si>
    <t>m2</t>
  </si>
  <si>
    <t>RTS 26/ I</t>
  </si>
  <si>
    <t>Práce</t>
  </si>
  <si>
    <t>Běžná</t>
  </si>
  <si>
    <t>POL1_</t>
  </si>
  <si>
    <t>Včetně pomocného lešení.</t>
  </si>
  <si>
    <t>POP</t>
  </si>
  <si>
    <t>5,6*1,0</t>
  </si>
  <si>
    <t>VV</t>
  </si>
  <si>
    <t>1,0*1,0</t>
  </si>
  <si>
    <t>5,1*1,0</t>
  </si>
  <si>
    <t>2,3*2,5</t>
  </si>
  <si>
    <t>11,0*3,0</t>
  </si>
  <si>
    <t>4,8*1,0</t>
  </si>
  <si>
    <t>3,3*1,0</t>
  </si>
  <si>
    <t>3,0*1,0</t>
  </si>
  <si>
    <t>0,5*2,5</t>
  </si>
  <si>
    <t>601021141RT1</t>
  </si>
  <si>
    <t>Štuk vnitřní sanační, ručně tloušťka vrstvy 2 mm, pro interiér</t>
  </si>
  <si>
    <t>5,6*2,5</t>
  </si>
  <si>
    <t>1,0*2,5</t>
  </si>
  <si>
    <t>5,1*2,5</t>
  </si>
  <si>
    <t>4,8*2,5</t>
  </si>
  <si>
    <t>3,3*2,5</t>
  </si>
  <si>
    <t>3,0*2,5</t>
  </si>
  <si>
    <t>610411129R00</t>
  </si>
  <si>
    <t>Nástřik roztokem na neutralizaci solí</t>
  </si>
  <si>
    <t>první vrstva</t>
  </si>
  <si>
    <t>druhá vrstva</t>
  </si>
  <si>
    <t>Odkaz na mn. položky pořadí 3 : 66,10000</t>
  </si>
  <si>
    <t>612433311RT1</t>
  </si>
  <si>
    <t>Omítka sanační vnitřní tepelně izolační, vysoké zasolení, do tl.40 mm</t>
  </si>
  <si>
    <t>Kotvící postřik, jádrová omítka do 30mm, štuk</t>
  </si>
  <si>
    <t>Odkaz na mn. položky pořadí 1 : 66,10000</t>
  </si>
  <si>
    <t>621412214R00</t>
  </si>
  <si>
    <t>Nátěr vnitřní, vnější silikátový - barevnost dle původních barev</t>
  </si>
  <si>
    <t>včetně penetrace podkladu</t>
  </si>
  <si>
    <t>R-02</t>
  </si>
  <si>
    <t>Příplatek za úpravu návaznosti styčné spáry stávajících a nových omítek</t>
  </si>
  <si>
    <t>bm</t>
  </si>
  <si>
    <t>Vlastní</t>
  </si>
  <si>
    <t>Indiv</t>
  </si>
  <si>
    <t>5,6+1,0+5,1+2,3+11,0+4,8+3,3+3,0+3,3+0,5</t>
  </si>
  <si>
    <t>San. odsol.2</t>
  </si>
  <si>
    <t>Snížení salinity zdiva propařováním</t>
  </si>
  <si>
    <t>900      RT3</t>
  </si>
  <si>
    <t>HZS - neměřitelné práce (dořešení sanačních detailů, demontáž a motáž okenních mřížek úprava pro manipulaci s materiálem)</t>
  </si>
  <si>
    <t>h</t>
  </si>
  <si>
    <t>R-položka</t>
  </si>
  <si>
    <t>POL12_1</t>
  </si>
  <si>
    <t>417329224R00</t>
  </si>
  <si>
    <t>Příplatek za výrobu betonu C 25/30 ze suché pytlované směsi (pro malé objemy prací)</t>
  </si>
  <si>
    <t>m3</t>
  </si>
  <si>
    <t>19,8*0,124</t>
  </si>
  <si>
    <t>631340030RAC</t>
  </si>
  <si>
    <t>Odvětrání podlahy z prvků Iglú, zatížení 2100kg/m2 výška Iglú 17 cm, C 20/25 124 mm, výztuž 8 mm</t>
  </si>
  <si>
    <t>Agregovaná položka</t>
  </si>
  <si>
    <t>POL2_</t>
  </si>
  <si>
    <t>771570010RAB</t>
  </si>
  <si>
    <t>Dlažba z dlaždic keramických 15 x 15 cm do tmele</t>
  </si>
  <si>
    <t>952901114R00</t>
  </si>
  <si>
    <t>Vyčištění budov o výšce podlaží nad 4 m</t>
  </si>
  <si>
    <t>216904391R00</t>
  </si>
  <si>
    <t>Příplatek za ruční dočištění ocelovými kartáči</t>
  </si>
  <si>
    <t>Odkaz na mn. položky pořadí 15 : 66,10000</t>
  </si>
  <si>
    <t>289902111R00</t>
  </si>
  <si>
    <t>Otlučení nebo odsekání omítek stěn</t>
  </si>
  <si>
    <t>978023411R00</t>
  </si>
  <si>
    <t>Vysekání a úprava spár zdiva cihelného mimo komín.</t>
  </si>
  <si>
    <t>281606211.SA02T00</t>
  </si>
  <si>
    <t>Injektáž - vyčištění otvorů stlačeným vzduchem, d=12-18 mm</t>
  </si>
  <si>
    <t xml:space="preserve">m2    </t>
  </si>
  <si>
    <t>Dvouřadá horizontální injektáž : 17,7075</t>
  </si>
  <si>
    <t>Jednořadá svislá injektáž : 8,25</t>
  </si>
  <si>
    <t>Plošná injektáž : 35,75</t>
  </si>
  <si>
    <t>281606214.T01</t>
  </si>
  <si>
    <t>Mírnětlaková dvouřadá chemická injektáž zdiva, vrty d=12mm osově do 150mm, řady do 80mm na sebou infúzní clona akrylátovým gelem spotřeba min. 15 l/m2</t>
  </si>
  <si>
    <t>infúzní clona akrylátovým gelem spotřeba min. 15 l/m2</t>
  </si>
  <si>
    <t>5,1*0,6</t>
  </si>
  <si>
    <t>6,8*0,85</t>
  </si>
  <si>
    <t>6,7*0,85</t>
  </si>
  <si>
    <t>0,5*0,3</t>
  </si>
  <si>
    <t>0,8*0,3</t>
  </si>
  <si>
    <t>0,7*0,3</t>
  </si>
  <si>
    <t>0,9*0,66</t>
  </si>
  <si>
    <t>2,7*0,45</t>
  </si>
  <si>
    <t>0,3*0,6</t>
  </si>
  <si>
    <t>0,3*0,51</t>
  </si>
  <si>
    <t>0,525*0,82</t>
  </si>
  <si>
    <t>281606214.T03</t>
  </si>
  <si>
    <t>Mírnětlaková jednořadá chemická injektáž zdiva, vrty d=12 mm osově do 100 - 120 mm infúzní clona akrylátovým gelem spotřeba min. 9 l/m2</t>
  </si>
  <si>
    <t>infúzní clona akrylátovým gelem spotřeba min. 9 l/m2</t>
  </si>
  <si>
    <t>(0,85+0,6+0,5+0,5+0,85)*2,5</t>
  </si>
  <si>
    <t>281606214.T07</t>
  </si>
  <si>
    <t>Plošná tlaková injektáž akrylátovými gely vrty rozteč 150/150 hl. 30cm, příp. 200/200 hl. 40cm</t>
  </si>
  <si>
    <t>Dvousložková těsnící injektáž</t>
  </si>
  <si>
    <t>- včetně přesunu hmot</t>
  </si>
  <si>
    <t>2,9*2,5</t>
  </si>
  <si>
    <t>9,5*3,0</t>
  </si>
  <si>
    <t>R 28101</t>
  </si>
  <si>
    <t>Zapravení vrtů po provedené injektáži, zamazání vodotěsnou maltou</t>
  </si>
  <si>
    <t>Včetně přesunu hmot</t>
  </si>
  <si>
    <t>602021211RT7</t>
  </si>
  <si>
    <t>Omítka stěn zátěžová ručně, srovnání pod hydroizolační stěrky tloušťka vrstvy do 25 mm</t>
  </si>
  <si>
    <t>5,6*0,3</t>
  </si>
  <si>
    <t>1,0*0,3</t>
  </si>
  <si>
    <t>5,1*0,3</t>
  </si>
  <si>
    <t>4,8*0,3</t>
  </si>
  <si>
    <t>3,3*0,3</t>
  </si>
  <si>
    <t>3,0*0,3</t>
  </si>
  <si>
    <t>711212000R00</t>
  </si>
  <si>
    <t>Penetrace podkladu pod hydroizolační hmoty, včetně dodávky</t>
  </si>
  <si>
    <t>Odkaz na mn. položky pořadí 22 : 46,58000</t>
  </si>
  <si>
    <t>711212002RW4</t>
  </si>
  <si>
    <t>Stěrka hydroizolační včetně dodávky materiálu, dvousložková, flexibilní, 2x, proti půdní vlhkosti a netlakové vodě</t>
  </si>
  <si>
    <t>HZS - neměřitelné práce (dořešení sanačních detailů)</t>
  </si>
  <si>
    <t>Prav.M</t>
  </si>
  <si>
    <t>HZS</t>
  </si>
  <si>
    <t>POL10_</t>
  </si>
  <si>
    <t>998711203R00</t>
  </si>
  <si>
    <t>Přesun hmot pro izolace proti vodě, výšky do 60 m</t>
  </si>
  <si>
    <t>Přesun hmot</t>
  </si>
  <si>
    <t>POL7_</t>
  </si>
  <si>
    <t>905      R01</t>
  </si>
  <si>
    <t xml:space="preserve">Hzs - demontáž a zpětná montáž kotelny vč. opětovného spuštění, všech revizí a doprovodných prací </t>
  </si>
  <si>
    <t>1. Vypuštění otopného systému</t>
  </si>
  <si>
    <t>2. Demontáž závěsných plynových kotlů.</t>
  </si>
  <si>
    <t>3. Demontáž rozvaděče a sběrače kotlů.</t>
  </si>
  <si>
    <t>4. Demontáž sběrače a rozvaděče topných okruhů.</t>
  </si>
  <si>
    <t>5. Odpojení kotlů od plynu a spalinové cesty.</t>
  </si>
  <si>
    <t>6. Odpojení elektro kotlů, čerpadel a mixů.</t>
  </si>
  <si>
    <t>7. Zpětná instalace kotlů o 15cm výše.</t>
  </si>
  <si>
    <t>8. Napojení spalinových cest na kotle. Provedení úpravy spalinových cest po změně umístění kotlů.</t>
  </si>
  <si>
    <t>9. Instalace sběrače a rozvaděče kotlů se změnou umístění o 15-20cm výše. Sběrač a rozvaděč budou postaveny na ocelovou konstrukci stojící na podlaze. Úprava potrubních rozvodů pro dopojení kotlů. Úprava, oprava tepelných izolací.</t>
  </si>
  <si>
    <t>10. Instalace sběrače a rozvaděče topných větví se změnou umístění o 20-30cm výše. Sběrač a rozvaděč budou postaveny na ocelovou konstrukci stojící na podlaze. Úprava potrubních rozvodů jednotlivých topných větví po změně umístění rozvaděče a sběrače. Úprava, oprava tepelných izolací.</t>
  </si>
  <si>
    <t>11. Opětovné zapojení elektro kotlů, čerpadel a mixů. Zprovoznění regulace vytápění a plynových kotlů.</t>
  </si>
  <si>
    <t>12. Dodávka a instalace dvou expanzomatů o objemu 2x300l. Náhrada za stávající expanzomaty. Nové expanzomaty budou osazeny potřebnými armaturami pro jejich servis bez vypouštění topného systému.</t>
  </si>
  <si>
    <t>13. Napuštění otopného systému vč. kompletního odvzdušnění celé soustavy</t>
  </si>
  <si>
    <t>14. Součástí bude revize el. zařízení a rozvodů vč. výstupní zprávy</t>
  </si>
  <si>
    <t>R - 2102</t>
  </si>
  <si>
    <t>Snížení relativní vlhkosti vnitřního prostředí (po odstranění omítek) kondenzačními odvlhčovači  vč. obsluhy, montáže a demontáže</t>
  </si>
  <si>
    <t xml:space="preserve">den   </t>
  </si>
  <si>
    <t>osazení kondenzačních (při teplotě &gt; 15°C) popř. adsorpčních odvlhčovačů (při teplotě &lt; 15°C) s výkonem každé jednotky pro cca 800 m3 odvlhčovaného prostoru, obsluha pro manipulaci, náklady na spotřebovanou el. energii při provozu, napojení do stávající sítě s měřením spotřeby</t>
  </si>
  <si>
    <t>979081111R00</t>
  </si>
  <si>
    <t>Odvoz suti a vybour. hmot na skládku do 1 km</t>
  </si>
  <si>
    <t>t</t>
  </si>
  <si>
    <t>sutě z omítek : 66,1*0,04*1,9</t>
  </si>
  <si>
    <t>979081121R00</t>
  </si>
  <si>
    <t>Příplatek k odvozu za každý další 1 km</t>
  </si>
  <si>
    <t>skladka do 15 km</t>
  </si>
  <si>
    <t>sutě z omítek : 66,1*0,04*1,9*15,0</t>
  </si>
  <si>
    <t>979082111R00</t>
  </si>
  <si>
    <t>Vnitrostaveništní doprava suti do 10 m</t>
  </si>
  <si>
    <t>979082121R00</t>
  </si>
  <si>
    <t>Příplatek k vnitrost. dopravě suti za dalších 5 m</t>
  </si>
  <si>
    <t>sutě z omítek : 66,1*0,04*1,9*10,0</t>
  </si>
  <si>
    <t>979981104R00</t>
  </si>
  <si>
    <t>Kontejner, suť bez příměsí, odvoz a likvidace, 9 t</t>
  </si>
  <si>
    <t>979990107R00</t>
  </si>
  <si>
    <t>Poplatek za skládku suti - směs betonu,cihel,omítek</t>
  </si>
  <si>
    <t>979011221R00</t>
  </si>
  <si>
    <t>Svislá doprava suti a vybour. hmot za 1.PP nošením</t>
  </si>
  <si>
    <t>Přesun suti</t>
  </si>
  <si>
    <t>POL8_</t>
  </si>
  <si>
    <t>005121 R</t>
  </si>
  <si>
    <t>Zařízení staveniště</t>
  </si>
  <si>
    <t>VRN</t>
  </si>
  <si>
    <t>POL99_2</t>
  </si>
  <si>
    <t>Veškeré náklady spojené s vybudováním, provozem a odstraněním zařízení staveniště.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</si>
  <si>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</si>
  <si>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</si>
  <si>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</si>
  <si>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</si>
  <si>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</si>
  <si>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</si>
  <si>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</si>
  <si>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</si>
  <si>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00524 R</t>
  </si>
  <si>
    <t>Předání a převzetí díla</t>
  </si>
  <si>
    <t>Náklady zhotovitele, které vzniknou v souvislosti s povinnostmi zhotovitele při předání a převzetí díla.</t>
  </si>
  <si>
    <t>VN-1</t>
  </si>
  <si>
    <t>přesun stavební kapacit</t>
  </si>
  <si>
    <t>005122 R</t>
  </si>
  <si>
    <t>Provozní vlivy - omezení provozu</t>
  </si>
  <si>
    <t>005211080R</t>
  </si>
  <si>
    <t xml:space="preserve">Bezpečnostní a hygienická opatření na staveništi </t>
  </si>
  <si>
    <t>Kalkul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</si>
  <si>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</si>
  <si>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</si>
  <si>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</si>
  <si>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 xml:space="preserve">hod   </t>
  </si>
  <si>
    <t>POL99_8</t>
  </si>
  <si>
    <t>SUM</t>
  </si>
  <si>
    <t>Poznámky uchazeče k zadání</t>
  </si>
  <si>
    <t>POPUZIV</t>
  </si>
  <si>
    <t>END</t>
  </si>
  <si>
    <t>Město Lanškroun</t>
  </si>
  <si>
    <t>00283193</t>
  </si>
  <si>
    <t>Nám. J. M. Marků 12</t>
  </si>
  <si>
    <t>CZ00283193</t>
  </si>
  <si>
    <t>563 01 Lanškroun – Vnitřní Město</t>
  </si>
  <si>
    <t>Sanace vlhkého zdiva - aktualizace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</si>
</sst>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S-VM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O13" sqref="O1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7" t="s">
        <v>24</v>
      </c>
      <c r="C2" s="78"/>
      <c r="D2" s="79" t="s">
        <v>48</v>
      </c>
      <c r="E2" s="237" t="s">
        <v>45</v>
      </c>
      <c r="F2" s="238"/>
      <c r="G2" s="238"/>
      <c r="H2" s="238"/>
      <c r="I2" s="238"/>
      <c r="J2" s="239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40" t="s">
        <v>45</v>
      </c>
      <c r="F3" s="241"/>
      <c r="G3" s="241"/>
      <c r="H3" s="241"/>
      <c r="I3" s="241"/>
      <c r="J3" s="242"/>
    </row>
    <row r="4" spans="1:15" ht="23.25" customHeight="1" x14ac:dyDescent="0.2">
      <c r="A4" s="76">
        <v>2106</v>
      </c>
      <c r="B4" s="82" t="s">
        <v>47</v>
      </c>
      <c r="C4" s="83"/>
      <c r="D4" s="84" t="s">
        <v>43</v>
      </c>
      <c r="E4" s="221" t="s">
        <v>306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 t="s">
        <v>301</v>
      </c>
      <c r="E5" s="227"/>
      <c r="F5" s="227"/>
      <c r="G5" s="227"/>
      <c r="H5" s="18" t="s">
        <v>42</v>
      </c>
      <c r="I5" s="195" t="s">
        <v>302</v>
      </c>
      <c r="J5" s="8"/>
    </row>
    <row r="6" spans="1:15" ht="15.75" customHeight="1" x14ac:dyDescent="0.2">
      <c r="A6" s="2"/>
      <c r="B6" s="28"/>
      <c r="C6" s="55"/>
      <c r="D6" s="228" t="s">
        <v>303</v>
      </c>
      <c r="E6" s="229"/>
      <c r="F6" s="229"/>
      <c r="G6" s="229"/>
      <c r="H6" s="18" t="s">
        <v>36</v>
      </c>
      <c r="I6" s="22" t="s">
        <v>304</v>
      </c>
      <c r="J6" s="8"/>
    </row>
    <row r="7" spans="1:15" ht="15.75" customHeight="1" x14ac:dyDescent="0.2">
      <c r="A7" s="2"/>
      <c r="B7" s="29"/>
      <c r="C7" s="56"/>
      <c r="D7" s="230" t="s">
        <v>305</v>
      </c>
      <c r="E7" s="230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4"/>
      <c r="E11" s="244"/>
      <c r="F11" s="244"/>
      <c r="G11" s="244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SUMIF(F49:F59,A16,I49:I59)+SUMIF(F49:F59,"PSU",I49:I59)</f>
        <v>0</v>
      </c>
      <c r="J16" s="211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SUMIF(F49:F59,A17,I49:I59)</f>
        <v>0</v>
      </c>
      <c r="J17" s="211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SUMIF(F49:F59,A18,I49:I59)</f>
        <v>0</v>
      </c>
      <c r="J18" s="211"/>
    </row>
    <row r="19" spans="1:10" ht="23.25" customHeight="1" x14ac:dyDescent="0.2">
      <c r="A19" s="139" t="s">
        <v>73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SUMIF(F49:F59,A19,I49:I59)</f>
        <v>0</v>
      </c>
      <c r="J19" s="211"/>
    </row>
    <row r="20" spans="1:10" ht="23.25" customHeight="1" x14ac:dyDescent="0.2">
      <c r="A20" s="139" t="s">
        <v>74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SUMIF(F49:F59,A20,I49:I59)</f>
        <v>0</v>
      </c>
      <c r="J20" s="211"/>
    </row>
    <row r="21" spans="1:10" ht="23.25" customHeight="1" x14ac:dyDescent="0.2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5">
        <f>ZakladDPHSniVypocet+ZakladDPHZaklVypocet</f>
        <v>0</v>
      </c>
      <c r="H28" s="215"/>
      <c r="I28" s="21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4">
        <f>A27</f>
        <v>0</v>
      </c>
      <c r="H29" s="214"/>
      <c r="I29" s="214"/>
      <c r="J29" s="119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199"/>
      <c r="D39" s="199"/>
      <c r="E39" s="199"/>
      <c r="F39" s="99">
        <f>'01 01 Pol'!AE198</f>
        <v>0</v>
      </c>
      <c r="G39" s="100">
        <f>'01 01 Pol'!AF198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200" t="s">
        <v>45</v>
      </c>
      <c r="D40" s="200"/>
      <c r="E40" s="200"/>
      <c r="F40" s="104">
        <f>'01 01 Pol'!AE198</f>
        <v>0</v>
      </c>
      <c r="G40" s="105">
        <f>'01 01 Pol'!AF198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199" t="s">
        <v>44</v>
      </c>
      <c r="D41" s="199"/>
      <c r="E41" s="199"/>
      <c r="F41" s="108">
        <f>'01 01 Pol'!AE198</f>
        <v>0</v>
      </c>
      <c r="G41" s="101">
        <f>'01 01 Pol'!AF198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201" t="s">
        <v>50</v>
      </c>
      <c r="C42" s="202"/>
      <c r="D42" s="202"/>
      <c r="E42" s="203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52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54</v>
      </c>
      <c r="C49" s="197" t="s">
        <v>55</v>
      </c>
      <c r="D49" s="198"/>
      <c r="E49" s="198"/>
      <c r="F49" s="135" t="s">
        <v>26</v>
      </c>
      <c r="G49" s="136"/>
      <c r="H49" s="136"/>
      <c r="I49" s="136">
        <f>'01 01 Pol'!G8</f>
        <v>0</v>
      </c>
      <c r="J49" s="132" t="str">
        <f>IF(I60=0,"",I49/I60*100)</f>
        <v/>
      </c>
    </row>
    <row r="50" spans="1:10" ht="36.75" customHeight="1" x14ac:dyDescent="0.2">
      <c r="A50" s="123"/>
      <c r="B50" s="128" t="s">
        <v>56</v>
      </c>
      <c r="C50" s="197" t="s">
        <v>57</v>
      </c>
      <c r="D50" s="198"/>
      <c r="E50" s="198"/>
      <c r="F50" s="135" t="s">
        <v>26</v>
      </c>
      <c r="G50" s="136"/>
      <c r="H50" s="136"/>
      <c r="I50" s="136">
        <f>'01 01 Pol'!G77</f>
        <v>0</v>
      </c>
      <c r="J50" s="132" t="str">
        <f>IF(I60=0,"",I50/I60*100)</f>
        <v/>
      </c>
    </row>
    <row r="51" spans="1:10" ht="36.75" customHeight="1" x14ac:dyDescent="0.2">
      <c r="A51" s="123"/>
      <c r="B51" s="128" t="s">
        <v>58</v>
      </c>
      <c r="C51" s="197" t="s">
        <v>59</v>
      </c>
      <c r="D51" s="198"/>
      <c r="E51" s="198"/>
      <c r="F51" s="135" t="s">
        <v>26</v>
      </c>
      <c r="G51" s="136"/>
      <c r="H51" s="136"/>
      <c r="I51" s="136">
        <f>'01 01 Pol'!G82</f>
        <v>0</v>
      </c>
      <c r="J51" s="132" t="str">
        <f>IF(I60=0,"",I51/I60*100)</f>
        <v/>
      </c>
    </row>
    <row r="52" spans="1:10" ht="36.75" customHeight="1" x14ac:dyDescent="0.2">
      <c r="A52" s="123"/>
      <c r="B52" s="128" t="s">
        <v>60</v>
      </c>
      <c r="C52" s="197" t="s">
        <v>61</v>
      </c>
      <c r="D52" s="198"/>
      <c r="E52" s="198"/>
      <c r="F52" s="135" t="s">
        <v>26</v>
      </c>
      <c r="G52" s="136"/>
      <c r="H52" s="136"/>
      <c r="I52" s="136">
        <f>'01 01 Pol'!G84</f>
        <v>0</v>
      </c>
      <c r="J52" s="132" t="str">
        <f>IF(I60=0,"",I52/I60*100)</f>
        <v/>
      </c>
    </row>
    <row r="53" spans="1:10" ht="36.75" customHeight="1" x14ac:dyDescent="0.2">
      <c r="A53" s="123"/>
      <c r="B53" s="128" t="s">
        <v>62</v>
      </c>
      <c r="C53" s="197" t="s">
        <v>63</v>
      </c>
      <c r="D53" s="198"/>
      <c r="E53" s="198"/>
      <c r="F53" s="135" t="s">
        <v>26</v>
      </c>
      <c r="G53" s="136"/>
      <c r="H53" s="136"/>
      <c r="I53" s="136">
        <f>'01 01 Pol'!G100</f>
        <v>0</v>
      </c>
      <c r="J53" s="132" t="str">
        <f>IF(I60=0,"",I53/I60*100)</f>
        <v/>
      </c>
    </row>
    <row r="54" spans="1:10" ht="36.75" customHeight="1" x14ac:dyDescent="0.2">
      <c r="A54" s="123"/>
      <c r="B54" s="128" t="s">
        <v>64</v>
      </c>
      <c r="C54" s="197" t="s">
        <v>65</v>
      </c>
      <c r="D54" s="198"/>
      <c r="E54" s="198"/>
      <c r="F54" s="135" t="s">
        <v>27</v>
      </c>
      <c r="G54" s="136"/>
      <c r="H54" s="136"/>
      <c r="I54" s="136">
        <f>'01 01 Pol'!G131</f>
        <v>0</v>
      </c>
      <c r="J54" s="132" t="str">
        <f>IF(I60=0,"",I54/I60*100)</f>
        <v/>
      </c>
    </row>
    <row r="55" spans="1:10" ht="36.75" customHeight="1" x14ac:dyDescent="0.2">
      <c r="A55" s="123"/>
      <c r="B55" s="128" t="s">
        <v>66</v>
      </c>
      <c r="C55" s="197" t="s">
        <v>67</v>
      </c>
      <c r="D55" s="198"/>
      <c r="E55" s="198"/>
      <c r="F55" s="135" t="s">
        <v>27</v>
      </c>
      <c r="G55" s="136"/>
      <c r="H55" s="136"/>
      <c r="I55" s="136">
        <f>'01 01 Pol'!G148</f>
        <v>0</v>
      </c>
      <c r="J55" s="132" t="str">
        <f>IF(I60=0,"",I55/I60*100)</f>
        <v/>
      </c>
    </row>
    <row r="56" spans="1:10" ht="36.75" customHeight="1" x14ac:dyDescent="0.2">
      <c r="A56" s="123"/>
      <c r="B56" s="128" t="s">
        <v>68</v>
      </c>
      <c r="C56" s="197" t="s">
        <v>69</v>
      </c>
      <c r="D56" s="198"/>
      <c r="E56" s="198"/>
      <c r="F56" s="135" t="s">
        <v>28</v>
      </c>
      <c r="G56" s="136"/>
      <c r="H56" s="136"/>
      <c r="I56" s="136">
        <f>'01 01 Pol'!G164</f>
        <v>0</v>
      </c>
      <c r="J56" s="132" t="str">
        <f>IF(I60=0,"",I56/I60*100)</f>
        <v/>
      </c>
    </row>
    <row r="57" spans="1:10" ht="36.75" customHeight="1" x14ac:dyDescent="0.2">
      <c r="A57" s="123"/>
      <c r="B57" s="128" t="s">
        <v>70</v>
      </c>
      <c r="C57" s="197" t="s">
        <v>71</v>
      </c>
      <c r="D57" s="198"/>
      <c r="E57" s="198"/>
      <c r="F57" s="135" t="s">
        <v>72</v>
      </c>
      <c r="G57" s="136"/>
      <c r="H57" s="136"/>
      <c r="I57" s="136">
        <f>'01 01 Pol'!G167</f>
        <v>0</v>
      </c>
      <c r="J57" s="132" t="str">
        <f>IF(I60=0,"",I57/I60*100)</f>
        <v/>
      </c>
    </row>
    <row r="58" spans="1:10" ht="36.75" customHeight="1" x14ac:dyDescent="0.2">
      <c r="A58" s="123"/>
      <c r="B58" s="128" t="s">
        <v>73</v>
      </c>
      <c r="C58" s="197" t="s">
        <v>29</v>
      </c>
      <c r="D58" s="198"/>
      <c r="E58" s="198"/>
      <c r="F58" s="135" t="s">
        <v>73</v>
      </c>
      <c r="G58" s="136"/>
      <c r="H58" s="136"/>
      <c r="I58" s="136">
        <f>'01 01 Pol'!G182</f>
        <v>0</v>
      </c>
      <c r="J58" s="132" t="str">
        <f>IF(I60=0,"",I58/I60*100)</f>
        <v/>
      </c>
    </row>
    <row r="59" spans="1:10" ht="36.75" customHeight="1" x14ac:dyDescent="0.2">
      <c r="A59" s="123"/>
      <c r="B59" s="128" t="s">
        <v>74</v>
      </c>
      <c r="C59" s="197" t="s">
        <v>30</v>
      </c>
      <c r="D59" s="198"/>
      <c r="E59" s="198"/>
      <c r="F59" s="135" t="s">
        <v>74</v>
      </c>
      <c r="G59" s="136"/>
      <c r="H59" s="136"/>
      <c r="I59" s="136">
        <f>'01 01 Pol'!G192</f>
        <v>0</v>
      </c>
      <c r="J59" s="132" t="str">
        <f>IF(I60=0,"",I59/I60*100)</f>
        <v/>
      </c>
    </row>
    <row r="60" spans="1:10" ht="25.5" customHeight="1" x14ac:dyDescent="0.2">
      <c r="A60" s="124"/>
      <c r="B60" s="129" t="s">
        <v>1</v>
      </c>
      <c r="C60" s="130"/>
      <c r="D60" s="131"/>
      <c r="E60" s="131"/>
      <c r="F60" s="137"/>
      <c r="G60" s="138"/>
      <c r="H60" s="138"/>
      <c r="I60" s="138">
        <f>SUM(I49:I59)</f>
        <v>0</v>
      </c>
      <c r="J60" s="133">
        <f>SUM(J49:J59)</f>
        <v>0</v>
      </c>
    </row>
    <row r="61" spans="1:10" x14ac:dyDescent="0.2">
      <c r="F61" s="87"/>
      <c r="G61" s="87"/>
      <c r="H61" s="87"/>
      <c r="I61" s="87"/>
      <c r="J61" s="134"/>
    </row>
    <row r="62" spans="1:10" x14ac:dyDescent="0.2">
      <c r="F62" s="87"/>
      <c r="G62" s="87"/>
      <c r="H62" s="87"/>
      <c r="I62" s="87"/>
      <c r="J62" s="134"/>
    </row>
    <row r="63" spans="1:10" x14ac:dyDescent="0.2">
      <c r="F63" s="87"/>
      <c r="G63" s="87"/>
      <c r="H63" s="87"/>
      <c r="I63" s="87"/>
      <c r="J63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D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8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9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10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D9B3-329F-4615-BF92-DEB210C3EF65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Q11" sqref="AQ11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6" t="s">
        <v>7</v>
      </c>
      <c r="B1" s="256"/>
      <c r="C1" s="256"/>
      <c r="D1" s="256"/>
      <c r="E1" s="256"/>
      <c r="F1" s="256"/>
      <c r="G1" s="256"/>
      <c r="AG1" t="s">
        <v>75</v>
      </c>
    </row>
    <row r="2" spans="1:60" ht="24.95" customHeight="1" x14ac:dyDescent="0.2">
      <c r="A2" s="140" t="s">
        <v>8</v>
      </c>
      <c r="B2" s="49" t="s">
        <v>48</v>
      </c>
      <c r="C2" s="257" t="s">
        <v>45</v>
      </c>
      <c r="D2" s="258"/>
      <c r="E2" s="258"/>
      <c r="F2" s="258"/>
      <c r="G2" s="259"/>
      <c r="AG2" t="s">
        <v>76</v>
      </c>
    </row>
    <row r="3" spans="1:60" ht="24.95" customHeight="1" x14ac:dyDescent="0.2">
      <c r="A3" s="140" t="s">
        <v>9</v>
      </c>
      <c r="B3" s="49" t="s">
        <v>43</v>
      </c>
      <c r="C3" s="257" t="s">
        <v>45</v>
      </c>
      <c r="D3" s="258"/>
      <c r="E3" s="258"/>
      <c r="F3" s="258"/>
      <c r="G3" s="259"/>
      <c r="AC3" s="121" t="s">
        <v>76</v>
      </c>
      <c r="AG3" t="s">
        <v>77</v>
      </c>
    </row>
    <row r="4" spans="1:60" ht="24.95" customHeight="1" x14ac:dyDescent="0.2">
      <c r="A4" s="141" t="s">
        <v>10</v>
      </c>
      <c r="B4" s="142" t="s">
        <v>43</v>
      </c>
      <c r="C4" s="260" t="s">
        <v>306</v>
      </c>
      <c r="D4" s="261"/>
      <c r="E4" s="261"/>
      <c r="F4" s="261"/>
      <c r="G4" s="262"/>
      <c r="AG4" t="s">
        <v>78</v>
      </c>
    </row>
    <row r="5" spans="1:60" x14ac:dyDescent="0.2">
      <c r="D5" s="10"/>
    </row>
    <row r="6" spans="1:60" ht="38.25" x14ac:dyDescent="0.2">
      <c r="A6" s="144" t="s">
        <v>79</v>
      </c>
      <c r="B6" s="146" t="s">
        <v>80</v>
      </c>
      <c r="C6" s="146" t="s">
        <v>81</v>
      </c>
      <c r="D6" s="145" t="s">
        <v>82</v>
      </c>
      <c r="E6" s="144" t="s">
        <v>83</v>
      </c>
      <c r="F6" s="143" t="s">
        <v>84</v>
      </c>
      <c r="G6" s="144" t="s">
        <v>31</v>
      </c>
      <c r="H6" s="147" t="s">
        <v>32</v>
      </c>
      <c r="I6" s="147" t="s">
        <v>85</v>
      </c>
      <c r="J6" s="147" t="s">
        <v>33</v>
      </c>
      <c r="K6" s="147" t="s">
        <v>86</v>
      </c>
      <c r="L6" s="147" t="s">
        <v>87</v>
      </c>
      <c r="M6" s="147" t="s">
        <v>88</v>
      </c>
      <c r="N6" s="147" t="s">
        <v>89</v>
      </c>
      <c r="O6" s="147" t="s">
        <v>90</v>
      </c>
      <c r="P6" s="147" t="s">
        <v>91</v>
      </c>
      <c r="Q6" s="147" t="s">
        <v>92</v>
      </c>
      <c r="R6" s="147" t="s">
        <v>93</v>
      </c>
      <c r="S6" s="147" t="s">
        <v>94</v>
      </c>
      <c r="T6" s="147" t="s">
        <v>95</v>
      </c>
      <c r="U6" s="147" t="s">
        <v>96</v>
      </c>
      <c r="V6" s="147" t="s">
        <v>97</v>
      </c>
      <c r="W6" s="147" t="s">
        <v>98</v>
      </c>
      <c r="X6" s="147" t="s">
        <v>99</v>
      </c>
      <c r="Y6" s="147" t="s">
        <v>100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101</v>
      </c>
      <c r="B8" s="165" t="s">
        <v>54</v>
      </c>
      <c r="C8" s="187" t="s">
        <v>55</v>
      </c>
      <c r="D8" s="166"/>
      <c r="E8" s="167"/>
      <c r="F8" s="168"/>
      <c r="G8" s="168">
        <f>SUMIF(AG9:AG76,"&lt;&gt;NOR",G9:G76)</f>
        <v>0</v>
      </c>
      <c r="H8" s="168"/>
      <c r="I8" s="168">
        <f>SUM(I9:I76)</f>
        <v>0</v>
      </c>
      <c r="J8" s="168"/>
      <c r="K8" s="168">
        <f>SUM(K9:K76)</f>
        <v>0</v>
      </c>
      <c r="L8" s="168"/>
      <c r="M8" s="168">
        <f>SUM(M9:M76)</f>
        <v>0</v>
      </c>
      <c r="N8" s="167"/>
      <c r="O8" s="167">
        <f>SUM(O9:O76)</f>
        <v>5.33</v>
      </c>
      <c r="P8" s="167"/>
      <c r="Q8" s="167">
        <f>SUM(Q9:Q76)</f>
        <v>0</v>
      </c>
      <c r="R8" s="168"/>
      <c r="S8" s="168"/>
      <c r="T8" s="169"/>
      <c r="U8" s="163"/>
      <c r="V8" s="163">
        <f>SUM(V9:V76)</f>
        <v>137.28</v>
      </c>
      <c r="W8" s="163"/>
      <c r="X8" s="163"/>
      <c r="Y8" s="163"/>
      <c r="AG8" t="s">
        <v>102</v>
      </c>
    </row>
    <row r="9" spans="1:60" outlineLevel="1" x14ac:dyDescent="0.2">
      <c r="A9" s="171">
        <v>1</v>
      </c>
      <c r="B9" s="172" t="s">
        <v>103</v>
      </c>
      <c r="C9" s="188" t="s">
        <v>104</v>
      </c>
      <c r="D9" s="173" t="s">
        <v>105</v>
      </c>
      <c r="E9" s="174">
        <v>66.099999999999994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1.2019999999999999E-2</v>
      </c>
      <c r="O9" s="174">
        <f>ROUND(E9*N9,2)</f>
        <v>0.79</v>
      </c>
      <c r="P9" s="174">
        <v>0</v>
      </c>
      <c r="Q9" s="174">
        <f>ROUND(E9*P9,2)</f>
        <v>0</v>
      </c>
      <c r="R9" s="176"/>
      <c r="S9" s="176" t="s">
        <v>106</v>
      </c>
      <c r="T9" s="177" t="s">
        <v>106</v>
      </c>
      <c r="U9" s="159">
        <v>0.13600000000000001</v>
      </c>
      <c r="V9" s="159">
        <f>ROUND(E9*U9,2)</f>
        <v>8.99</v>
      </c>
      <c r="W9" s="159"/>
      <c r="X9" s="159" t="s">
        <v>107</v>
      </c>
      <c r="Y9" s="159" t="s">
        <v>108</v>
      </c>
      <c r="Z9" s="148"/>
      <c r="AA9" s="148"/>
      <c r="AB9" s="148"/>
      <c r="AC9" s="148"/>
      <c r="AD9" s="148"/>
      <c r="AE9" s="148"/>
      <c r="AF9" s="148"/>
      <c r="AG9" s="148" t="s">
        <v>109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2" t="s">
        <v>110</v>
      </c>
      <c r="D10" s="253"/>
      <c r="E10" s="253"/>
      <c r="F10" s="253"/>
      <c r="G10" s="253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111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9" t="s">
        <v>112</v>
      </c>
      <c r="D11" s="161"/>
      <c r="E11" s="162">
        <v>5.6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8"/>
      <c r="AA11" s="148"/>
      <c r="AB11" s="148"/>
      <c r="AC11" s="148"/>
      <c r="AD11" s="148"/>
      <c r="AE11" s="148"/>
      <c r="AF11" s="148"/>
      <c r="AG11" s="148" t="s">
        <v>113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189" t="s">
        <v>114</v>
      </c>
      <c r="D12" s="161"/>
      <c r="E12" s="162">
        <v>1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8"/>
      <c r="AA12" s="148"/>
      <c r="AB12" s="148"/>
      <c r="AC12" s="148"/>
      <c r="AD12" s="148"/>
      <c r="AE12" s="148"/>
      <c r="AF12" s="148"/>
      <c r="AG12" s="148" t="s">
        <v>113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">
      <c r="A13" s="155"/>
      <c r="B13" s="156"/>
      <c r="C13" s="189" t="s">
        <v>115</v>
      </c>
      <c r="D13" s="161"/>
      <c r="E13" s="162">
        <v>5.0999999999999996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113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189" t="s">
        <v>116</v>
      </c>
      <c r="D14" s="161"/>
      <c r="E14" s="162">
        <v>5.75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113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89" t="s">
        <v>117</v>
      </c>
      <c r="D15" s="161"/>
      <c r="E15" s="162">
        <v>33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113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189" t="s">
        <v>118</v>
      </c>
      <c r="D16" s="161"/>
      <c r="E16" s="162">
        <v>4.8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113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 x14ac:dyDescent="0.2">
      <c r="A17" s="155"/>
      <c r="B17" s="156"/>
      <c r="C17" s="189" t="s">
        <v>119</v>
      </c>
      <c r="D17" s="161"/>
      <c r="E17" s="162">
        <v>3.3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113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89" t="s">
        <v>120</v>
      </c>
      <c r="D18" s="161"/>
      <c r="E18" s="162">
        <v>3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113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9" t="s">
        <v>119</v>
      </c>
      <c r="D19" s="161"/>
      <c r="E19" s="162">
        <v>3.3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113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89" t="s">
        <v>121</v>
      </c>
      <c r="D20" s="161"/>
      <c r="E20" s="162">
        <v>1.25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113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71">
        <v>2</v>
      </c>
      <c r="B21" s="172" t="s">
        <v>122</v>
      </c>
      <c r="C21" s="188" t="s">
        <v>123</v>
      </c>
      <c r="D21" s="173" t="s">
        <v>105</v>
      </c>
      <c r="E21" s="174">
        <v>105.25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3.5999999999999999E-3</v>
      </c>
      <c r="O21" s="174">
        <f>ROUND(E21*N21,2)</f>
        <v>0.38</v>
      </c>
      <c r="P21" s="174">
        <v>0</v>
      </c>
      <c r="Q21" s="174">
        <f>ROUND(E21*P21,2)</f>
        <v>0</v>
      </c>
      <c r="R21" s="176"/>
      <c r="S21" s="176" t="s">
        <v>106</v>
      </c>
      <c r="T21" s="177" t="s">
        <v>106</v>
      </c>
      <c r="U21" s="159">
        <v>0.31</v>
      </c>
      <c r="V21" s="159">
        <f>ROUND(E21*U21,2)</f>
        <v>32.630000000000003</v>
      </c>
      <c r="W21" s="159"/>
      <c r="X21" s="159" t="s">
        <v>107</v>
      </c>
      <c r="Y21" s="159" t="s">
        <v>108</v>
      </c>
      <c r="Z21" s="148"/>
      <c r="AA21" s="148"/>
      <c r="AB21" s="148"/>
      <c r="AC21" s="148"/>
      <c r="AD21" s="148"/>
      <c r="AE21" s="148"/>
      <c r="AF21" s="148"/>
      <c r="AG21" s="148" t="s">
        <v>109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252" t="s">
        <v>110</v>
      </c>
      <c r="D22" s="253"/>
      <c r="E22" s="253"/>
      <c r="F22" s="253"/>
      <c r="G22" s="253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111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89" t="s">
        <v>124</v>
      </c>
      <c r="D23" s="161"/>
      <c r="E23" s="162">
        <v>14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113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 x14ac:dyDescent="0.2">
      <c r="A24" s="155"/>
      <c r="B24" s="156"/>
      <c r="C24" s="189" t="s">
        <v>125</v>
      </c>
      <c r="D24" s="161"/>
      <c r="E24" s="162">
        <v>2.5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113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89" t="s">
        <v>126</v>
      </c>
      <c r="D25" s="161"/>
      <c r="E25" s="162">
        <v>12.75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113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9" t="s">
        <v>116</v>
      </c>
      <c r="D26" s="161"/>
      <c r="E26" s="162">
        <v>5.75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113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3" x14ac:dyDescent="0.2">
      <c r="A27" s="155"/>
      <c r="B27" s="156"/>
      <c r="C27" s="189" t="s">
        <v>117</v>
      </c>
      <c r="D27" s="161"/>
      <c r="E27" s="162">
        <v>33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113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3" x14ac:dyDescent="0.2">
      <c r="A28" s="155"/>
      <c r="B28" s="156"/>
      <c r="C28" s="189" t="s">
        <v>127</v>
      </c>
      <c r="D28" s="161"/>
      <c r="E28" s="162">
        <v>12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113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">
      <c r="A29" s="155"/>
      <c r="B29" s="156"/>
      <c r="C29" s="189" t="s">
        <v>128</v>
      </c>
      <c r="D29" s="161"/>
      <c r="E29" s="162">
        <v>8.25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113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89" t="s">
        <v>129</v>
      </c>
      <c r="D30" s="161"/>
      <c r="E30" s="162">
        <v>7.5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113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89" t="s">
        <v>128</v>
      </c>
      <c r="D31" s="161"/>
      <c r="E31" s="162">
        <v>8.25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8"/>
      <c r="AA31" s="148"/>
      <c r="AB31" s="148"/>
      <c r="AC31" s="148"/>
      <c r="AD31" s="148"/>
      <c r="AE31" s="148"/>
      <c r="AF31" s="148"/>
      <c r="AG31" s="148" t="s">
        <v>113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3" x14ac:dyDescent="0.2">
      <c r="A32" s="155"/>
      <c r="B32" s="156"/>
      <c r="C32" s="189" t="s">
        <v>121</v>
      </c>
      <c r="D32" s="161"/>
      <c r="E32" s="162">
        <v>1.25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113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1">
        <v>3</v>
      </c>
      <c r="B33" s="172" t="s">
        <v>130</v>
      </c>
      <c r="C33" s="188" t="s">
        <v>131</v>
      </c>
      <c r="D33" s="173" t="s">
        <v>105</v>
      </c>
      <c r="E33" s="174">
        <v>66.099999999999994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5.0000000000000001E-4</v>
      </c>
      <c r="O33" s="174">
        <f>ROUND(E33*N33,2)</f>
        <v>0.03</v>
      </c>
      <c r="P33" s="174">
        <v>0</v>
      </c>
      <c r="Q33" s="174">
        <f>ROUND(E33*P33,2)</f>
        <v>0</v>
      </c>
      <c r="R33" s="176"/>
      <c r="S33" s="176" t="s">
        <v>106</v>
      </c>
      <c r="T33" s="177" t="s">
        <v>106</v>
      </c>
      <c r="U33" s="159">
        <v>4.4999999999999998E-2</v>
      </c>
      <c r="V33" s="159">
        <f>ROUND(E33*U33,2)</f>
        <v>2.97</v>
      </c>
      <c r="W33" s="159"/>
      <c r="X33" s="159" t="s">
        <v>107</v>
      </c>
      <c r="Y33" s="159" t="s">
        <v>108</v>
      </c>
      <c r="Z33" s="148"/>
      <c r="AA33" s="148"/>
      <c r="AB33" s="148"/>
      <c r="AC33" s="148"/>
      <c r="AD33" s="148"/>
      <c r="AE33" s="148"/>
      <c r="AF33" s="148"/>
      <c r="AG33" s="148" t="s">
        <v>109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2" x14ac:dyDescent="0.2">
      <c r="A34" s="155"/>
      <c r="B34" s="156"/>
      <c r="C34" s="252" t="s">
        <v>132</v>
      </c>
      <c r="D34" s="253"/>
      <c r="E34" s="253"/>
      <c r="F34" s="253"/>
      <c r="G34" s="253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8"/>
      <c r="AA34" s="148"/>
      <c r="AB34" s="148"/>
      <c r="AC34" s="148"/>
      <c r="AD34" s="148"/>
      <c r="AE34" s="148"/>
      <c r="AF34" s="148"/>
      <c r="AG34" s="148" t="s">
        <v>111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9" t="s">
        <v>112</v>
      </c>
      <c r="D35" s="161"/>
      <c r="E35" s="162">
        <v>5.6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113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89" t="s">
        <v>114</v>
      </c>
      <c r="D36" s="161"/>
      <c r="E36" s="162">
        <v>1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113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3" x14ac:dyDescent="0.2">
      <c r="A37" s="155"/>
      <c r="B37" s="156"/>
      <c r="C37" s="189" t="s">
        <v>115</v>
      </c>
      <c r="D37" s="161"/>
      <c r="E37" s="162">
        <v>5.0999999999999996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113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3" x14ac:dyDescent="0.2">
      <c r="A38" s="155"/>
      <c r="B38" s="156"/>
      <c r="C38" s="189" t="s">
        <v>116</v>
      </c>
      <c r="D38" s="161"/>
      <c r="E38" s="162">
        <v>5.75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113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89" t="s">
        <v>117</v>
      </c>
      <c r="D39" s="161"/>
      <c r="E39" s="162">
        <v>33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113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89" t="s">
        <v>118</v>
      </c>
      <c r="D40" s="161"/>
      <c r="E40" s="162">
        <v>4.8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113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">
      <c r="A41" s="155"/>
      <c r="B41" s="156"/>
      <c r="C41" s="189" t="s">
        <v>119</v>
      </c>
      <c r="D41" s="161"/>
      <c r="E41" s="162">
        <v>3.3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113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">
      <c r="A42" s="155"/>
      <c r="B42" s="156"/>
      <c r="C42" s="189" t="s">
        <v>120</v>
      </c>
      <c r="D42" s="161"/>
      <c r="E42" s="162">
        <v>3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113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">
      <c r="A43" s="155"/>
      <c r="B43" s="156"/>
      <c r="C43" s="189" t="s">
        <v>119</v>
      </c>
      <c r="D43" s="161"/>
      <c r="E43" s="162">
        <v>3.3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113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">
      <c r="A44" s="155"/>
      <c r="B44" s="156"/>
      <c r="C44" s="189" t="s">
        <v>121</v>
      </c>
      <c r="D44" s="161"/>
      <c r="E44" s="162">
        <v>1.25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113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71">
        <v>4</v>
      </c>
      <c r="B45" s="172" t="s">
        <v>130</v>
      </c>
      <c r="C45" s="188" t="s">
        <v>131</v>
      </c>
      <c r="D45" s="173" t="s">
        <v>105</v>
      </c>
      <c r="E45" s="174">
        <v>66.099999999999994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5.0000000000000001E-4</v>
      </c>
      <c r="O45" s="174">
        <f>ROUND(E45*N45,2)</f>
        <v>0.03</v>
      </c>
      <c r="P45" s="174">
        <v>0</v>
      </c>
      <c r="Q45" s="174">
        <f>ROUND(E45*P45,2)</f>
        <v>0</v>
      </c>
      <c r="R45" s="176"/>
      <c r="S45" s="176" t="s">
        <v>106</v>
      </c>
      <c r="T45" s="177" t="s">
        <v>106</v>
      </c>
      <c r="U45" s="159">
        <v>4.4999999999999998E-2</v>
      </c>
      <c r="V45" s="159">
        <f>ROUND(E45*U45,2)</f>
        <v>2.97</v>
      </c>
      <c r="W45" s="159"/>
      <c r="X45" s="159" t="s">
        <v>107</v>
      </c>
      <c r="Y45" s="159" t="s">
        <v>108</v>
      </c>
      <c r="Z45" s="148"/>
      <c r="AA45" s="148"/>
      <c r="AB45" s="148"/>
      <c r="AC45" s="148"/>
      <c r="AD45" s="148"/>
      <c r="AE45" s="148"/>
      <c r="AF45" s="148"/>
      <c r="AG45" s="148" t="s">
        <v>109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252" t="s">
        <v>133</v>
      </c>
      <c r="D46" s="253"/>
      <c r="E46" s="253"/>
      <c r="F46" s="253"/>
      <c r="G46" s="253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111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189" t="s">
        <v>134</v>
      </c>
      <c r="D47" s="161"/>
      <c r="E47" s="162">
        <v>66.099999999999994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113</v>
      </c>
      <c r="AH47" s="148">
        <v>5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 x14ac:dyDescent="0.2">
      <c r="A48" s="171">
        <v>5</v>
      </c>
      <c r="B48" s="172" t="s">
        <v>135</v>
      </c>
      <c r="C48" s="188" t="s">
        <v>136</v>
      </c>
      <c r="D48" s="173" t="s">
        <v>105</v>
      </c>
      <c r="E48" s="174">
        <v>66.099999999999994</v>
      </c>
      <c r="F48" s="175"/>
      <c r="G48" s="176">
        <f>ROUND(E48*F48,2)</f>
        <v>0</v>
      </c>
      <c r="H48" s="175"/>
      <c r="I48" s="176">
        <f>ROUND(E48*H48,2)</f>
        <v>0</v>
      </c>
      <c r="J48" s="175"/>
      <c r="K48" s="176">
        <f>ROUND(E48*J48,2)</f>
        <v>0</v>
      </c>
      <c r="L48" s="176">
        <v>21</v>
      </c>
      <c r="M48" s="176">
        <f>G48*(1+L48/100)</f>
        <v>0</v>
      </c>
      <c r="N48" s="174">
        <v>3.15E-2</v>
      </c>
      <c r="O48" s="174">
        <f>ROUND(E48*N48,2)</f>
        <v>2.08</v>
      </c>
      <c r="P48" s="174">
        <v>0</v>
      </c>
      <c r="Q48" s="174">
        <f>ROUND(E48*P48,2)</f>
        <v>0</v>
      </c>
      <c r="R48" s="176"/>
      <c r="S48" s="176" t="s">
        <v>106</v>
      </c>
      <c r="T48" s="177" t="s">
        <v>106</v>
      </c>
      <c r="U48" s="159">
        <v>0.49512</v>
      </c>
      <c r="V48" s="159">
        <f>ROUND(E48*U48,2)</f>
        <v>32.729999999999997</v>
      </c>
      <c r="W48" s="159"/>
      <c r="X48" s="159" t="s">
        <v>107</v>
      </c>
      <c r="Y48" s="159" t="s">
        <v>108</v>
      </c>
      <c r="Z48" s="148"/>
      <c r="AA48" s="148"/>
      <c r="AB48" s="148"/>
      <c r="AC48" s="148"/>
      <c r="AD48" s="148"/>
      <c r="AE48" s="148"/>
      <c r="AF48" s="148"/>
      <c r="AG48" s="148" t="s">
        <v>109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">
      <c r="A49" s="155"/>
      <c r="B49" s="156"/>
      <c r="C49" s="252" t="s">
        <v>137</v>
      </c>
      <c r="D49" s="253"/>
      <c r="E49" s="253"/>
      <c r="F49" s="253"/>
      <c r="G49" s="253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111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89" t="s">
        <v>138</v>
      </c>
      <c r="D50" s="161"/>
      <c r="E50" s="162">
        <v>66.099999999999994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113</v>
      </c>
      <c r="AH50" s="148">
        <v>5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71">
        <v>6</v>
      </c>
      <c r="B51" s="172" t="s">
        <v>139</v>
      </c>
      <c r="C51" s="188" t="s">
        <v>140</v>
      </c>
      <c r="D51" s="173" t="s">
        <v>105</v>
      </c>
      <c r="E51" s="174">
        <v>105.25</v>
      </c>
      <c r="F51" s="175"/>
      <c r="G51" s="176">
        <f>ROUND(E51*F51,2)</f>
        <v>0</v>
      </c>
      <c r="H51" s="175"/>
      <c r="I51" s="176">
        <f>ROUND(E51*H51,2)</f>
        <v>0</v>
      </c>
      <c r="J51" s="175"/>
      <c r="K51" s="176">
        <f>ROUND(E51*J51,2)</f>
        <v>0</v>
      </c>
      <c r="L51" s="176">
        <v>21</v>
      </c>
      <c r="M51" s="176">
        <f>G51*(1+L51/100)</f>
        <v>0</v>
      </c>
      <c r="N51" s="174">
        <v>7.2000000000000005E-4</v>
      </c>
      <c r="O51" s="174">
        <f>ROUND(E51*N51,2)</f>
        <v>0.08</v>
      </c>
      <c r="P51" s="174">
        <v>0</v>
      </c>
      <c r="Q51" s="174">
        <f>ROUND(E51*P51,2)</f>
        <v>0</v>
      </c>
      <c r="R51" s="176"/>
      <c r="S51" s="176" t="s">
        <v>106</v>
      </c>
      <c r="T51" s="177" t="s">
        <v>106</v>
      </c>
      <c r="U51" s="159">
        <v>0.24</v>
      </c>
      <c r="V51" s="159">
        <f>ROUND(E51*U51,2)</f>
        <v>25.26</v>
      </c>
      <c r="W51" s="159"/>
      <c r="X51" s="159" t="s">
        <v>107</v>
      </c>
      <c r="Y51" s="159" t="s">
        <v>108</v>
      </c>
      <c r="Z51" s="148"/>
      <c r="AA51" s="148"/>
      <c r="AB51" s="148"/>
      <c r="AC51" s="148"/>
      <c r="AD51" s="148"/>
      <c r="AE51" s="148"/>
      <c r="AF51" s="148"/>
      <c r="AG51" s="148" t="s">
        <v>109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 x14ac:dyDescent="0.2">
      <c r="A52" s="155"/>
      <c r="B52" s="156"/>
      <c r="C52" s="252" t="s">
        <v>141</v>
      </c>
      <c r="D52" s="253"/>
      <c r="E52" s="253"/>
      <c r="F52" s="253"/>
      <c r="G52" s="253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111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189" t="s">
        <v>124</v>
      </c>
      <c r="D53" s="161"/>
      <c r="E53" s="162">
        <v>14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113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189" t="s">
        <v>125</v>
      </c>
      <c r="D54" s="161"/>
      <c r="E54" s="162">
        <v>2.5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113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89" t="s">
        <v>126</v>
      </c>
      <c r="D55" s="161"/>
      <c r="E55" s="162">
        <v>12.75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113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">
      <c r="A56" s="155"/>
      <c r="B56" s="156"/>
      <c r="C56" s="189" t="s">
        <v>116</v>
      </c>
      <c r="D56" s="161"/>
      <c r="E56" s="162">
        <v>5.75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113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89" t="s">
        <v>117</v>
      </c>
      <c r="D57" s="161"/>
      <c r="E57" s="162">
        <v>33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113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89" t="s">
        <v>127</v>
      </c>
      <c r="D58" s="161"/>
      <c r="E58" s="162">
        <v>12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113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">
      <c r="A59" s="155"/>
      <c r="B59" s="156"/>
      <c r="C59" s="189" t="s">
        <v>128</v>
      </c>
      <c r="D59" s="161"/>
      <c r="E59" s="162">
        <v>8.25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113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">
      <c r="A60" s="155"/>
      <c r="B60" s="156"/>
      <c r="C60" s="189" t="s">
        <v>129</v>
      </c>
      <c r="D60" s="161"/>
      <c r="E60" s="162">
        <v>7.5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113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89" t="s">
        <v>128</v>
      </c>
      <c r="D61" s="161"/>
      <c r="E61" s="162">
        <v>8.25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113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89" t="s">
        <v>121</v>
      </c>
      <c r="D62" s="161"/>
      <c r="E62" s="162">
        <v>1.25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113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2.5" outlineLevel="1" x14ac:dyDescent="0.2">
      <c r="A63" s="171">
        <v>7</v>
      </c>
      <c r="B63" s="172" t="s">
        <v>142</v>
      </c>
      <c r="C63" s="188" t="s">
        <v>143</v>
      </c>
      <c r="D63" s="173" t="s">
        <v>144</v>
      </c>
      <c r="E63" s="174">
        <v>39.9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0</v>
      </c>
      <c r="O63" s="174">
        <f>ROUND(E63*N63,2)</f>
        <v>0</v>
      </c>
      <c r="P63" s="174">
        <v>0</v>
      </c>
      <c r="Q63" s="174">
        <f>ROUND(E63*P63,2)</f>
        <v>0</v>
      </c>
      <c r="R63" s="176"/>
      <c r="S63" s="176" t="s">
        <v>145</v>
      </c>
      <c r="T63" s="177" t="s">
        <v>146</v>
      </c>
      <c r="U63" s="159">
        <v>0</v>
      </c>
      <c r="V63" s="159">
        <f>ROUND(E63*U63,2)</f>
        <v>0</v>
      </c>
      <c r="W63" s="159"/>
      <c r="X63" s="159" t="s">
        <v>107</v>
      </c>
      <c r="Y63" s="159" t="s">
        <v>108</v>
      </c>
      <c r="Z63" s="148"/>
      <c r="AA63" s="148"/>
      <c r="AB63" s="148"/>
      <c r="AC63" s="148"/>
      <c r="AD63" s="148"/>
      <c r="AE63" s="148"/>
      <c r="AF63" s="148"/>
      <c r="AG63" s="148" t="s">
        <v>109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9" t="s">
        <v>147</v>
      </c>
      <c r="D64" s="161"/>
      <c r="E64" s="162">
        <v>39.9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113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1">
        <v>8</v>
      </c>
      <c r="B65" s="172" t="s">
        <v>148</v>
      </c>
      <c r="C65" s="188" t="s">
        <v>149</v>
      </c>
      <c r="D65" s="173" t="s">
        <v>105</v>
      </c>
      <c r="E65" s="174">
        <v>66.099999999999994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2.9399999999999999E-2</v>
      </c>
      <c r="O65" s="174">
        <f>ROUND(E65*N65,2)</f>
        <v>1.94</v>
      </c>
      <c r="P65" s="174">
        <v>0</v>
      </c>
      <c r="Q65" s="174">
        <f>ROUND(E65*P65,2)</f>
        <v>0</v>
      </c>
      <c r="R65" s="176"/>
      <c r="S65" s="176" t="s">
        <v>145</v>
      </c>
      <c r="T65" s="177" t="s">
        <v>146</v>
      </c>
      <c r="U65" s="159">
        <v>0.48</v>
      </c>
      <c r="V65" s="159">
        <f>ROUND(E65*U65,2)</f>
        <v>31.73</v>
      </c>
      <c r="W65" s="159"/>
      <c r="X65" s="159" t="s">
        <v>107</v>
      </c>
      <c r="Y65" s="159" t="s">
        <v>108</v>
      </c>
      <c r="Z65" s="148"/>
      <c r="AA65" s="148"/>
      <c r="AB65" s="148"/>
      <c r="AC65" s="148"/>
      <c r="AD65" s="148"/>
      <c r="AE65" s="148"/>
      <c r="AF65" s="148"/>
      <c r="AG65" s="148" t="s">
        <v>109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89" t="s">
        <v>112</v>
      </c>
      <c r="D66" s="161"/>
      <c r="E66" s="162">
        <v>5.6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8"/>
      <c r="AA66" s="148"/>
      <c r="AB66" s="148"/>
      <c r="AC66" s="148"/>
      <c r="AD66" s="148"/>
      <c r="AE66" s="148"/>
      <c r="AF66" s="148"/>
      <c r="AG66" s="148" t="s">
        <v>113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3" x14ac:dyDescent="0.2">
      <c r="A67" s="155"/>
      <c r="B67" s="156"/>
      <c r="C67" s="189" t="s">
        <v>114</v>
      </c>
      <c r="D67" s="161"/>
      <c r="E67" s="162">
        <v>1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113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3" x14ac:dyDescent="0.2">
      <c r="A68" s="155"/>
      <c r="B68" s="156"/>
      <c r="C68" s="189" t="s">
        <v>115</v>
      </c>
      <c r="D68" s="161"/>
      <c r="E68" s="162">
        <v>5.0999999999999996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113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">
      <c r="A69" s="155"/>
      <c r="B69" s="156"/>
      <c r="C69" s="189" t="s">
        <v>116</v>
      </c>
      <c r="D69" s="161"/>
      <c r="E69" s="162">
        <v>5.75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113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">
      <c r="A70" s="155"/>
      <c r="B70" s="156"/>
      <c r="C70" s="189" t="s">
        <v>117</v>
      </c>
      <c r="D70" s="161"/>
      <c r="E70" s="162">
        <v>33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113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89" t="s">
        <v>118</v>
      </c>
      <c r="D71" s="161"/>
      <c r="E71" s="162">
        <v>4.8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113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">
      <c r="A72" s="155"/>
      <c r="B72" s="156"/>
      <c r="C72" s="189" t="s">
        <v>119</v>
      </c>
      <c r="D72" s="161"/>
      <c r="E72" s="162">
        <v>3.3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113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">
      <c r="A73" s="155"/>
      <c r="B73" s="156"/>
      <c r="C73" s="189" t="s">
        <v>120</v>
      </c>
      <c r="D73" s="161"/>
      <c r="E73" s="162">
        <v>3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113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">
      <c r="A74" s="155"/>
      <c r="B74" s="156"/>
      <c r="C74" s="189" t="s">
        <v>119</v>
      </c>
      <c r="D74" s="161"/>
      <c r="E74" s="162">
        <v>3.3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113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">
      <c r="A75" s="155"/>
      <c r="B75" s="156"/>
      <c r="C75" s="189" t="s">
        <v>121</v>
      </c>
      <c r="D75" s="161"/>
      <c r="E75" s="162">
        <v>1.25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113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33.75" outlineLevel="1" x14ac:dyDescent="0.2">
      <c r="A76" s="178">
        <v>9</v>
      </c>
      <c r="B76" s="179" t="s">
        <v>150</v>
      </c>
      <c r="C76" s="190" t="s">
        <v>151</v>
      </c>
      <c r="D76" s="180" t="s">
        <v>152</v>
      </c>
      <c r="E76" s="181">
        <v>40</v>
      </c>
      <c r="F76" s="182"/>
      <c r="G76" s="183">
        <f>ROUND(E76*F76,2)</f>
        <v>0</v>
      </c>
      <c r="H76" s="182"/>
      <c r="I76" s="183">
        <f>ROUND(E76*H76,2)</f>
        <v>0</v>
      </c>
      <c r="J76" s="182"/>
      <c r="K76" s="183">
        <f>ROUND(E76*J76,2)</f>
        <v>0</v>
      </c>
      <c r="L76" s="183">
        <v>21</v>
      </c>
      <c r="M76" s="183">
        <f>G76*(1+L76/100)</f>
        <v>0</v>
      </c>
      <c r="N76" s="181">
        <v>0</v>
      </c>
      <c r="O76" s="181">
        <f>ROUND(E76*N76,2)</f>
        <v>0</v>
      </c>
      <c r="P76" s="181">
        <v>0</v>
      </c>
      <c r="Q76" s="181">
        <f>ROUND(E76*P76,2)</f>
        <v>0</v>
      </c>
      <c r="R76" s="183"/>
      <c r="S76" s="183" t="s">
        <v>106</v>
      </c>
      <c r="T76" s="184" t="s">
        <v>106</v>
      </c>
      <c r="U76" s="159">
        <v>0</v>
      </c>
      <c r="V76" s="159">
        <f>ROUND(E76*U76,2)</f>
        <v>0</v>
      </c>
      <c r="W76" s="159"/>
      <c r="X76" s="159" t="s">
        <v>153</v>
      </c>
      <c r="Y76" s="159" t="s">
        <v>108</v>
      </c>
      <c r="Z76" s="148"/>
      <c r="AA76" s="148"/>
      <c r="AB76" s="148"/>
      <c r="AC76" s="148"/>
      <c r="AD76" s="148"/>
      <c r="AE76" s="148"/>
      <c r="AF76" s="148"/>
      <c r="AG76" s="148" t="s">
        <v>154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x14ac:dyDescent="0.2">
      <c r="A77" s="164" t="s">
        <v>101</v>
      </c>
      <c r="B77" s="165" t="s">
        <v>56</v>
      </c>
      <c r="C77" s="187" t="s">
        <v>57</v>
      </c>
      <c r="D77" s="166"/>
      <c r="E77" s="167"/>
      <c r="F77" s="168"/>
      <c r="G77" s="168">
        <f>SUMIF(AG78:AG81,"&lt;&gt;NOR",G78:G81)</f>
        <v>0</v>
      </c>
      <c r="H77" s="168"/>
      <c r="I77" s="168">
        <f>SUM(I78:I81)</f>
        <v>0</v>
      </c>
      <c r="J77" s="168"/>
      <c r="K77" s="168">
        <f>SUM(K78:K81)</f>
        <v>0</v>
      </c>
      <c r="L77" s="168"/>
      <c r="M77" s="168">
        <f>SUM(M78:M81)</f>
        <v>0</v>
      </c>
      <c r="N77" s="167"/>
      <c r="O77" s="167">
        <f>SUM(O78:O81)</f>
        <v>5.9799999999999995</v>
      </c>
      <c r="P77" s="167"/>
      <c r="Q77" s="167">
        <f>SUM(Q78:Q81)</f>
        <v>0</v>
      </c>
      <c r="R77" s="168"/>
      <c r="S77" s="168"/>
      <c r="T77" s="169"/>
      <c r="U77" s="163"/>
      <c r="V77" s="163">
        <f>SUM(V78:V81)</f>
        <v>46.79</v>
      </c>
      <c r="W77" s="163"/>
      <c r="X77" s="163"/>
      <c r="Y77" s="163"/>
      <c r="AG77" t="s">
        <v>102</v>
      </c>
    </row>
    <row r="78" spans="1:60" ht="22.5" outlineLevel="1" x14ac:dyDescent="0.2">
      <c r="A78" s="171">
        <v>10</v>
      </c>
      <c r="B78" s="172" t="s">
        <v>155</v>
      </c>
      <c r="C78" s="188" t="s">
        <v>156</v>
      </c>
      <c r="D78" s="173" t="s">
        <v>157</v>
      </c>
      <c r="E78" s="174">
        <v>2.4552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-0.48759999999999998</v>
      </c>
      <c r="O78" s="174">
        <f>ROUND(E78*N78,2)</f>
        <v>-1.2</v>
      </c>
      <c r="P78" s="174">
        <v>0</v>
      </c>
      <c r="Q78" s="174">
        <f>ROUND(E78*P78,2)</f>
        <v>0</v>
      </c>
      <c r="R78" s="176"/>
      <c r="S78" s="176" t="s">
        <v>106</v>
      </c>
      <c r="T78" s="177" t="s">
        <v>106</v>
      </c>
      <c r="U78" s="159">
        <v>4.5453299999999999</v>
      </c>
      <c r="V78" s="159">
        <f>ROUND(E78*U78,2)</f>
        <v>11.16</v>
      </c>
      <c r="W78" s="159"/>
      <c r="X78" s="159" t="s">
        <v>107</v>
      </c>
      <c r="Y78" s="159" t="s">
        <v>108</v>
      </c>
      <c r="Z78" s="148"/>
      <c r="AA78" s="148"/>
      <c r="AB78" s="148"/>
      <c r="AC78" s="148"/>
      <c r="AD78" s="148"/>
      <c r="AE78" s="148"/>
      <c r="AF78" s="148"/>
      <c r="AG78" s="148" t="s">
        <v>109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189" t="s">
        <v>158</v>
      </c>
      <c r="D79" s="161"/>
      <c r="E79" s="162">
        <v>2.4552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113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78">
        <v>11</v>
      </c>
      <c r="B80" s="179" t="s">
        <v>159</v>
      </c>
      <c r="C80" s="190" t="s">
        <v>160</v>
      </c>
      <c r="D80" s="180" t="s">
        <v>105</v>
      </c>
      <c r="E80" s="181">
        <v>19.8</v>
      </c>
      <c r="F80" s="182"/>
      <c r="G80" s="183">
        <f>ROUND(E80*F80,2)</f>
        <v>0</v>
      </c>
      <c r="H80" s="182"/>
      <c r="I80" s="183">
        <f>ROUND(E80*H80,2)</f>
        <v>0</v>
      </c>
      <c r="J80" s="182"/>
      <c r="K80" s="183">
        <f>ROUND(E80*J80,2)</f>
        <v>0</v>
      </c>
      <c r="L80" s="183">
        <v>21</v>
      </c>
      <c r="M80" s="183">
        <f>G80*(1+L80/100)</f>
        <v>0</v>
      </c>
      <c r="N80" s="181">
        <v>0.33029999999999998</v>
      </c>
      <c r="O80" s="181">
        <f>ROUND(E80*N80,2)</f>
        <v>6.54</v>
      </c>
      <c r="P80" s="181">
        <v>0</v>
      </c>
      <c r="Q80" s="181">
        <f>ROUND(E80*P80,2)</f>
        <v>0</v>
      </c>
      <c r="R80" s="183"/>
      <c r="S80" s="183" t="s">
        <v>106</v>
      </c>
      <c r="T80" s="184" t="s">
        <v>106</v>
      </c>
      <c r="U80" s="159">
        <v>0.49933</v>
      </c>
      <c r="V80" s="159">
        <f>ROUND(E80*U80,2)</f>
        <v>9.89</v>
      </c>
      <c r="W80" s="159"/>
      <c r="X80" s="159" t="s">
        <v>161</v>
      </c>
      <c r="Y80" s="159" t="s">
        <v>108</v>
      </c>
      <c r="Z80" s="148"/>
      <c r="AA80" s="148"/>
      <c r="AB80" s="148"/>
      <c r="AC80" s="148"/>
      <c r="AD80" s="148"/>
      <c r="AE80" s="148"/>
      <c r="AF80" s="148"/>
      <c r="AG80" s="148" t="s">
        <v>162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78">
        <v>12</v>
      </c>
      <c r="B81" s="179" t="s">
        <v>163</v>
      </c>
      <c r="C81" s="190" t="s">
        <v>164</v>
      </c>
      <c r="D81" s="180" t="s">
        <v>105</v>
      </c>
      <c r="E81" s="181">
        <v>19.8</v>
      </c>
      <c r="F81" s="182"/>
      <c r="G81" s="183">
        <f>ROUND(E81*F81,2)</f>
        <v>0</v>
      </c>
      <c r="H81" s="182"/>
      <c r="I81" s="183">
        <f>ROUND(E81*H81,2)</f>
        <v>0</v>
      </c>
      <c r="J81" s="182"/>
      <c r="K81" s="183">
        <f>ROUND(E81*J81,2)</f>
        <v>0</v>
      </c>
      <c r="L81" s="183">
        <v>21</v>
      </c>
      <c r="M81" s="183">
        <f>G81*(1+L81/100)</f>
        <v>0</v>
      </c>
      <c r="N81" s="181">
        <v>3.2140000000000002E-2</v>
      </c>
      <c r="O81" s="181">
        <f>ROUND(E81*N81,2)</f>
        <v>0.64</v>
      </c>
      <c r="P81" s="181">
        <v>0</v>
      </c>
      <c r="Q81" s="181">
        <f>ROUND(E81*P81,2)</f>
        <v>0</v>
      </c>
      <c r="R81" s="183"/>
      <c r="S81" s="183" t="s">
        <v>106</v>
      </c>
      <c r="T81" s="184" t="s">
        <v>106</v>
      </c>
      <c r="U81" s="159">
        <v>1.29996</v>
      </c>
      <c r="V81" s="159">
        <f>ROUND(E81*U81,2)</f>
        <v>25.74</v>
      </c>
      <c r="W81" s="159"/>
      <c r="X81" s="159" t="s">
        <v>161</v>
      </c>
      <c r="Y81" s="159" t="s">
        <v>108</v>
      </c>
      <c r="Z81" s="148"/>
      <c r="AA81" s="148"/>
      <c r="AB81" s="148"/>
      <c r="AC81" s="148"/>
      <c r="AD81" s="148"/>
      <c r="AE81" s="148"/>
      <c r="AF81" s="148"/>
      <c r="AG81" s="148" t="s">
        <v>162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ht="25.5" x14ac:dyDescent="0.2">
      <c r="A82" s="164" t="s">
        <v>101</v>
      </c>
      <c r="B82" s="165" t="s">
        <v>58</v>
      </c>
      <c r="C82" s="187" t="s">
        <v>59</v>
      </c>
      <c r="D82" s="166"/>
      <c r="E82" s="167"/>
      <c r="F82" s="168"/>
      <c r="G82" s="168">
        <f>SUMIF(AG83:AG83,"&lt;&gt;NOR",G83:G83)</f>
        <v>0</v>
      </c>
      <c r="H82" s="168"/>
      <c r="I82" s="168">
        <f>SUM(I83:I83)</f>
        <v>0</v>
      </c>
      <c r="J82" s="168"/>
      <c r="K82" s="168">
        <f>SUM(K83:K83)</f>
        <v>0</v>
      </c>
      <c r="L82" s="168"/>
      <c r="M82" s="168">
        <f>SUM(M83:M83)</f>
        <v>0</v>
      </c>
      <c r="N82" s="167"/>
      <c r="O82" s="167">
        <f>SUM(O83:O83)</f>
        <v>0</v>
      </c>
      <c r="P82" s="167"/>
      <c r="Q82" s="167">
        <f>SUM(Q83:Q83)</f>
        <v>0</v>
      </c>
      <c r="R82" s="168"/>
      <c r="S82" s="168"/>
      <c r="T82" s="169"/>
      <c r="U82" s="163"/>
      <c r="V82" s="163">
        <f>SUM(V83:V83)</f>
        <v>33.56</v>
      </c>
      <c r="W82" s="163"/>
      <c r="X82" s="163"/>
      <c r="Y82" s="163"/>
      <c r="AG82" t="s">
        <v>102</v>
      </c>
    </row>
    <row r="83" spans="1:60" outlineLevel="1" x14ac:dyDescent="0.2">
      <c r="A83" s="178">
        <v>13</v>
      </c>
      <c r="B83" s="179" t="s">
        <v>165</v>
      </c>
      <c r="C83" s="190" t="s">
        <v>166</v>
      </c>
      <c r="D83" s="180" t="s">
        <v>105</v>
      </c>
      <c r="E83" s="181">
        <v>94.8</v>
      </c>
      <c r="F83" s="182"/>
      <c r="G83" s="183">
        <f>ROUND(E83*F83,2)</f>
        <v>0</v>
      </c>
      <c r="H83" s="182"/>
      <c r="I83" s="183">
        <f>ROUND(E83*H83,2)</f>
        <v>0</v>
      </c>
      <c r="J83" s="182"/>
      <c r="K83" s="183">
        <f>ROUND(E83*J83,2)</f>
        <v>0</v>
      </c>
      <c r="L83" s="183">
        <v>21</v>
      </c>
      <c r="M83" s="183">
        <f>G83*(1+L83/100)</f>
        <v>0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3"/>
      <c r="S83" s="183" t="s">
        <v>106</v>
      </c>
      <c r="T83" s="184" t="s">
        <v>106</v>
      </c>
      <c r="U83" s="159">
        <v>0.35399999999999998</v>
      </c>
      <c r="V83" s="159">
        <f>ROUND(E83*U83,2)</f>
        <v>33.56</v>
      </c>
      <c r="W83" s="159"/>
      <c r="X83" s="159" t="s">
        <v>107</v>
      </c>
      <c r="Y83" s="159" t="s">
        <v>108</v>
      </c>
      <c r="Z83" s="148"/>
      <c r="AA83" s="148"/>
      <c r="AB83" s="148"/>
      <c r="AC83" s="148"/>
      <c r="AD83" s="148"/>
      <c r="AE83" s="148"/>
      <c r="AF83" s="148"/>
      <c r="AG83" s="148" t="s">
        <v>109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x14ac:dyDescent="0.2">
      <c r="A84" s="164" t="s">
        <v>101</v>
      </c>
      <c r="B84" s="165" t="s">
        <v>60</v>
      </c>
      <c r="C84" s="187" t="s">
        <v>61</v>
      </c>
      <c r="D84" s="166"/>
      <c r="E84" s="167"/>
      <c r="F84" s="168"/>
      <c r="G84" s="168">
        <f>SUMIF(AG85:AG99,"&lt;&gt;NOR",G85:G99)</f>
        <v>0</v>
      </c>
      <c r="H84" s="168"/>
      <c r="I84" s="168">
        <f>SUM(I85:I99)</f>
        <v>0</v>
      </c>
      <c r="J84" s="168"/>
      <c r="K84" s="168">
        <f>SUM(K85:K99)</f>
        <v>0</v>
      </c>
      <c r="L84" s="168"/>
      <c r="M84" s="168">
        <f>SUM(M85:M99)</f>
        <v>0</v>
      </c>
      <c r="N84" s="167"/>
      <c r="O84" s="167">
        <f>SUM(O85:O99)</f>
        <v>0</v>
      </c>
      <c r="P84" s="167"/>
      <c r="Q84" s="167">
        <f>SUM(Q85:Q99)</f>
        <v>5.09</v>
      </c>
      <c r="R84" s="168"/>
      <c r="S84" s="168"/>
      <c r="T84" s="169"/>
      <c r="U84" s="163"/>
      <c r="V84" s="163">
        <f>SUM(V85:V99)</f>
        <v>115.81</v>
      </c>
      <c r="W84" s="163"/>
      <c r="X84" s="163"/>
      <c r="Y84" s="163"/>
      <c r="AG84" t="s">
        <v>102</v>
      </c>
    </row>
    <row r="85" spans="1:60" outlineLevel="1" x14ac:dyDescent="0.2">
      <c r="A85" s="171">
        <v>14</v>
      </c>
      <c r="B85" s="172" t="s">
        <v>167</v>
      </c>
      <c r="C85" s="188" t="s">
        <v>168</v>
      </c>
      <c r="D85" s="173" t="s">
        <v>105</v>
      </c>
      <c r="E85" s="174">
        <v>66.099999999999994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0</v>
      </c>
      <c r="O85" s="174">
        <f>ROUND(E85*N85,2)</f>
        <v>0</v>
      </c>
      <c r="P85" s="174">
        <v>0</v>
      </c>
      <c r="Q85" s="174">
        <f>ROUND(E85*P85,2)</f>
        <v>0</v>
      </c>
      <c r="R85" s="176"/>
      <c r="S85" s="176" t="s">
        <v>106</v>
      </c>
      <c r="T85" s="177" t="s">
        <v>106</v>
      </c>
      <c r="U85" s="159">
        <v>0.52600000000000002</v>
      </c>
      <c r="V85" s="159">
        <f>ROUND(E85*U85,2)</f>
        <v>34.770000000000003</v>
      </c>
      <c r="W85" s="159"/>
      <c r="X85" s="159" t="s">
        <v>107</v>
      </c>
      <c r="Y85" s="159" t="s">
        <v>108</v>
      </c>
      <c r="Z85" s="148"/>
      <c r="AA85" s="148"/>
      <c r="AB85" s="148"/>
      <c r="AC85" s="148"/>
      <c r="AD85" s="148"/>
      <c r="AE85" s="148"/>
      <c r="AF85" s="148"/>
      <c r="AG85" s="148" t="s">
        <v>109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2">
      <c r="A86" s="155"/>
      <c r="B86" s="156"/>
      <c r="C86" s="189" t="s">
        <v>169</v>
      </c>
      <c r="D86" s="161"/>
      <c r="E86" s="162">
        <v>66.099999999999994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113</v>
      </c>
      <c r="AH86" s="148">
        <v>5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71">
        <v>15</v>
      </c>
      <c r="B87" s="172" t="s">
        <v>170</v>
      </c>
      <c r="C87" s="188" t="s">
        <v>171</v>
      </c>
      <c r="D87" s="173" t="s">
        <v>105</v>
      </c>
      <c r="E87" s="174">
        <v>66.099999999999994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6.3E-2</v>
      </c>
      <c r="Q87" s="174">
        <f>ROUND(E87*P87,2)</f>
        <v>4.16</v>
      </c>
      <c r="R87" s="176"/>
      <c r="S87" s="176" t="s">
        <v>106</v>
      </c>
      <c r="T87" s="177" t="s">
        <v>106</v>
      </c>
      <c r="U87" s="159">
        <v>1.006</v>
      </c>
      <c r="V87" s="159">
        <f>ROUND(E87*U87,2)</f>
        <v>66.5</v>
      </c>
      <c r="W87" s="159"/>
      <c r="X87" s="159" t="s">
        <v>107</v>
      </c>
      <c r="Y87" s="159" t="s">
        <v>108</v>
      </c>
      <c r="Z87" s="148"/>
      <c r="AA87" s="148"/>
      <c r="AB87" s="148"/>
      <c r="AC87" s="148"/>
      <c r="AD87" s="148"/>
      <c r="AE87" s="148"/>
      <c r="AF87" s="148"/>
      <c r="AG87" s="148" t="s">
        <v>109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">
      <c r="A88" s="155"/>
      <c r="B88" s="156"/>
      <c r="C88" s="189" t="s">
        <v>112</v>
      </c>
      <c r="D88" s="161"/>
      <c r="E88" s="162">
        <v>5.6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113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189" t="s">
        <v>114</v>
      </c>
      <c r="D89" s="161"/>
      <c r="E89" s="162">
        <v>1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113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189" t="s">
        <v>115</v>
      </c>
      <c r="D90" s="161"/>
      <c r="E90" s="162">
        <v>5.0999999999999996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113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89" t="s">
        <v>116</v>
      </c>
      <c r="D91" s="161"/>
      <c r="E91" s="162">
        <v>5.75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113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89" t="s">
        <v>117</v>
      </c>
      <c r="D92" s="161"/>
      <c r="E92" s="162">
        <v>33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113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89" t="s">
        <v>118</v>
      </c>
      <c r="D93" s="161"/>
      <c r="E93" s="162">
        <v>4.8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113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189" t="s">
        <v>119</v>
      </c>
      <c r="D94" s="161"/>
      <c r="E94" s="162">
        <v>3.3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113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189" t="s">
        <v>120</v>
      </c>
      <c r="D95" s="161"/>
      <c r="E95" s="162">
        <v>3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113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189" t="s">
        <v>119</v>
      </c>
      <c r="D96" s="161"/>
      <c r="E96" s="162">
        <v>3.3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113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">
      <c r="A97" s="155"/>
      <c r="B97" s="156"/>
      <c r="C97" s="189" t="s">
        <v>121</v>
      </c>
      <c r="D97" s="161"/>
      <c r="E97" s="162">
        <v>1.25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113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71">
        <v>16</v>
      </c>
      <c r="B98" s="172" t="s">
        <v>172</v>
      </c>
      <c r="C98" s="188" t="s">
        <v>173</v>
      </c>
      <c r="D98" s="173" t="s">
        <v>105</v>
      </c>
      <c r="E98" s="174">
        <v>66.099999999999994</v>
      </c>
      <c r="F98" s="175"/>
      <c r="G98" s="176">
        <f>ROUND(E98*F98,2)</f>
        <v>0</v>
      </c>
      <c r="H98" s="175"/>
      <c r="I98" s="176">
        <f>ROUND(E98*H98,2)</f>
        <v>0</v>
      </c>
      <c r="J98" s="175"/>
      <c r="K98" s="176">
        <f>ROUND(E98*J98,2)</f>
        <v>0</v>
      </c>
      <c r="L98" s="176">
        <v>21</v>
      </c>
      <c r="M98" s="176">
        <f>G98*(1+L98/100)</f>
        <v>0</v>
      </c>
      <c r="N98" s="174">
        <v>0</v>
      </c>
      <c r="O98" s="174">
        <f>ROUND(E98*N98,2)</f>
        <v>0</v>
      </c>
      <c r="P98" s="174">
        <v>1.4E-2</v>
      </c>
      <c r="Q98" s="174">
        <f>ROUND(E98*P98,2)</f>
        <v>0.93</v>
      </c>
      <c r="R98" s="176"/>
      <c r="S98" s="176" t="s">
        <v>106</v>
      </c>
      <c r="T98" s="177" t="s">
        <v>106</v>
      </c>
      <c r="U98" s="159">
        <v>0.22</v>
      </c>
      <c r="V98" s="159">
        <f>ROUND(E98*U98,2)</f>
        <v>14.54</v>
      </c>
      <c r="W98" s="159"/>
      <c r="X98" s="159" t="s">
        <v>107</v>
      </c>
      <c r="Y98" s="159" t="s">
        <v>108</v>
      </c>
      <c r="Z98" s="148"/>
      <c r="AA98" s="148"/>
      <c r="AB98" s="148"/>
      <c r="AC98" s="148"/>
      <c r="AD98" s="148"/>
      <c r="AE98" s="148"/>
      <c r="AF98" s="148"/>
      <c r="AG98" s="148" t="s">
        <v>109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189" t="s">
        <v>169</v>
      </c>
      <c r="D99" s="161"/>
      <c r="E99" s="162">
        <v>66.099999999999994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113</v>
      </c>
      <c r="AH99" s="148">
        <v>5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">
      <c r="A100" s="164" t="s">
        <v>101</v>
      </c>
      <c r="B100" s="165" t="s">
        <v>62</v>
      </c>
      <c r="C100" s="187" t="s">
        <v>63</v>
      </c>
      <c r="D100" s="166"/>
      <c r="E100" s="167"/>
      <c r="F100" s="168"/>
      <c r="G100" s="168">
        <f>SUMIF(AG101:AG130,"&lt;&gt;NOR",G101:G130)</f>
        <v>0</v>
      </c>
      <c r="H100" s="168"/>
      <c r="I100" s="168">
        <f>SUM(I101:I130)</f>
        <v>0</v>
      </c>
      <c r="J100" s="168"/>
      <c r="K100" s="168">
        <f>SUM(K101:K130)</f>
        <v>0</v>
      </c>
      <c r="L100" s="168"/>
      <c r="M100" s="168">
        <f>SUM(M101:M130)</f>
        <v>0</v>
      </c>
      <c r="N100" s="167"/>
      <c r="O100" s="167">
        <f>SUM(O101:O130)</f>
        <v>0.08</v>
      </c>
      <c r="P100" s="167"/>
      <c r="Q100" s="167">
        <f>SUM(Q101:Q130)</f>
        <v>0</v>
      </c>
      <c r="R100" s="168"/>
      <c r="S100" s="168"/>
      <c r="T100" s="169"/>
      <c r="U100" s="163"/>
      <c r="V100" s="163">
        <f>SUM(V101:V130)</f>
        <v>65.400000000000006</v>
      </c>
      <c r="W100" s="163"/>
      <c r="X100" s="163"/>
      <c r="Y100" s="163"/>
      <c r="AG100" t="s">
        <v>102</v>
      </c>
    </row>
    <row r="101" spans="1:60" ht="22.5" outlineLevel="1" x14ac:dyDescent="0.2">
      <c r="A101" s="171">
        <v>17</v>
      </c>
      <c r="B101" s="172" t="s">
        <v>174</v>
      </c>
      <c r="C101" s="188" t="s">
        <v>175</v>
      </c>
      <c r="D101" s="173" t="s">
        <v>176</v>
      </c>
      <c r="E101" s="174">
        <v>61.707500000000003</v>
      </c>
      <c r="F101" s="175"/>
      <c r="G101" s="176">
        <f>ROUND(E101*F101,2)</f>
        <v>0</v>
      </c>
      <c r="H101" s="175"/>
      <c r="I101" s="176">
        <f>ROUND(E101*H101,2)</f>
        <v>0</v>
      </c>
      <c r="J101" s="175"/>
      <c r="K101" s="176">
        <f>ROUND(E101*J101,2)</f>
        <v>0</v>
      </c>
      <c r="L101" s="176">
        <v>21</v>
      </c>
      <c r="M101" s="176">
        <f>G101*(1+L101/100)</f>
        <v>0</v>
      </c>
      <c r="N101" s="174">
        <v>0</v>
      </c>
      <c r="O101" s="174">
        <f>ROUND(E101*N101,2)</f>
        <v>0</v>
      </c>
      <c r="P101" s="174">
        <v>0</v>
      </c>
      <c r="Q101" s="174">
        <f>ROUND(E101*P101,2)</f>
        <v>0</v>
      </c>
      <c r="R101" s="176"/>
      <c r="S101" s="176" t="s">
        <v>145</v>
      </c>
      <c r="T101" s="177" t="s">
        <v>146</v>
      </c>
      <c r="U101" s="159">
        <v>0</v>
      </c>
      <c r="V101" s="159">
        <f>ROUND(E101*U101,2)</f>
        <v>0</v>
      </c>
      <c r="W101" s="159"/>
      <c r="X101" s="159" t="s">
        <v>107</v>
      </c>
      <c r="Y101" s="159" t="s">
        <v>108</v>
      </c>
      <c r="Z101" s="148"/>
      <c r="AA101" s="148"/>
      <c r="AB101" s="148"/>
      <c r="AC101" s="148"/>
      <c r="AD101" s="148"/>
      <c r="AE101" s="148"/>
      <c r="AF101" s="148"/>
      <c r="AG101" s="148" t="s">
        <v>109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189" t="s">
        <v>177</v>
      </c>
      <c r="D102" s="161"/>
      <c r="E102" s="162">
        <v>17.7075</v>
      </c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113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9" t="s">
        <v>178</v>
      </c>
      <c r="D103" s="161"/>
      <c r="E103" s="162">
        <v>8.25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113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189" t="s">
        <v>179</v>
      </c>
      <c r="D104" s="161"/>
      <c r="E104" s="162">
        <v>35.75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113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t="45" outlineLevel="1" x14ac:dyDescent="0.2">
      <c r="A105" s="171">
        <v>18</v>
      </c>
      <c r="B105" s="172" t="s">
        <v>180</v>
      </c>
      <c r="C105" s="188" t="s">
        <v>181</v>
      </c>
      <c r="D105" s="173" t="s">
        <v>176</v>
      </c>
      <c r="E105" s="174">
        <v>17.7075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1.33E-3</v>
      </c>
      <c r="O105" s="174">
        <f>ROUND(E105*N105,2)</f>
        <v>0.02</v>
      </c>
      <c r="P105" s="174">
        <v>0</v>
      </c>
      <c r="Q105" s="174">
        <f>ROUND(E105*P105,2)</f>
        <v>0</v>
      </c>
      <c r="R105" s="176"/>
      <c r="S105" s="176" t="s">
        <v>145</v>
      </c>
      <c r="T105" s="177" t="s">
        <v>146</v>
      </c>
      <c r="U105" s="159">
        <v>1.05999</v>
      </c>
      <c r="V105" s="159">
        <f>ROUND(E105*U105,2)</f>
        <v>18.77</v>
      </c>
      <c r="W105" s="159"/>
      <c r="X105" s="159" t="s">
        <v>107</v>
      </c>
      <c r="Y105" s="159" t="s">
        <v>108</v>
      </c>
      <c r="Z105" s="148"/>
      <c r="AA105" s="148"/>
      <c r="AB105" s="148"/>
      <c r="AC105" s="148"/>
      <c r="AD105" s="148"/>
      <c r="AE105" s="148"/>
      <c r="AF105" s="148"/>
      <c r="AG105" s="148" t="s">
        <v>109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">
      <c r="A106" s="155"/>
      <c r="B106" s="156"/>
      <c r="C106" s="252" t="s">
        <v>182</v>
      </c>
      <c r="D106" s="253"/>
      <c r="E106" s="253"/>
      <c r="F106" s="253"/>
      <c r="G106" s="253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111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89" t="s">
        <v>183</v>
      </c>
      <c r="D107" s="161"/>
      <c r="E107" s="162">
        <v>3.06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113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89" t="s">
        <v>184</v>
      </c>
      <c r="D108" s="161"/>
      <c r="E108" s="162">
        <v>5.78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113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89" t="s">
        <v>185</v>
      </c>
      <c r="D109" s="161"/>
      <c r="E109" s="162">
        <v>5.6950000000000003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113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">
      <c r="A110" s="155"/>
      <c r="B110" s="156"/>
      <c r="C110" s="189" t="s">
        <v>186</v>
      </c>
      <c r="D110" s="161"/>
      <c r="E110" s="162">
        <v>0.15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8"/>
      <c r="AA110" s="148"/>
      <c r="AB110" s="148"/>
      <c r="AC110" s="148"/>
      <c r="AD110" s="148"/>
      <c r="AE110" s="148"/>
      <c r="AF110" s="148"/>
      <c r="AG110" s="148" t="s">
        <v>113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">
      <c r="A111" s="155"/>
      <c r="B111" s="156"/>
      <c r="C111" s="189" t="s">
        <v>187</v>
      </c>
      <c r="D111" s="161"/>
      <c r="E111" s="162">
        <v>0.24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113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89" t="s">
        <v>188</v>
      </c>
      <c r="D112" s="161"/>
      <c r="E112" s="162">
        <v>0.21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113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89" t="s">
        <v>189</v>
      </c>
      <c r="D113" s="161"/>
      <c r="E113" s="162">
        <v>0.59399999999999997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113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">
      <c r="A114" s="155"/>
      <c r="B114" s="156"/>
      <c r="C114" s="189" t="s">
        <v>190</v>
      </c>
      <c r="D114" s="161"/>
      <c r="E114" s="162">
        <v>1.2150000000000001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113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89" t="s">
        <v>191</v>
      </c>
      <c r="D115" s="161"/>
      <c r="E115" s="162">
        <v>0.18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113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3" x14ac:dyDescent="0.2">
      <c r="A116" s="155"/>
      <c r="B116" s="156"/>
      <c r="C116" s="189" t="s">
        <v>192</v>
      </c>
      <c r="D116" s="161"/>
      <c r="E116" s="162">
        <v>0.153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8"/>
      <c r="AA116" s="148"/>
      <c r="AB116" s="148"/>
      <c r="AC116" s="148"/>
      <c r="AD116" s="148"/>
      <c r="AE116" s="148"/>
      <c r="AF116" s="148"/>
      <c r="AG116" s="148" t="s">
        <v>113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3" x14ac:dyDescent="0.2">
      <c r="A117" s="155"/>
      <c r="B117" s="156"/>
      <c r="C117" s="189" t="s">
        <v>193</v>
      </c>
      <c r="D117" s="161"/>
      <c r="E117" s="162">
        <v>0.43049999999999999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8"/>
      <c r="AA117" s="148"/>
      <c r="AB117" s="148"/>
      <c r="AC117" s="148"/>
      <c r="AD117" s="148"/>
      <c r="AE117" s="148"/>
      <c r="AF117" s="148"/>
      <c r="AG117" s="148" t="s">
        <v>113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ht="33.75" outlineLevel="1" x14ac:dyDescent="0.2">
      <c r="A118" s="171">
        <v>19</v>
      </c>
      <c r="B118" s="172" t="s">
        <v>194</v>
      </c>
      <c r="C118" s="188" t="s">
        <v>195</v>
      </c>
      <c r="D118" s="173" t="s">
        <v>176</v>
      </c>
      <c r="E118" s="174">
        <v>8.25</v>
      </c>
      <c r="F118" s="175"/>
      <c r="G118" s="176">
        <f>ROUND(E118*F118,2)</f>
        <v>0</v>
      </c>
      <c r="H118" s="175"/>
      <c r="I118" s="176">
        <f>ROUND(E118*H118,2)</f>
        <v>0</v>
      </c>
      <c r="J118" s="175"/>
      <c r="K118" s="176">
        <f>ROUND(E118*J118,2)</f>
        <v>0</v>
      </c>
      <c r="L118" s="176">
        <v>21</v>
      </c>
      <c r="M118" s="176">
        <f>G118*(1+L118/100)</f>
        <v>0</v>
      </c>
      <c r="N118" s="174">
        <v>1.33E-3</v>
      </c>
      <c r="O118" s="174">
        <f>ROUND(E118*N118,2)</f>
        <v>0.01</v>
      </c>
      <c r="P118" s="174">
        <v>0</v>
      </c>
      <c r="Q118" s="174">
        <f>ROUND(E118*P118,2)</f>
        <v>0</v>
      </c>
      <c r="R118" s="176"/>
      <c r="S118" s="176" t="s">
        <v>145</v>
      </c>
      <c r="T118" s="177" t="s">
        <v>146</v>
      </c>
      <c r="U118" s="159">
        <v>1.05999</v>
      </c>
      <c r="V118" s="159">
        <f>ROUND(E118*U118,2)</f>
        <v>8.74</v>
      </c>
      <c r="W118" s="159"/>
      <c r="X118" s="159" t="s">
        <v>107</v>
      </c>
      <c r="Y118" s="159" t="s">
        <v>108</v>
      </c>
      <c r="Z118" s="148"/>
      <c r="AA118" s="148"/>
      <c r="AB118" s="148"/>
      <c r="AC118" s="148"/>
      <c r="AD118" s="148"/>
      <c r="AE118" s="148"/>
      <c r="AF118" s="148"/>
      <c r="AG118" s="148" t="s">
        <v>109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">
      <c r="A119" s="155"/>
      <c r="B119" s="156"/>
      <c r="C119" s="252" t="s">
        <v>196</v>
      </c>
      <c r="D119" s="253"/>
      <c r="E119" s="253"/>
      <c r="F119" s="253"/>
      <c r="G119" s="253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111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2" x14ac:dyDescent="0.2">
      <c r="A120" s="155"/>
      <c r="B120" s="156"/>
      <c r="C120" s="189" t="s">
        <v>197</v>
      </c>
      <c r="D120" s="161"/>
      <c r="E120" s="162">
        <v>8.25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113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22.5" outlineLevel="1" x14ac:dyDescent="0.2">
      <c r="A121" s="171">
        <v>20</v>
      </c>
      <c r="B121" s="172" t="s">
        <v>198</v>
      </c>
      <c r="C121" s="188" t="s">
        <v>199</v>
      </c>
      <c r="D121" s="173" t="s">
        <v>176</v>
      </c>
      <c r="E121" s="174">
        <v>35.75</v>
      </c>
      <c r="F121" s="175"/>
      <c r="G121" s="176">
        <f>ROUND(E121*F121,2)</f>
        <v>0</v>
      </c>
      <c r="H121" s="175"/>
      <c r="I121" s="176">
        <f>ROUND(E121*H121,2)</f>
        <v>0</v>
      </c>
      <c r="J121" s="175"/>
      <c r="K121" s="176">
        <f>ROUND(E121*J121,2)</f>
        <v>0</v>
      </c>
      <c r="L121" s="176">
        <v>21</v>
      </c>
      <c r="M121" s="176">
        <f>G121*(1+L121/100)</f>
        <v>0</v>
      </c>
      <c r="N121" s="174">
        <v>1.33E-3</v>
      </c>
      <c r="O121" s="174">
        <f>ROUND(E121*N121,2)</f>
        <v>0.05</v>
      </c>
      <c r="P121" s="174">
        <v>0</v>
      </c>
      <c r="Q121" s="174">
        <f>ROUND(E121*P121,2)</f>
        <v>0</v>
      </c>
      <c r="R121" s="176"/>
      <c r="S121" s="176" t="s">
        <v>145</v>
      </c>
      <c r="T121" s="177" t="s">
        <v>146</v>
      </c>
      <c r="U121" s="159">
        <v>1.05999</v>
      </c>
      <c r="V121" s="159">
        <f>ROUND(E121*U121,2)</f>
        <v>37.89</v>
      </c>
      <c r="W121" s="159"/>
      <c r="X121" s="159" t="s">
        <v>107</v>
      </c>
      <c r="Y121" s="159" t="s">
        <v>108</v>
      </c>
      <c r="Z121" s="148"/>
      <c r="AA121" s="148"/>
      <c r="AB121" s="148"/>
      <c r="AC121" s="148"/>
      <c r="AD121" s="148"/>
      <c r="AE121" s="148"/>
      <c r="AF121" s="148"/>
      <c r="AG121" s="148" t="s">
        <v>109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2" x14ac:dyDescent="0.2">
      <c r="A122" s="155"/>
      <c r="B122" s="156"/>
      <c r="C122" s="252" t="s">
        <v>200</v>
      </c>
      <c r="D122" s="253"/>
      <c r="E122" s="253"/>
      <c r="F122" s="253"/>
      <c r="G122" s="253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111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">
      <c r="A123" s="155"/>
      <c r="B123" s="156"/>
      <c r="C123" s="254" t="s">
        <v>201</v>
      </c>
      <c r="D123" s="255"/>
      <c r="E123" s="255"/>
      <c r="F123" s="255"/>
      <c r="G123" s="255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111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">
      <c r="A124" s="155"/>
      <c r="B124" s="156"/>
      <c r="C124" s="189" t="s">
        <v>202</v>
      </c>
      <c r="D124" s="161"/>
      <c r="E124" s="162">
        <v>7.25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113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89" t="s">
        <v>203</v>
      </c>
      <c r="D125" s="161"/>
      <c r="E125" s="162">
        <v>28.5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113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ht="22.5" outlineLevel="1" x14ac:dyDescent="0.2">
      <c r="A126" s="171">
        <v>21</v>
      </c>
      <c r="B126" s="172" t="s">
        <v>204</v>
      </c>
      <c r="C126" s="188" t="s">
        <v>205</v>
      </c>
      <c r="D126" s="173" t="s">
        <v>176</v>
      </c>
      <c r="E126" s="174">
        <v>61.707500000000003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</v>
      </c>
      <c r="O126" s="174">
        <f>ROUND(E126*N126,2)</f>
        <v>0</v>
      </c>
      <c r="P126" s="174">
        <v>0</v>
      </c>
      <c r="Q126" s="174">
        <f>ROUND(E126*P126,2)</f>
        <v>0</v>
      </c>
      <c r="R126" s="176"/>
      <c r="S126" s="176" t="s">
        <v>145</v>
      </c>
      <c r="T126" s="177" t="s">
        <v>146</v>
      </c>
      <c r="U126" s="159">
        <v>0</v>
      </c>
      <c r="V126" s="159">
        <f>ROUND(E126*U126,2)</f>
        <v>0</v>
      </c>
      <c r="W126" s="159"/>
      <c r="X126" s="159" t="s">
        <v>107</v>
      </c>
      <c r="Y126" s="159" t="s">
        <v>108</v>
      </c>
      <c r="Z126" s="148"/>
      <c r="AA126" s="148"/>
      <c r="AB126" s="148"/>
      <c r="AC126" s="148"/>
      <c r="AD126" s="148"/>
      <c r="AE126" s="148"/>
      <c r="AF126" s="148"/>
      <c r="AG126" s="148" t="s">
        <v>109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2" x14ac:dyDescent="0.2">
      <c r="A127" s="155"/>
      <c r="B127" s="156"/>
      <c r="C127" s="252" t="s">
        <v>206</v>
      </c>
      <c r="D127" s="253"/>
      <c r="E127" s="253"/>
      <c r="F127" s="253"/>
      <c r="G127" s="253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111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2" x14ac:dyDescent="0.2">
      <c r="A128" s="155"/>
      <c r="B128" s="156"/>
      <c r="C128" s="189" t="s">
        <v>177</v>
      </c>
      <c r="D128" s="161"/>
      <c r="E128" s="162">
        <v>17.7075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113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2">
      <c r="A129" s="155"/>
      <c r="B129" s="156"/>
      <c r="C129" s="189" t="s">
        <v>178</v>
      </c>
      <c r="D129" s="161"/>
      <c r="E129" s="162">
        <v>8.25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113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89" t="s">
        <v>179</v>
      </c>
      <c r="D130" s="161"/>
      <c r="E130" s="162">
        <v>35.75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113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x14ac:dyDescent="0.2">
      <c r="A131" s="164" t="s">
        <v>101</v>
      </c>
      <c r="B131" s="165" t="s">
        <v>64</v>
      </c>
      <c r="C131" s="187" t="s">
        <v>65</v>
      </c>
      <c r="D131" s="166"/>
      <c r="E131" s="167"/>
      <c r="F131" s="168"/>
      <c r="G131" s="168">
        <f>SUMIF(AG132:AG147,"&lt;&gt;NOR",G132:G147)</f>
        <v>0</v>
      </c>
      <c r="H131" s="168"/>
      <c r="I131" s="168">
        <f>SUM(I132:I147)</f>
        <v>0</v>
      </c>
      <c r="J131" s="168"/>
      <c r="K131" s="168">
        <f>SUM(K132:K147)</f>
        <v>0</v>
      </c>
      <c r="L131" s="168"/>
      <c r="M131" s="168">
        <f>SUM(M132:M147)</f>
        <v>0</v>
      </c>
      <c r="N131" s="167"/>
      <c r="O131" s="167">
        <f>SUM(O132:O147)</f>
        <v>2.0300000000000002</v>
      </c>
      <c r="P131" s="167"/>
      <c r="Q131" s="167">
        <f>SUM(Q132:Q147)</f>
        <v>0</v>
      </c>
      <c r="R131" s="168"/>
      <c r="S131" s="168"/>
      <c r="T131" s="169"/>
      <c r="U131" s="163"/>
      <c r="V131" s="163">
        <f>SUM(V132:V147)</f>
        <v>51.1</v>
      </c>
      <c r="W131" s="163"/>
      <c r="X131" s="163"/>
      <c r="Y131" s="163"/>
      <c r="AG131" t="s">
        <v>102</v>
      </c>
    </row>
    <row r="132" spans="1:60" ht="22.5" outlineLevel="1" x14ac:dyDescent="0.2">
      <c r="A132" s="171">
        <v>22</v>
      </c>
      <c r="B132" s="172" t="s">
        <v>207</v>
      </c>
      <c r="C132" s="188" t="s">
        <v>208</v>
      </c>
      <c r="D132" s="173" t="s">
        <v>105</v>
      </c>
      <c r="E132" s="174">
        <v>46.58</v>
      </c>
      <c r="F132" s="175"/>
      <c r="G132" s="176">
        <f>ROUND(E132*F132,2)</f>
        <v>0</v>
      </c>
      <c r="H132" s="175"/>
      <c r="I132" s="176">
        <f>ROUND(E132*H132,2)</f>
        <v>0</v>
      </c>
      <c r="J132" s="175"/>
      <c r="K132" s="176">
        <f>ROUND(E132*J132,2)</f>
        <v>0</v>
      </c>
      <c r="L132" s="176">
        <v>21</v>
      </c>
      <c r="M132" s="176">
        <f>G132*(1+L132/100)</f>
        <v>0</v>
      </c>
      <c r="N132" s="174">
        <v>3.9399999999999998E-2</v>
      </c>
      <c r="O132" s="174">
        <f>ROUND(E132*N132,2)</f>
        <v>1.84</v>
      </c>
      <c r="P132" s="174">
        <v>0</v>
      </c>
      <c r="Q132" s="174">
        <f>ROUND(E132*P132,2)</f>
        <v>0</v>
      </c>
      <c r="R132" s="176"/>
      <c r="S132" s="176" t="s">
        <v>106</v>
      </c>
      <c r="T132" s="177" t="s">
        <v>106</v>
      </c>
      <c r="U132" s="159">
        <v>0.29499999999999998</v>
      </c>
      <c r="V132" s="159">
        <f>ROUND(E132*U132,2)</f>
        <v>13.74</v>
      </c>
      <c r="W132" s="159"/>
      <c r="X132" s="159" t="s">
        <v>107</v>
      </c>
      <c r="Y132" s="159" t="s">
        <v>108</v>
      </c>
      <c r="Z132" s="148"/>
      <c r="AA132" s="148"/>
      <c r="AB132" s="148"/>
      <c r="AC132" s="148"/>
      <c r="AD132" s="148"/>
      <c r="AE132" s="148"/>
      <c r="AF132" s="148"/>
      <c r="AG132" s="148" t="s">
        <v>109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">
      <c r="A133" s="155"/>
      <c r="B133" s="156"/>
      <c r="C133" s="189" t="s">
        <v>209</v>
      </c>
      <c r="D133" s="161"/>
      <c r="E133" s="162">
        <v>1.68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113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">
      <c r="A134" s="155"/>
      <c r="B134" s="156"/>
      <c r="C134" s="189" t="s">
        <v>210</v>
      </c>
      <c r="D134" s="161"/>
      <c r="E134" s="162">
        <v>0.3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113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3" x14ac:dyDescent="0.2">
      <c r="A135" s="155"/>
      <c r="B135" s="156"/>
      <c r="C135" s="189" t="s">
        <v>211</v>
      </c>
      <c r="D135" s="161"/>
      <c r="E135" s="162">
        <v>1.53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113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3" x14ac:dyDescent="0.2">
      <c r="A136" s="155"/>
      <c r="B136" s="156"/>
      <c r="C136" s="189" t="s">
        <v>116</v>
      </c>
      <c r="D136" s="161"/>
      <c r="E136" s="162">
        <v>5.75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8"/>
      <c r="AA136" s="148"/>
      <c r="AB136" s="148"/>
      <c r="AC136" s="148"/>
      <c r="AD136" s="148"/>
      <c r="AE136" s="148"/>
      <c r="AF136" s="148"/>
      <c r="AG136" s="148" t="s">
        <v>113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3" x14ac:dyDescent="0.2">
      <c r="A137" s="155"/>
      <c r="B137" s="156"/>
      <c r="C137" s="189" t="s">
        <v>117</v>
      </c>
      <c r="D137" s="161"/>
      <c r="E137" s="162">
        <v>33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113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">
      <c r="A138" s="155"/>
      <c r="B138" s="156"/>
      <c r="C138" s="189" t="s">
        <v>212</v>
      </c>
      <c r="D138" s="161"/>
      <c r="E138" s="162">
        <v>1.44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8"/>
      <c r="AA138" s="148"/>
      <c r="AB138" s="148"/>
      <c r="AC138" s="148"/>
      <c r="AD138" s="148"/>
      <c r="AE138" s="148"/>
      <c r="AF138" s="148"/>
      <c r="AG138" s="148" t="s">
        <v>113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3" x14ac:dyDescent="0.2">
      <c r="A139" s="155"/>
      <c r="B139" s="156"/>
      <c r="C139" s="189" t="s">
        <v>213</v>
      </c>
      <c r="D139" s="161"/>
      <c r="E139" s="162">
        <v>0.99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113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3" x14ac:dyDescent="0.2">
      <c r="A140" s="155"/>
      <c r="B140" s="156"/>
      <c r="C140" s="189" t="s">
        <v>214</v>
      </c>
      <c r="D140" s="161"/>
      <c r="E140" s="162">
        <v>0.9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8"/>
      <c r="AA140" s="148"/>
      <c r="AB140" s="148"/>
      <c r="AC140" s="148"/>
      <c r="AD140" s="148"/>
      <c r="AE140" s="148"/>
      <c r="AF140" s="148"/>
      <c r="AG140" s="148" t="s">
        <v>113</v>
      </c>
      <c r="AH140" s="148">
        <v>0</v>
      </c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3" x14ac:dyDescent="0.2">
      <c r="A141" s="155"/>
      <c r="B141" s="156"/>
      <c r="C141" s="189" t="s">
        <v>213</v>
      </c>
      <c r="D141" s="161"/>
      <c r="E141" s="162">
        <v>0.99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113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ht="22.5" outlineLevel="1" x14ac:dyDescent="0.2">
      <c r="A142" s="171">
        <v>23</v>
      </c>
      <c r="B142" s="172" t="s">
        <v>215</v>
      </c>
      <c r="C142" s="188" t="s">
        <v>216</v>
      </c>
      <c r="D142" s="173" t="s">
        <v>105</v>
      </c>
      <c r="E142" s="174">
        <v>46.58</v>
      </c>
      <c r="F142" s="175"/>
      <c r="G142" s="176">
        <f>ROUND(E142*F142,2)</f>
        <v>0</v>
      </c>
      <c r="H142" s="175"/>
      <c r="I142" s="176">
        <f>ROUND(E142*H142,2)</f>
        <v>0</v>
      </c>
      <c r="J142" s="175"/>
      <c r="K142" s="176">
        <f>ROUND(E142*J142,2)</f>
        <v>0</v>
      </c>
      <c r="L142" s="176">
        <v>21</v>
      </c>
      <c r="M142" s="176">
        <f>G142*(1+L142/100)</f>
        <v>0</v>
      </c>
      <c r="N142" s="174">
        <v>2.1000000000000001E-4</v>
      </c>
      <c r="O142" s="174">
        <f>ROUND(E142*N142,2)</f>
        <v>0.01</v>
      </c>
      <c r="P142" s="174">
        <v>0</v>
      </c>
      <c r="Q142" s="174">
        <f>ROUND(E142*P142,2)</f>
        <v>0</v>
      </c>
      <c r="R142" s="176"/>
      <c r="S142" s="176" t="s">
        <v>106</v>
      </c>
      <c r="T142" s="177" t="s">
        <v>106</v>
      </c>
      <c r="U142" s="159">
        <v>9.5000000000000001E-2</v>
      </c>
      <c r="V142" s="159">
        <f>ROUND(E142*U142,2)</f>
        <v>4.43</v>
      </c>
      <c r="W142" s="159"/>
      <c r="X142" s="159" t="s">
        <v>107</v>
      </c>
      <c r="Y142" s="159" t="s">
        <v>108</v>
      </c>
      <c r="Z142" s="148"/>
      <c r="AA142" s="148"/>
      <c r="AB142" s="148"/>
      <c r="AC142" s="148"/>
      <c r="AD142" s="148"/>
      <c r="AE142" s="148"/>
      <c r="AF142" s="148"/>
      <c r="AG142" s="148" t="s">
        <v>109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89" t="s">
        <v>217</v>
      </c>
      <c r="D143" s="161"/>
      <c r="E143" s="162">
        <v>46.58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113</v>
      </c>
      <c r="AH143" s="148">
        <v>5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ht="33.75" outlineLevel="1" x14ac:dyDescent="0.2">
      <c r="A144" s="171">
        <v>24</v>
      </c>
      <c r="B144" s="172" t="s">
        <v>218</v>
      </c>
      <c r="C144" s="188" t="s">
        <v>219</v>
      </c>
      <c r="D144" s="173" t="s">
        <v>105</v>
      </c>
      <c r="E144" s="174">
        <v>46.58</v>
      </c>
      <c r="F144" s="175"/>
      <c r="G144" s="176">
        <f>ROUND(E144*F144,2)</f>
        <v>0</v>
      </c>
      <c r="H144" s="175"/>
      <c r="I144" s="176">
        <f>ROUND(E144*H144,2)</f>
        <v>0</v>
      </c>
      <c r="J144" s="175"/>
      <c r="K144" s="176">
        <f>ROUND(E144*J144,2)</f>
        <v>0</v>
      </c>
      <c r="L144" s="176">
        <v>21</v>
      </c>
      <c r="M144" s="176">
        <f>G144*(1+L144/100)</f>
        <v>0</v>
      </c>
      <c r="N144" s="174">
        <v>3.7799999999999999E-3</v>
      </c>
      <c r="O144" s="174">
        <f>ROUND(E144*N144,2)</f>
        <v>0.18</v>
      </c>
      <c r="P144" s="174">
        <v>0</v>
      </c>
      <c r="Q144" s="174">
        <f>ROUND(E144*P144,2)</f>
        <v>0</v>
      </c>
      <c r="R144" s="176"/>
      <c r="S144" s="176" t="s">
        <v>106</v>
      </c>
      <c r="T144" s="177" t="s">
        <v>106</v>
      </c>
      <c r="U144" s="159">
        <v>0.38500000000000001</v>
      </c>
      <c r="V144" s="159">
        <f>ROUND(E144*U144,2)</f>
        <v>17.93</v>
      </c>
      <c r="W144" s="159"/>
      <c r="X144" s="159" t="s">
        <v>107</v>
      </c>
      <c r="Y144" s="159" t="s">
        <v>108</v>
      </c>
      <c r="Z144" s="148"/>
      <c r="AA144" s="148"/>
      <c r="AB144" s="148"/>
      <c r="AC144" s="148"/>
      <c r="AD144" s="148"/>
      <c r="AE144" s="148"/>
      <c r="AF144" s="148"/>
      <c r="AG144" s="148" t="s">
        <v>109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">
      <c r="A145" s="155"/>
      <c r="B145" s="156"/>
      <c r="C145" s="189" t="s">
        <v>217</v>
      </c>
      <c r="D145" s="161"/>
      <c r="E145" s="162">
        <v>46.58</v>
      </c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113</v>
      </c>
      <c r="AH145" s="148">
        <v>5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2.5" outlineLevel="1" x14ac:dyDescent="0.2">
      <c r="A146" s="171">
        <v>25</v>
      </c>
      <c r="B146" s="172" t="s">
        <v>150</v>
      </c>
      <c r="C146" s="188" t="s">
        <v>220</v>
      </c>
      <c r="D146" s="173" t="s">
        <v>152</v>
      </c>
      <c r="E146" s="174">
        <v>15</v>
      </c>
      <c r="F146" s="175"/>
      <c r="G146" s="176">
        <f>ROUND(E146*F146,2)</f>
        <v>0</v>
      </c>
      <c r="H146" s="175"/>
      <c r="I146" s="176">
        <f>ROUND(E146*H146,2)</f>
        <v>0</v>
      </c>
      <c r="J146" s="175"/>
      <c r="K146" s="176">
        <f>ROUND(E146*J146,2)</f>
        <v>0</v>
      </c>
      <c r="L146" s="176">
        <v>21</v>
      </c>
      <c r="M146" s="176">
        <f>G146*(1+L146/100)</f>
        <v>0</v>
      </c>
      <c r="N146" s="174">
        <v>0</v>
      </c>
      <c r="O146" s="174">
        <f>ROUND(E146*N146,2)</f>
        <v>0</v>
      </c>
      <c r="P146" s="174">
        <v>0</v>
      </c>
      <c r="Q146" s="174">
        <f>ROUND(E146*P146,2)</f>
        <v>0</v>
      </c>
      <c r="R146" s="176" t="s">
        <v>221</v>
      </c>
      <c r="S146" s="176" t="s">
        <v>106</v>
      </c>
      <c r="T146" s="177" t="s">
        <v>106</v>
      </c>
      <c r="U146" s="159">
        <v>1</v>
      </c>
      <c r="V146" s="159">
        <f>ROUND(E146*U146,2)</f>
        <v>15</v>
      </c>
      <c r="W146" s="159"/>
      <c r="X146" s="159" t="s">
        <v>222</v>
      </c>
      <c r="Y146" s="159" t="s">
        <v>108</v>
      </c>
      <c r="Z146" s="148"/>
      <c r="AA146" s="148"/>
      <c r="AB146" s="148"/>
      <c r="AC146" s="148"/>
      <c r="AD146" s="148"/>
      <c r="AE146" s="148"/>
      <c r="AF146" s="148"/>
      <c r="AG146" s="148" t="s">
        <v>223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2">
      <c r="A147" s="155">
        <v>26</v>
      </c>
      <c r="B147" s="156" t="s">
        <v>224</v>
      </c>
      <c r="C147" s="191" t="s">
        <v>225</v>
      </c>
      <c r="D147" s="157" t="s">
        <v>0</v>
      </c>
      <c r="E147" s="185"/>
      <c r="F147" s="160"/>
      <c r="G147" s="159">
        <f>ROUND(E147*F147,2)</f>
        <v>0</v>
      </c>
      <c r="H147" s="160"/>
      <c r="I147" s="159">
        <f>ROUND(E147*H147,2)</f>
        <v>0</v>
      </c>
      <c r="J147" s="160"/>
      <c r="K147" s="159">
        <f>ROUND(E147*J147,2)</f>
        <v>0</v>
      </c>
      <c r="L147" s="159">
        <v>21</v>
      </c>
      <c r="M147" s="159">
        <f>G147*(1+L147/100)</f>
        <v>0</v>
      </c>
      <c r="N147" s="158">
        <v>0</v>
      </c>
      <c r="O147" s="158">
        <f>ROUND(E147*N147,2)</f>
        <v>0</v>
      </c>
      <c r="P147" s="158">
        <v>0</v>
      </c>
      <c r="Q147" s="158">
        <f>ROUND(E147*P147,2)</f>
        <v>0</v>
      </c>
      <c r="R147" s="159"/>
      <c r="S147" s="159" t="s">
        <v>106</v>
      </c>
      <c r="T147" s="159" t="s">
        <v>106</v>
      </c>
      <c r="U147" s="159">
        <v>0</v>
      </c>
      <c r="V147" s="159">
        <f>ROUND(E147*U147,2)</f>
        <v>0</v>
      </c>
      <c r="W147" s="159"/>
      <c r="X147" s="159" t="s">
        <v>226</v>
      </c>
      <c r="Y147" s="159" t="s">
        <v>108</v>
      </c>
      <c r="Z147" s="148"/>
      <c r="AA147" s="148"/>
      <c r="AB147" s="148"/>
      <c r="AC147" s="148"/>
      <c r="AD147" s="148"/>
      <c r="AE147" s="148"/>
      <c r="AF147" s="148"/>
      <c r="AG147" s="148" t="s">
        <v>227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x14ac:dyDescent="0.2">
      <c r="A148" s="164" t="s">
        <v>101</v>
      </c>
      <c r="B148" s="165" t="s">
        <v>66</v>
      </c>
      <c r="C148" s="187" t="s">
        <v>67</v>
      </c>
      <c r="D148" s="166"/>
      <c r="E148" s="167"/>
      <c r="F148" s="168"/>
      <c r="G148" s="168">
        <f>SUMIF(AG149:AG163,"&lt;&gt;NOR",G149:G163)</f>
        <v>0</v>
      </c>
      <c r="H148" s="168"/>
      <c r="I148" s="168">
        <f>SUM(I149:I163)</f>
        <v>0</v>
      </c>
      <c r="J148" s="168"/>
      <c r="K148" s="168">
        <f>SUM(K149:K163)</f>
        <v>0</v>
      </c>
      <c r="L148" s="168"/>
      <c r="M148" s="168">
        <f>SUM(M149:M163)</f>
        <v>0</v>
      </c>
      <c r="N148" s="167"/>
      <c r="O148" s="167">
        <f>SUM(O149:O163)</f>
        <v>0</v>
      </c>
      <c r="P148" s="167"/>
      <c r="Q148" s="167">
        <f>SUM(Q149:Q163)</f>
        <v>0</v>
      </c>
      <c r="R148" s="168"/>
      <c r="S148" s="168"/>
      <c r="T148" s="169"/>
      <c r="U148" s="163"/>
      <c r="V148" s="163">
        <f>SUM(V149:V163)</f>
        <v>360</v>
      </c>
      <c r="W148" s="163"/>
      <c r="X148" s="163"/>
      <c r="Y148" s="163"/>
      <c r="AG148" t="s">
        <v>102</v>
      </c>
    </row>
    <row r="149" spans="1:60" ht="33.75" outlineLevel="1" x14ac:dyDescent="0.2">
      <c r="A149" s="171">
        <v>27</v>
      </c>
      <c r="B149" s="172" t="s">
        <v>228</v>
      </c>
      <c r="C149" s="188" t="s">
        <v>229</v>
      </c>
      <c r="D149" s="173" t="s">
        <v>152</v>
      </c>
      <c r="E149" s="174">
        <v>360</v>
      </c>
      <c r="F149" s="175"/>
      <c r="G149" s="176">
        <f>ROUND(E149*F149,2)</f>
        <v>0</v>
      </c>
      <c r="H149" s="175"/>
      <c r="I149" s="176">
        <f>ROUND(E149*H149,2)</f>
        <v>0</v>
      </c>
      <c r="J149" s="175"/>
      <c r="K149" s="176">
        <f>ROUND(E149*J149,2)</f>
        <v>0</v>
      </c>
      <c r="L149" s="176">
        <v>21</v>
      </c>
      <c r="M149" s="176">
        <f>G149*(1+L149/100)</f>
        <v>0</v>
      </c>
      <c r="N149" s="174">
        <v>0</v>
      </c>
      <c r="O149" s="174">
        <f>ROUND(E149*N149,2)</f>
        <v>0</v>
      </c>
      <c r="P149" s="174">
        <v>0</v>
      </c>
      <c r="Q149" s="174">
        <f>ROUND(E149*P149,2)</f>
        <v>0</v>
      </c>
      <c r="R149" s="176" t="s">
        <v>221</v>
      </c>
      <c r="S149" s="176" t="s">
        <v>106</v>
      </c>
      <c r="T149" s="177" t="s">
        <v>106</v>
      </c>
      <c r="U149" s="159">
        <v>1</v>
      </c>
      <c r="V149" s="159">
        <f>ROUND(E149*U149,2)</f>
        <v>360</v>
      </c>
      <c r="W149" s="159"/>
      <c r="X149" s="159" t="s">
        <v>222</v>
      </c>
      <c r="Y149" s="159" t="s">
        <v>108</v>
      </c>
      <c r="Z149" s="148"/>
      <c r="AA149" s="148"/>
      <c r="AB149" s="148"/>
      <c r="AC149" s="148"/>
      <c r="AD149" s="148"/>
      <c r="AE149" s="148"/>
      <c r="AF149" s="148"/>
      <c r="AG149" s="148" t="s">
        <v>223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2" x14ac:dyDescent="0.2">
      <c r="A150" s="155"/>
      <c r="B150" s="156"/>
      <c r="C150" s="252" t="s">
        <v>230</v>
      </c>
      <c r="D150" s="253"/>
      <c r="E150" s="253"/>
      <c r="F150" s="253"/>
      <c r="G150" s="253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8"/>
      <c r="AA150" s="148"/>
      <c r="AB150" s="148"/>
      <c r="AC150" s="148"/>
      <c r="AD150" s="148"/>
      <c r="AE150" s="148"/>
      <c r="AF150" s="148"/>
      <c r="AG150" s="148" t="s">
        <v>111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3" x14ac:dyDescent="0.2">
      <c r="A151" s="155"/>
      <c r="B151" s="156"/>
      <c r="C151" s="254" t="s">
        <v>231</v>
      </c>
      <c r="D151" s="255"/>
      <c r="E151" s="255"/>
      <c r="F151" s="255"/>
      <c r="G151" s="255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111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2">
      <c r="A152" s="155"/>
      <c r="B152" s="156"/>
      <c r="C152" s="254" t="s">
        <v>232</v>
      </c>
      <c r="D152" s="255"/>
      <c r="E152" s="255"/>
      <c r="F152" s="255"/>
      <c r="G152" s="255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111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3" x14ac:dyDescent="0.2">
      <c r="A153" s="155"/>
      <c r="B153" s="156"/>
      <c r="C153" s="254" t="s">
        <v>233</v>
      </c>
      <c r="D153" s="255"/>
      <c r="E153" s="255"/>
      <c r="F153" s="255"/>
      <c r="G153" s="255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8"/>
      <c r="AA153" s="148"/>
      <c r="AB153" s="148"/>
      <c r="AC153" s="148"/>
      <c r="AD153" s="148"/>
      <c r="AE153" s="148"/>
      <c r="AF153" s="148"/>
      <c r="AG153" s="148" t="s">
        <v>111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3" x14ac:dyDescent="0.2">
      <c r="A154" s="155"/>
      <c r="B154" s="156"/>
      <c r="C154" s="254" t="s">
        <v>234</v>
      </c>
      <c r="D154" s="255"/>
      <c r="E154" s="255"/>
      <c r="F154" s="255"/>
      <c r="G154" s="255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111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3" x14ac:dyDescent="0.2">
      <c r="A155" s="155"/>
      <c r="B155" s="156"/>
      <c r="C155" s="254" t="s">
        <v>235</v>
      </c>
      <c r="D155" s="255"/>
      <c r="E155" s="255"/>
      <c r="F155" s="255"/>
      <c r="G155" s="255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111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3" x14ac:dyDescent="0.2">
      <c r="A156" s="155"/>
      <c r="B156" s="156"/>
      <c r="C156" s="254" t="s">
        <v>236</v>
      </c>
      <c r="D156" s="255"/>
      <c r="E156" s="255"/>
      <c r="F156" s="255"/>
      <c r="G156" s="255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111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3" x14ac:dyDescent="0.2">
      <c r="A157" s="155"/>
      <c r="B157" s="156"/>
      <c r="C157" s="254" t="s">
        <v>237</v>
      </c>
      <c r="D157" s="255"/>
      <c r="E157" s="255"/>
      <c r="F157" s="255"/>
      <c r="G157" s="255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59"/>
      <c r="Z157" s="148"/>
      <c r="AA157" s="148"/>
      <c r="AB157" s="148"/>
      <c r="AC157" s="148"/>
      <c r="AD157" s="148"/>
      <c r="AE157" s="148"/>
      <c r="AF157" s="148"/>
      <c r="AG157" s="148" t="s">
        <v>111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ht="33.75" outlineLevel="3" x14ac:dyDescent="0.2">
      <c r="A158" s="155"/>
      <c r="B158" s="156"/>
      <c r="C158" s="254" t="s">
        <v>238</v>
      </c>
      <c r="D158" s="255"/>
      <c r="E158" s="255"/>
      <c r="F158" s="255"/>
      <c r="G158" s="255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111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86" t="str">
        <f>C158</f>
        <v>9. Instalace sběrače a rozvaděče kotlů se změnou umístění o 15-20cm výše. Sběrač a rozvaděč budou postaveny na ocelovou konstrukci stojící na podlaze. Úprava potrubních rozvodů pro dopojení kotlů. Úprava, oprava tepelných izolací.</v>
      </c>
      <c r="BB158" s="148"/>
      <c r="BC158" s="148"/>
      <c r="BD158" s="148"/>
      <c r="BE158" s="148"/>
      <c r="BF158" s="148"/>
      <c r="BG158" s="148"/>
      <c r="BH158" s="148"/>
    </row>
    <row r="159" spans="1:60" ht="33.75" outlineLevel="3" x14ac:dyDescent="0.2">
      <c r="A159" s="155"/>
      <c r="B159" s="156"/>
      <c r="C159" s="254" t="s">
        <v>239</v>
      </c>
      <c r="D159" s="255"/>
      <c r="E159" s="255"/>
      <c r="F159" s="255"/>
      <c r="G159" s="255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8"/>
      <c r="AA159" s="148"/>
      <c r="AB159" s="148"/>
      <c r="AC159" s="148"/>
      <c r="AD159" s="148"/>
      <c r="AE159" s="148"/>
      <c r="AF159" s="148"/>
      <c r="AG159" s="148" t="s">
        <v>111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86" t="str">
        <f>C159</f>
        <v>10. Instalace sběrače a rozvaděče topných větví se změnou umístění o 20-30cm výše. Sběrač a rozvaděč budou postaveny na ocelovou konstrukci stojící na podlaze. Úprava potrubních rozvodů jednotlivých topných větví po změně umístění rozvaděče a sběrače. Úprava, oprava tepelných izolací.</v>
      </c>
      <c r="BB159" s="148"/>
      <c r="BC159" s="148"/>
      <c r="BD159" s="148"/>
      <c r="BE159" s="148"/>
      <c r="BF159" s="148"/>
      <c r="BG159" s="148"/>
      <c r="BH159" s="148"/>
    </row>
    <row r="160" spans="1:60" ht="22.5" outlineLevel="3" x14ac:dyDescent="0.2">
      <c r="A160" s="155"/>
      <c r="B160" s="156"/>
      <c r="C160" s="254" t="s">
        <v>240</v>
      </c>
      <c r="D160" s="255"/>
      <c r="E160" s="255"/>
      <c r="F160" s="255"/>
      <c r="G160" s="255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111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86" t="str">
        <f>C160</f>
        <v>11. Opětovné zapojení elektro kotlů, čerpadel a mixů. Zprovoznění regulace vytápění a plynových kotlů.</v>
      </c>
      <c r="BB160" s="148"/>
      <c r="BC160" s="148"/>
      <c r="BD160" s="148"/>
      <c r="BE160" s="148"/>
      <c r="BF160" s="148"/>
      <c r="BG160" s="148"/>
      <c r="BH160" s="148"/>
    </row>
    <row r="161" spans="1:60" ht="33.75" outlineLevel="3" x14ac:dyDescent="0.2">
      <c r="A161" s="155"/>
      <c r="B161" s="156"/>
      <c r="C161" s="254" t="s">
        <v>241</v>
      </c>
      <c r="D161" s="255"/>
      <c r="E161" s="255"/>
      <c r="F161" s="255"/>
      <c r="G161" s="255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111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86" t="str">
        <f>C161</f>
        <v>12. Dodávka a instalace dvou expanzomatů o objemu 2x300l. Náhrada za stávající expanzomaty. Nové expanzomaty budou osazeny potřebnými armaturami pro jejich servis bez vypouštění topného systému.</v>
      </c>
      <c r="BB161" s="148"/>
      <c r="BC161" s="148"/>
      <c r="BD161" s="148"/>
      <c r="BE161" s="148"/>
      <c r="BF161" s="148"/>
      <c r="BG161" s="148"/>
      <c r="BH161" s="148"/>
    </row>
    <row r="162" spans="1:60" outlineLevel="3" x14ac:dyDescent="0.2">
      <c r="A162" s="155"/>
      <c r="B162" s="156"/>
      <c r="C162" s="254" t="s">
        <v>242</v>
      </c>
      <c r="D162" s="255"/>
      <c r="E162" s="255"/>
      <c r="F162" s="255"/>
      <c r="G162" s="255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8"/>
      <c r="AA162" s="148"/>
      <c r="AB162" s="148"/>
      <c r="AC162" s="148"/>
      <c r="AD162" s="148"/>
      <c r="AE162" s="148"/>
      <c r="AF162" s="148"/>
      <c r="AG162" s="148" t="s">
        <v>111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3" x14ac:dyDescent="0.2">
      <c r="A163" s="155"/>
      <c r="B163" s="156"/>
      <c r="C163" s="254" t="s">
        <v>243</v>
      </c>
      <c r="D163" s="255"/>
      <c r="E163" s="255"/>
      <c r="F163" s="255"/>
      <c r="G163" s="255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111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x14ac:dyDescent="0.2">
      <c r="A164" s="164" t="s">
        <v>101</v>
      </c>
      <c r="B164" s="165" t="s">
        <v>68</v>
      </c>
      <c r="C164" s="187" t="s">
        <v>69</v>
      </c>
      <c r="D164" s="166"/>
      <c r="E164" s="167"/>
      <c r="F164" s="168"/>
      <c r="G164" s="168">
        <f>SUMIF(AG165:AG166,"&lt;&gt;NOR",G165:G166)</f>
        <v>0</v>
      </c>
      <c r="H164" s="168"/>
      <c r="I164" s="168">
        <f>SUM(I165:I166)</f>
        <v>0</v>
      </c>
      <c r="J164" s="168"/>
      <c r="K164" s="168">
        <f>SUM(K165:K166)</f>
        <v>0</v>
      </c>
      <c r="L164" s="168"/>
      <c r="M164" s="168">
        <f>SUM(M165:M166)</f>
        <v>0</v>
      </c>
      <c r="N164" s="167"/>
      <c r="O164" s="167">
        <f>SUM(O165:O166)</f>
        <v>0</v>
      </c>
      <c r="P164" s="167"/>
      <c r="Q164" s="167">
        <f>SUM(Q165:Q166)</f>
        <v>0</v>
      </c>
      <c r="R164" s="168"/>
      <c r="S164" s="168"/>
      <c r="T164" s="169"/>
      <c r="U164" s="163"/>
      <c r="V164" s="163">
        <f>SUM(V165:V166)</f>
        <v>120.17</v>
      </c>
      <c r="W164" s="163"/>
      <c r="X164" s="163"/>
      <c r="Y164" s="163"/>
      <c r="AG164" t="s">
        <v>102</v>
      </c>
    </row>
    <row r="165" spans="1:60" ht="33.75" outlineLevel="1" x14ac:dyDescent="0.2">
      <c r="A165" s="171">
        <v>28</v>
      </c>
      <c r="B165" s="172" t="s">
        <v>244</v>
      </c>
      <c r="C165" s="188" t="s">
        <v>245</v>
      </c>
      <c r="D165" s="173" t="s">
        <v>246</v>
      </c>
      <c r="E165" s="174">
        <v>30</v>
      </c>
      <c r="F165" s="175"/>
      <c r="G165" s="176">
        <f>ROUND(E165*F165,2)</f>
        <v>0</v>
      </c>
      <c r="H165" s="175"/>
      <c r="I165" s="176">
        <f>ROUND(E165*H165,2)</f>
        <v>0</v>
      </c>
      <c r="J165" s="175"/>
      <c r="K165" s="176">
        <f>ROUND(E165*J165,2)</f>
        <v>0</v>
      </c>
      <c r="L165" s="176">
        <v>21</v>
      </c>
      <c r="M165" s="176">
        <f>G165*(1+L165/100)</f>
        <v>0</v>
      </c>
      <c r="N165" s="174">
        <v>0</v>
      </c>
      <c r="O165" s="174">
        <f>ROUND(E165*N165,2)</f>
        <v>0</v>
      </c>
      <c r="P165" s="174">
        <v>0</v>
      </c>
      <c r="Q165" s="174">
        <f>ROUND(E165*P165,2)</f>
        <v>0</v>
      </c>
      <c r="R165" s="176"/>
      <c r="S165" s="176" t="s">
        <v>145</v>
      </c>
      <c r="T165" s="177" t="s">
        <v>146</v>
      </c>
      <c r="U165" s="159">
        <v>4.0058299999999996</v>
      </c>
      <c r="V165" s="159">
        <f>ROUND(E165*U165,2)</f>
        <v>120.17</v>
      </c>
      <c r="W165" s="159"/>
      <c r="X165" s="159" t="s">
        <v>107</v>
      </c>
      <c r="Y165" s="159" t="s">
        <v>108</v>
      </c>
      <c r="Z165" s="148"/>
      <c r="AA165" s="148"/>
      <c r="AB165" s="148"/>
      <c r="AC165" s="148"/>
      <c r="AD165" s="148"/>
      <c r="AE165" s="148"/>
      <c r="AF165" s="148"/>
      <c r="AG165" s="148" t="s">
        <v>109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ht="33.75" outlineLevel="2" x14ac:dyDescent="0.2">
      <c r="A166" s="155"/>
      <c r="B166" s="156"/>
      <c r="C166" s="252" t="s">
        <v>247</v>
      </c>
      <c r="D166" s="253"/>
      <c r="E166" s="253"/>
      <c r="F166" s="253"/>
      <c r="G166" s="253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8"/>
      <c r="AA166" s="148"/>
      <c r="AB166" s="148"/>
      <c r="AC166" s="148"/>
      <c r="AD166" s="148"/>
      <c r="AE166" s="148"/>
      <c r="AF166" s="148"/>
      <c r="AG166" s="148" t="s">
        <v>111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86" t="str">
        <f>C166</f>
        <v>osazení kondenzačních (při teplotě &gt; 15°C) popř. adsorpčních odvlhčovačů (při teplotě &lt; 15°C) s výkonem každé jednotky pro cca 800 m3 odvlhčovaného prostoru, obsluha pro manipulaci, náklady na spotřebovanou el. energii při provozu, napojení do stávající sítě s měřením spotřeby</v>
      </c>
      <c r="BB166" s="148"/>
      <c r="BC166" s="148"/>
      <c r="BD166" s="148"/>
      <c r="BE166" s="148"/>
      <c r="BF166" s="148"/>
      <c r="BG166" s="148"/>
      <c r="BH166" s="148"/>
    </row>
    <row r="167" spans="1:60" x14ac:dyDescent="0.2">
      <c r="A167" s="164" t="s">
        <v>101</v>
      </c>
      <c r="B167" s="165" t="s">
        <v>70</v>
      </c>
      <c r="C167" s="187" t="s">
        <v>71</v>
      </c>
      <c r="D167" s="166"/>
      <c r="E167" s="167"/>
      <c r="F167" s="168"/>
      <c r="G167" s="168">
        <f>SUMIF(AG168:AG181,"&lt;&gt;NOR",G168:G181)</f>
        <v>0</v>
      </c>
      <c r="H167" s="168"/>
      <c r="I167" s="168">
        <f>SUM(I168:I181)</f>
        <v>0</v>
      </c>
      <c r="J167" s="168"/>
      <c r="K167" s="168">
        <f>SUM(K168:K181)</f>
        <v>0</v>
      </c>
      <c r="L167" s="168"/>
      <c r="M167" s="168">
        <f>SUM(M168:M181)</f>
        <v>0</v>
      </c>
      <c r="N167" s="167"/>
      <c r="O167" s="167">
        <f>SUM(O168:O181)</f>
        <v>0</v>
      </c>
      <c r="P167" s="167"/>
      <c r="Q167" s="167">
        <f>SUM(Q168:Q181)</f>
        <v>0</v>
      </c>
      <c r="R167" s="168"/>
      <c r="S167" s="168"/>
      <c r="T167" s="169"/>
      <c r="U167" s="163"/>
      <c r="V167" s="163">
        <f>SUM(V168:V181)</f>
        <v>22.98</v>
      </c>
      <c r="W167" s="163"/>
      <c r="X167" s="163"/>
      <c r="Y167" s="163"/>
      <c r="AG167" t="s">
        <v>102</v>
      </c>
    </row>
    <row r="168" spans="1:60" outlineLevel="1" x14ac:dyDescent="0.2">
      <c r="A168" s="171">
        <v>29</v>
      </c>
      <c r="B168" s="172" t="s">
        <v>248</v>
      </c>
      <c r="C168" s="188" t="s">
        <v>249</v>
      </c>
      <c r="D168" s="173" t="s">
        <v>250</v>
      </c>
      <c r="E168" s="174">
        <v>5.0236000000000001</v>
      </c>
      <c r="F168" s="175"/>
      <c r="G168" s="176">
        <f>ROUND(E168*F168,2)</f>
        <v>0</v>
      </c>
      <c r="H168" s="175"/>
      <c r="I168" s="176">
        <f>ROUND(E168*H168,2)</f>
        <v>0</v>
      </c>
      <c r="J168" s="175"/>
      <c r="K168" s="176">
        <f>ROUND(E168*J168,2)</f>
        <v>0</v>
      </c>
      <c r="L168" s="176">
        <v>21</v>
      </c>
      <c r="M168" s="176">
        <f>G168*(1+L168/100)</f>
        <v>0</v>
      </c>
      <c r="N168" s="174">
        <v>0</v>
      </c>
      <c r="O168" s="174">
        <f>ROUND(E168*N168,2)</f>
        <v>0</v>
      </c>
      <c r="P168" s="174">
        <v>0</v>
      </c>
      <c r="Q168" s="174">
        <f>ROUND(E168*P168,2)</f>
        <v>0</v>
      </c>
      <c r="R168" s="176"/>
      <c r="S168" s="176" t="s">
        <v>106</v>
      </c>
      <c r="T168" s="177" t="s">
        <v>106</v>
      </c>
      <c r="U168" s="159">
        <v>0.49</v>
      </c>
      <c r="V168" s="159">
        <f>ROUND(E168*U168,2)</f>
        <v>2.46</v>
      </c>
      <c r="W168" s="159"/>
      <c r="X168" s="159" t="s">
        <v>107</v>
      </c>
      <c r="Y168" s="159" t="s">
        <v>108</v>
      </c>
      <c r="Z168" s="148"/>
      <c r="AA168" s="148"/>
      <c r="AB168" s="148"/>
      <c r="AC168" s="148"/>
      <c r="AD168" s="148"/>
      <c r="AE168" s="148"/>
      <c r="AF168" s="148"/>
      <c r="AG168" s="148" t="s">
        <v>109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189" t="s">
        <v>251</v>
      </c>
      <c r="D169" s="161"/>
      <c r="E169" s="162">
        <v>5.0236000000000001</v>
      </c>
      <c r="F169" s="159"/>
      <c r="G169" s="159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113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1" x14ac:dyDescent="0.2">
      <c r="A170" s="171">
        <v>30</v>
      </c>
      <c r="B170" s="172" t="s">
        <v>252</v>
      </c>
      <c r="C170" s="188" t="s">
        <v>253</v>
      </c>
      <c r="D170" s="173" t="s">
        <v>250</v>
      </c>
      <c r="E170" s="174">
        <v>75.353999999999999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0</v>
      </c>
      <c r="O170" s="174">
        <f>ROUND(E170*N170,2)</f>
        <v>0</v>
      </c>
      <c r="P170" s="174">
        <v>0</v>
      </c>
      <c r="Q170" s="174">
        <f>ROUND(E170*P170,2)</f>
        <v>0</v>
      </c>
      <c r="R170" s="176"/>
      <c r="S170" s="176" t="s">
        <v>106</v>
      </c>
      <c r="T170" s="177" t="s">
        <v>106</v>
      </c>
      <c r="U170" s="159">
        <v>0</v>
      </c>
      <c r="V170" s="159">
        <f>ROUND(E170*U170,2)</f>
        <v>0</v>
      </c>
      <c r="W170" s="159"/>
      <c r="X170" s="159" t="s">
        <v>107</v>
      </c>
      <c r="Y170" s="159" t="s">
        <v>108</v>
      </c>
      <c r="Z170" s="148"/>
      <c r="AA170" s="148"/>
      <c r="AB170" s="148"/>
      <c r="AC170" s="148"/>
      <c r="AD170" s="148"/>
      <c r="AE170" s="148"/>
      <c r="AF170" s="148"/>
      <c r="AG170" s="148" t="s">
        <v>109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252" t="s">
        <v>254</v>
      </c>
      <c r="D171" s="253"/>
      <c r="E171" s="253"/>
      <c r="F171" s="253"/>
      <c r="G171" s="253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111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">
      <c r="A172" s="155"/>
      <c r="B172" s="156"/>
      <c r="C172" s="189" t="s">
        <v>255</v>
      </c>
      <c r="D172" s="161"/>
      <c r="E172" s="162">
        <v>75.353999999999999</v>
      </c>
      <c r="F172" s="159"/>
      <c r="G172" s="159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8"/>
      <c r="AA172" s="148"/>
      <c r="AB172" s="148"/>
      <c r="AC172" s="148"/>
      <c r="AD172" s="148"/>
      <c r="AE172" s="148"/>
      <c r="AF172" s="148"/>
      <c r="AG172" s="148" t="s">
        <v>113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1" x14ac:dyDescent="0.2">
      <c r="A173" s="171">
        <v>31</v>
      </c>
      <c r="B173" s="172" t="s">
        <v>256</v>
      </c>
      <c r="C173" s="188" t="s">
        <v>257</v>
      </c>
      <c r="D173" s="173" t="s">
        <v>250</v>
      </c>
      <c r="E173" s="174">
        <v>5.0236000000000001</v>
      </c>
      <c r="F173" s="175"/>
      <c r="G173" s="176">
        <f>ROUND(E173*F173,2)</f>
        <v>0</v>
      </c>
      <c r="H173" s="175"/>
      <c r="I173" s="176">
        <f>ROUND(E173*H173,2)</f>
        <v>0</v>
      </c>
      <c r="J173" s="175"/>
      <c r="K173" s="176">
        <f>ROUND(E173*J173,2)</f>
        <v>0</v>
      </c>
      <c r="L173" s="176">
        <v>21</v>
      </c>
      <c r="M173" s="176">
        <f>G173*(1+L173/100)</f>
        <v>0</v>
      </c>
      <c r="N173" s="174">
        <v>0</v>
      </c>
      <c r="O173" s="174">
        <f>ROUND(E173*N173,2)</f>
        <v>0</v>
      </c>
      <c r="P173" s="174">
        <v>0</v>
      </c>
      <c r="Q173" s="174">
        <f>ROUND(E173*P173,2)</f>
        <v>0</v>
      </c>
      <c r="R173" s="176"/>
      <c r="S173" s="176" t="s">
        <v>106</v>
      </c>
      <c r="T173" s="177" t="s">
        <v>106</v>
      </c>
      <c r="U173" s="159">
        <v>0.94199999999999995</v>
      </c>
      <c r="V173" s="159">
        <f>ROUND(E173*U173,2)</f>
        <v>4.7300000000000004</v>
      </c>
      <c r="W173" s="159"/>
      <c r="X173" s="159" t="s">
        <v>107</v>
      </c>
      <c r="Y173" s="159" t="s">
        <v>108</v>
      </c>
      <c r="Z173" s="148"/>
      <c r="AA173" s="148"/>
      <c r="AB173" s="148"/>
      <c r="AC173" s="148"/>
      <c r="AD173" s="148"/>
      <c r="AE173" s="148"/>
      <c r="AF173" s="148"/>
      <c r="AG173" s="148" t="s">
        <v>109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189" t="s">
        <v>251</v>
      </c>
      <c r="D174" s="161"/>
      <c r="E174" s="162">
        <v>5.0236000000000001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113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1" x14ac:dyDescent="0.2">
      <c r="A175" s="171">
        <v>32</v>
      </c>
      <c r="B175" s="172" t="s">
        <v>258</v>
      </c>
      <c r="C175" s="188" t="s">
        <v>259</v>
      </c>
      <c r="D175" s="173" t="s">
        <v>250</v>
      </c>
      <c r="E175" s="174">
        <v>50.235999999999997</v>
      </c>
      <c r="F175" s="175"/>
      <c r="G175" s="176">
        <f>ROUND(E175*F175,2)</f>
        <v>0</v>
      </c>
      <c r="H175" s="175"/>
      <c r="I175" s="176">
        <f>ROUND(E175*H175,2)</f>
        <v>0</v>
      </c>
      <c r="J175" s="175"/>
      <c r="K175" s="176">
        <f>ROUND(E175*J175,2)</f>
        <v>0</v>
      </c>
      <c r="L175" s="176">
        <v>21</v>
      </c>
      <c r="M175" s="176">
        <f>G175*(1+L175/100)</f>
        <v>0</v>
      </c>
      <c r="N175" s="174">
        <v>0</v>
      </c>
      <c r="O175" s="174">
        <f>ROUND(E175*N175,2)</f>
        <v>0</v>
      </c>
      <c r="P175" s="174">
        <v>0</v>
      </c>
      <c r="Q175" s="174">
        <f>ROUND(E175*P175,2)</f>
        <v>0</v>
      </c>
      <c r="R175" s="176"/>
      <c r="S175" s="176" t="s">
        <v>106</v>
      </c>
      <c r="T175" s="177" t="s">
        <v>106</v>
      </c>
      <c r="U175" s="159">
        <v>0.105</v>
      </c>
      <c r="V175" s="159">
        <f>ROUND(E175*U175,2)</f>
        <v>5.27</v>
      </c>
      <c r="W175" s="159"/>
      <c r="X175" s="159" t="s">
        <v>107</v>
      </c>
      <c r="Y175" s="159" t="s">
        <v>108</v>
      </c>
      <c r="Z175" s="148"/>
      <c r="AA175" s="148"/>
      <c r="AB175" s="148"/>
      <c r="AC175" s="148"/>
      <c r="AD175" s="148"/>
      <c r="AE175" s="148"/>
      <c r="AF175" s="148"/>
      <c r="AG175" s="148" t="s">
        <v>109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2" x14ac:dyDescent="0.2">
      <c r="A176" s="155"/>
      <c r="B176" s="156"/>
      <c r="C176" s="189" t="s">
        <v>260</v>
      </c>
      <c r="D176" s="161"/>
      <c r="E176" s="162">
        <v>50.235999999999997</v>
      </c>
      <c r="F176" s="159"/>
      <c r="G176" s="159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8"/>
      <c r="AA176" s="148"/>
      <c r="AB176" s="148"/>
      <c r="AC176" s="148"/>
      <c r="AD176" s="148"/>
      <c r="AE176" s="148"/>
      <c r="AF176" s="148"/>
      <c r="AG176" s="148" t="s">
        <v>113</v>
      </c>
      <c r="AH176" s="148">
        <v>0</v>
      </c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1" x14ac:dyDescent="0.2">
      <c r="A177" s="171">
        <v>33</v>
      </c>
      <c r="B177" s="172" t="s">
        <v>261</v>
      </c>
      <c r="C177" s="188" t="s">
        <v>262</v>
      </c>
      <c r="D177" s="173" t="s">
        <v>250</v>
      </c>
      <c r="E177" s="174">
        <v>5.0236000000000001</v>
      </c>
      <c r="F177" s="175"/>
      <c r="G177" s="176">
        <f>ROUND(E177*F177,2)</f>
        <v>0</v>
      </c>
      <c r="H177" s="175"/>
      <c r="I177" s="176">
        <f>ROUND(E177*H177,2)</f>
        <v>0</v>
      </c>
      <c r="J177" s="175"/>
      <c r="K177" s="176">
        <f>ROUND(E177*J177,2)</f>
        <v>0</v>
      </c>
      <c r="L177" s="176">
        <v>21</v>
      </c>
      <c r="M177" s="176">
        <f>G177*(1+L177/100)</f>
        <v>0</v>
      </c>
      <c r="N177" s="174">
        <v>0</v>
      </c>
      <c r="O177" s="174">
        <f>ROUND(E177*N177,2)</f>
        <v>0</v>
      </c>
      <c r="P177" s="174">
        <v>0</v>
      </c>
      <c r="Q177" s="174">
        <f>ROUND(E177*P177,2)</f>
        <v>0</v>
      </c>
      <c r="R177" s="176"/>
      <c r="S177" s="176" t="s">
        <v>106</v>
      </c>
      <c r="T177" s="177" t="s">
        <v>106</v>
      </c>
      <c r="U177" s="159">
        <v>0</v>
      </c>
      <c r="V177" s="159">
        <f>ROUND(E177*U177,2)</f>
        <v>0</v>
      </c>
      <c r="W177" s="159"/>
      <c r="X177" s="159" t="s">
        <v>107</v>
      </c>
      <c r="Y177" s="159" t="s">
        <v>108</v>
      </c>
      <c r="Z177" s="148"/>
      <c r="AA177" s="148"/>
      <c r="AB177" s="148"/>
      <c r="AC177" s="148"/>
      <c r="AD177" s="148"/>
      <c r="AE177" s="148"/>
      <c r="AF177" s="148"/>
      <c r="AG177" s="148" t="s">
        <v>109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2" x14ac:dyDescent="0.2">
      <c r="A178" s="155"/>
      <c r="B178" s="156"/>
      <c r="C178" s="189" t="s">
        <v>251</v>
      </c>
      <c r="D178" s="161"/>
      <c r="E178" s="162">
        <v>5.0236000000000001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8"/>
      <c r="AA178" s="148"/>
      <c r="AB178" s="148"/>
      <c r="AC178" s="148"/>
      <c r="AD178" s="148"/>
      <c r="AE178" s="148"/>
      <c r="AF178" s="148"/>
      <c r="AG178" s="148" t="s">
        <v>113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71">
        <v>34</v>
      </c>
      <c r="B179" s="172" t="s">
        <v>263</v>
      </c>
      <c r="C179" s="188" t="s">
        <v>264</v>
      </c>
      <c r="D179" s="173" t="s">
        <v>250</v>
      </c>
      <c r="E179" s="174">
        <v>5.0236000000000001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0</v>
      </c>
      <c r="O179" s="174">
        <f>ROUND(E179*N179,2)</f>
        <v>0</v>
      </c>
      <c r="P179" s="174">
        <v>0</v>
      </c>
      <c r="Q179" s="174">
        <f>ROUND(E179*P179,2)</f>
        <v>0</v>
      </c>
      <c r="R179" s="176"/>
      <c r="S179" s="176" t="s">
        <v>106</v>
      </c>
      <c r="T179" s="177" t="s">
        <v>106</v>
      </c>
      <c r="U179" s="159">
        <v>0</v>
      </c>
      <c r="V179" s="159">
        <f>ROUND(E179*U179,2)</f>
        <v>0</v>
      </c>
      <c r="W179" s="159"/>
      <c r="X179" s="159" t="s">
        <v>107</v>
      </c>
      <c r="Y179" s="159" t="s">
        <v>108</v>
      </c>
      <c r="Z179" s="148"/>
      <c r="AA179" s="148"/>
      <c r="AB179" s="148"/>
      <c r="AC179" s="148"/>
      <c r="AD179" s="148"/>
      <c r="AE179" s="148"/>
      <c r="AF179" s="148"/>
      <c r="AG179" s="148" t="s">
        <v>109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">
      <c r="A180" s="155"/>
      <c r="B180" s="156"/>
      <c r="C180" s="189" t="s">
        <v>251</v>
      </c>
      <c r="D180" s="161"/>
      <c r="E180" s="162">
        <v>5.0236000000000001</v>
      </c>
      <c r="F180" s="159"/>
      <c r="G180" s="159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8"/>
      <c r="AA180" s="148"/>
      <c r="AB180" s="148"/>
      <c r="AC180" s="148"/>
      <c r="AD180" s="148"/>
      <c r="AE180" s="148"/>
      <c r="AF180" s="148"/>
      <c r="AG180" s="148" t="s">
        <v>113</v>
      </c>
      <c r="AH180" s="148">
        <v>0</v>
      </c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1" x14ac:dyDescent="0.2">
      <c r="A181" s="178">
        <v>35</v>
      </c>
      <c r="B181" s="179" t="s">
        <v>265</v>
      </c>
      <c r="C181" s="190" t="s">
        <v>266</v>
      </c>
      <c r="D181" s="180" t="s">
        <v>250</v>
      </c>
      <c r="E181" s="181">
        <v>5.0896999999999997</v>
      </c>
      <c r="F181" s="182"/>
      <c r="G181" s="183">
        <f>ROUND(E181*F181,2)</f>
        <v>0</v>
      </c>
      <c r="H181" s="182"/>
      <c r="I181" s="183">
        <f>ROUND(E181*H181,2)</f>
        <v>0</v>
      </c>
      <c r="J181" s="182"/>
      <c r="K181" s="183">
        <f>ROUND(E181*J181,2)</f>
        <v>0</v>
      </c>
      <c r="L181" s="183">
        <v>21</v>
      </c>
      <c r="M181" s="183">
        <f>G181*(1+L181/100)</f>
        <v>0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3"/>
      <c r="S181" s="183" t="s">
        <v>106</v>
      </c>
      <c r="T181" s="184" t="s">
        <v>106</v>
      </c>
      <c r="U181" s="159">
        <v>2.0670000000000002</v>
      </c>
      <c r="V181" s="159">
        <f>ROUND(E181*U181,2)</f>
        <v>10.52</v>
      </c>
      <c r="W181" s="159"/>
      <c r="X181" s="159" t="s">
        <v>267</v>
      </c>
      <c r="Y181" s="159" t="s">
        <v>108</v>
      </c>
      <c r="Z181" s="148"/>
      <c r="AA181" s="148"/>
      <c r="AB181" s="148"/>
      <c r="AC181" s="148"/>
      <c r="AD181" s="148"/>
      <c r="AE181" s="148"/>
      <c r="AF181" s="148"/>
      <c r="AG181" s="148" t="s">
        <v>268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x14ac:dyDescent="0.2">
      <c r="A182" s="164" t="s">
        <v>101</v>
      </c>
      <c r="B182" s="165" t="s">
        <v>73</v>
      </c>
      <c r="C182" s="187" t="s">
        <v>29</v>
      </c>
      <c r="D182" s="166"/>
      <c r="E182" s="167"/>
      <c r="F182" s="168"/>
      <c r="G182" s="168">
        <f>SUMIF(AG183:AG191,"&lt;&gt;NOR",G183:G191)</f>
        <v>0</v>
      </c>
      <c r="H182" s="168"/>
      <c r="I182" s="168">
        <f>SUM(I183:I191)</f>
        <v>0</v>
      </c>
      <c r="J182" s="168"/>
      <c r="K182" s="168">
        <f>SUM(K183:K191)</f>
        <v>0</v>
      </c>
      <c r="L182" s="168"/>
      <c r="M182" s="168">
        <f>SUM(M183:M191)</f>
        <v>0</v>
      </c>
      <c r="N182" s="167"/>
      <c r="O182" s="167">
        <f>SUM(O183:O191)</f>
        <v>0</v>
      </c>
      <c r="P182" s="167"/>
      <c r="Q182" s="167">
        <f>SUM(Q183:Q191)</f>
        <v>0</v>
      </c>
      <c r="R182" s="168"/>
      <c r="S182" s="168"/>
      <c r="T182" s="169"/>
      <c r="U182" s="163"/>
      <c r="V182" s="163">
        <f>SUM(V183:V191)</f>
        <v>0</v>
      </c>
      <c r="W182" s="163"/>
      <c r="X182" s="163"/>
      <c r="Y182" s="163"/>
      <c r="AG182" t="s">
        <v>102</v>
      </c>
    </row>
    <row r="183" spans="1:60" outlineLevel="1" x14ac:dyDescent="0.2">
      <c r="A183" s="171">
        <v>36</v>
      </c>
      <c r="B183" s="172" t="s">
        <v>269</v>
      </c>
      <c r="C183" s="188" t="s">
        <v>270</v>
      </c>
      <c r="D183" s="173" t="s">
        <v>0</v>
      </c>
      <c r="E183" s="174">
        <v>0.9</v>
      </c>
      <c r="F183" s="175"/>
      <c r="G183" s="176">
        <f>ROUND(E183*F183,2)</f>
        <v>0</v>
      </c>
      <c r="H183" s="175"/>
      <c r="I183" s="176">
        <f>ROUND(E183*H183,2)</f>
        <v>0</v>
      </c>
      <c r="J183" s="175"/>
      <c r="K183" s="176">
        <f>ROUND(E183*J183,2)</f>
        <v>0</v>
      </c>
      <c r="L183" s="176">
        <v>21</v>
      </c>
      <c r="M183" s="176">
        <f>G183*(1+L183/100)</f>
        <v>0</v>
      </c>
      <c r="N183" s="174">
        <v>0</v>
      </c>
      <c r="O183" s="174">
        <f>ROUND(E183*N183,2)</f>
        <v>0</v>
      </c>
      <c r="P183" s="174">
        <v>0</v>
      </c>
      <c r="Q183" s="174">
        <f>ROUND(E183*P183,2)</f>
        <v>0</v>
      </c>
      <c r="R183" s="176"/>
      <c r="S183" s="176" t="s">
        <v>106</v>
      </c>
      <c r="T183" s="177" t="s">
        <v>146</v>
      </c>
      <c r="U183" s="159">
        <v>0</v>
      </c>
      <c r="V183" s="159">
        <f>ROUND(E183*U183,2)</f>
        <v>0</v>
      </c>
      <c r="W183" s="159"/>
      <c r="X183" s="159" t="s">
        <v>271</v>
      </c>
      <c r="Y183" s="159" t="s">
        <v>108</v>
      </c>
      <c r="Z183" s="148"/>
      <c r="AA183" s="148"/>
      <c r="AB183" s="148"/>
      <c r="AC183" s="148"/>
      <c r="AD183" s="148"/>
      <c r="AE183" s="148"/>
      <c r="AF183" s="148"/>
      <c r="AG183" s="148" t="s">
        <v>272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2" x14ac:dyDescent="0.2">
      <c r="A184" s="155"/>
      <c r="B184" s="156"/>
      <c r="C184" s="252" t="s">
        <v>273</v>
      </c>
      <c r="D184" s="253"/>
      <c r="E184" s="253"/>
      <c r="F184" s="253"/>
      <c r="G184" s="253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8"/>
      <c r="AA184" s="148"/>
      <c r="AB184" s="148"/>
      <c r="AC184" s="148"/>
      <c r="AD184" s="148"/>
      <c r="AE184" s="148"/>
      <c r="AF184" s="148"/>
      <c r="AG184" s="148" t="s">
        <v>111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1" x14ac:dyDescent="0.2">
      <c r="A185" s="178">
        <v>37</v>
      </c>
      <c r="B185" s="179" t="s">
        <v>274</v>
      </c>
      <c r="C185" s="190" t="s">
        <v>275</v>
      </c>
      <c r="D185" s="180" t="s">
        <v>0</v>
      </c>
      <c r="E185" s="181">
        <v>0.7</v>
      </c>
      <c r="F185" s="182"/>
      <c r="G185" s="183">
        <f>ROUND(E185*F185,2)</f>
        <v>0</v>
      </c>
      <c r="H185" s="182"/>
      <c r="I185" s="183">
        <f>ROUND(E185*H185,2)</f>
        <v>0</v>
      </c>
      <c r="J185" s="182"/>
      <c r="K185" s="183">
        <f>ROUND(E185*J185,2)</f>
        <v>0</v>
      </c>
      <c r="L185" s="183">
        <v>21</v>
      </c>
      <c r="M185" s="183">
        <f>G185*(1+L185/100)</f>
        <v>0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3"/>
      <c r="S185" s="183" t="s">
        <v>106</v>
      </c>
      <c r="T185" s="184" t="s">
        <v>146</v>
      </c>
      <c r="U185" s="159">
        <v>0</v>
      </c>
      <c r="V185" s="159">
        <f>ROUND(E185*U185,2)</f>
        <v>0</v>
      </c>
      <c r="W185" s="159"/>
      <c r="X185" s="159" t="s">
        <v>271</v>
      </c>
      <c r="Y185" s="159" t="s">
        <v>108</v>
      </c>
      <c r="Z185" s="148"/>
      <c r="AA185" s="148"/>
      <c r="AB185" s="148"/>
      <c r="AC185" s="148"/>
      <c r="AD185" s="148"/>
      <c r="AE185" s="148"/>
      <c r="AF185" s="148"/>
      <c r="AG185" s="148" t="s">
        <v>272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1" x14ac:dyDescent="0.2">
      <c r="A186" s="178">
        <v>38</v>
      </c>
      <c r="B186" s="179" t="s">
        <v>276</v>
      </c>
      <c r="C186" s="190" t="s">
        <v>277</v>
      </c>
      <c r="D186" s="180" t="s">
        <v>0</v>
      </c>
      <c r="E186" s="181">
        <v>0.6</v>
      </c>
      <c r="F186" s="182"/>
      <c r="G186" s="183">
        <f>ROUND(E186*F186,2)</f>
        <v>0</v>
      </c>
      <c r="H186" s="182"/>
      <c r="I186" s="183">
        <f>ROUND(E186*H186,2)</f>
        <v>0</v>
      </c>
      <c r="J186" s="182"/>
      <c r="K186" s="183">
        <f>ROUND(E186*J186,2)</f>
        <v>0</v>
      </c>
      <c r="L186" s="183">
        <v>21</v>
      </c>
      <c r="M186" s="183">
        <f>G186*(1+L186/100)</f>
        <v>0</v>
      </c>
      <c r="N186" s="181">
        <v>0</v>
      </c>
      <c r="O186" s="181">
        <f>ROUND(E186*N186,2)</f>
        <v>0</v>
      </c>
      <c r="P186" s="181">
        <v>0</v>
      </c>
      <c r="Q186" s="181">
        <f>ROUND(E186*P186,2)</f>
        <v>0</v>
      </c>
      <c r="R186" s="183"/>
      <c r="S186" s="183" t="s">
        <v>106</v>
      </c>
      <c r="T186" s="184" t="s">
        <v>146</v>
      </c>
      <c r="U186" s="159">
        <v>0</v>
      </c>
      <c r="V186" s="159">
        <f>ROUND(E186*U186,2)</f>
        <v>0</v>
      </c>
      <c r="W186" s="159"/>
      <c r="X186" s="159" t="s">
        <v>271</v>
      </c>
      <c r="Y186" s="159" t="s">
        <v>108</v>
      </c>
      <c r="Z186" s="148"/>
      <c r="AA186" s="148"/>
      <c r="AB186" s="148"/>
      <c r="AC186" s="148"/>
      <c r="AD186" s="148"/>
      <c r="AE186" s="148"/>
      <c r="AF186" s="148"/>
      <c r="AG186" s="148" t="s">
        <v>272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1" x14ac:dyDescent="0.2">
      <c r="A187" s="178">
        <v>39</v>
      </c>
      <c r="B187" s="179" t="s">
        <v>278</v>
      </c>
      <c r="C187" s="190" t="s">
        <v>279</v>
      </c>
      <c r="D187" s="180" t="s">
        <v>0</v>
      </c>
      <c r="E187" s="181">
        <v>0.6</v>
      </c>
      <c r="F187" s="182"/>
      <c r="G187" s="183">
        <f>ROUND(E187*F187,2)</f>
        <v>0</v>
      </c>
      <c r="H187" s="182"/>
      <c r="I187" s="183">
        <f>ROUND(E187*H187,2)</f>
        <v>0</v>
      </c>
      <c r="J187" s="182"/>
      <c r="K187" s="183">
        <f>ROUND(E187*J187,2)</f>
        <v>0</v>
      </c>
      <c r="L187" s="183">
        <v>21</v>
      </c>
      <c r="M187" s="183">
        <f>G187*(1+L187/100)</f>
        <v>0</v>
      </c>
      <c r="N187" s="181">
        <v>0</v>
      </c>
      <c r="O187" s="181">
        <f>ROUND(E187*N187,2)</f>
        <v>0</v>
      </c>
      <c r="P187" s="181">
        <v>0</v>
      </c>
      <c r="Q187" s="181">
        <f>ROUND(E187*P187,2)</f>
        <v>0</v>
      </c>
      <c r="R187" s="183"/>
      <c r="S187" s="183" t="s">
        <v>106</v>
      </c>
      <c r="T187" s="184" t="s">
        <v>146</v>
      </c>
      <c r="U187" s="159">
        <v>0</v>
      </c>
      <c r="V187" s="159">
        <f>ROUND(E187*U187,2)</f>
        <v>0</v>
      </c>
      <c r="W187" s="159"/>
      <c r="X187" s="159" t="s">
        <v>271</v>
      </c>
      <c r="Y187" s="159" t="s">
        <v>108</v>
      </c>
      <c r="Z187" s="148"/>
      <c r="AA187" s="148"/>
      <c r="AB187" s="148"/>
      <c r="AC187" s="148"/>
      <c r="AD187" s="148"/>
      <c r="AE187" s="148"/>
      <c r="AF187" s="148"/>
      <c r="AG187" s="148" t="s">
        <v>272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1" x14ac:dyDescent="0.2">
      <c r="A188" s="178">
        <v>40</v>
      </c>
      <c r="B188" s="179" t="s">
        <v>280</v>
      </c>
      <c r="C188" s="190" t="s">
        <v>281</v>
      </c>
      <c r="D188" s="180" t="s">
        <v>0</v>
      </c>
      <c r="E188" s="181">
        <v>0.9</v>
      </c>
      <c r="F188" s="182"/>
      <c r="G188" s="183">
        <f>ROUND(E188*F188,2)</f>
        <v>0</v>
      </c>
      <c r="H188" s="182"/>
      <c r="I188" s="183">
        <f>ROUND(E188*H188,2)</f>
        <v>0</v>
      </c>
      <c r="J188" s="182"/>
      <c r="K188" s="183">
        <f>ROUND(E188*J188,2)</f>
        <v>0</v>
      </c>
      <c r="L188" s="183">
        <v>21</v>
      </c>
      <c r="M188" s="183">
        <f>G188*(1+L188/100)</f>
        <v>0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3"/>
      <c r="S188" s="183" t="s">
        <v>106</v>
      </c>
      <c r="T188" s="184" t="s">
        <v>146</v>
      </c>
      <c r="U188" s="159">
        <v>0</v>
      </c>
      <c r="V188" s="159">
        <f>ROUND(E188*U188,2)</f>
        <v>0</v>
      </c>
      <c r="W188" s="159"/>
      <c r="X188" s="159" t="s">
        <v>271</v>
      </c>
      <c r="Y188" s="159" t="s">
        <v>108</v>
      </c>
      <c r="Z188" s="148"/>
      <c r="AA188" s="148"/>
      <c r="AB188" s="148"/>
      <c r="AC188" s="148"/>
      <c r="AD188" s="148"/>
      <c r="AE188" s="148"/>
      <c r="AF188" s="148"/>
      <c r="AG188" s="148" t="s">
        <v>272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1" x14ac:dyDescent="0.2">
      <c r="A189" s="171">
        <v>41</v>
      </c>
      <c r="B189" s="172" t="s">
        <v>282</v>
      </c>
      <c r="C189" s="188" t="s">
        <v>283</v>
      </c>
      <c r="D189" s="173" t="s">
        <v>0</v>
      </c>
      <c r="E189" s="174">
        <v>0.5</v>
      </c>
      <c r="F189" s="175"/>
      <c r="G189" s="176">
        <f>ROUND(E189*F189,2)</f>
        <v>0</v>
      </c>
      <c r="H189" s="175"/>
      <c r="I189" s="176">
        <f>ROUND(E189*H189,2)</f>
        <v>0</v>
      </c>
      <c r="J189" s="175"/>
      <c r="K189" s="176">
        <f>ROUND(E189*J189,2)</f>
        <v>0</v>
      </c>
      <c r="L189" s="176">
        <v>21</v>
      </c>
      <c r="M189" s="176">
        <f>G189*(1+L189/100)</f>
        <v>0</v>
      </c>
      <c r="N189" s="174">
        <v>0</v>
      </c>
      <c r="O189" s="174">
        <f>ROUND(E189*N189,2)</f>
        <v>0</v>
      </c>
      <c r="P189" s="174">
        <v>0</v>
      </c>
      <c r="Q189" s="174">
        <f>ROUND(E189*P189,2)</f>
        <v>0</v>
      </c>
      <c r="R189" s="176"/>
      <c r="S189" s="176" t="s">
        <v>106</v>
      </c>
      <c r="T189" s="177" t="s">
        <v>146</v>
      </c>
      <c r="U189" s="159">
        <v>0</v>
      </c>
      <c r="V189" s="159">
        <f>ROUND(E189*U189,2)</f>
        <v>0</v>
      </c>
      <c r="W189" s="159"/>
      <c r="X189" s="159" t="s">
        <v>271</v>
      </c>
      <c r="Y189" s="159" t="s">
        <v>108</v>
      </c>
      <c r="Z189" s="148"/>
      <c r="AA189" s="148"/>
      <c r="AB189" s="148"/>
      <c r="AC189" s="148"/>
      <c r="AD189" s="148"/>
      <c r="AE189" s="148"/>
      <c r="AF189" s="148"/>
      <c r="AG189" s="148" t="s">
        <v>272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">
      <c r="A190" s="155"/>
      <c r="B190" s="156"/>
      <c r="C190" s="252" t="s">
        <v>284</v>
      </c>
      <c r="D190" s="253"/>
      <c r="E190" s="253"/>
      <c r="F190" s="253"/>
      <c r="G190" s="253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8"/>
      <c r="AA190" s="148"/>
      <c r="AB190" s="148"/>
      <c r="AC190" s="148"/>
      <c r="AD190" s="148"/>
      <c r="AE190" s="148"/>
      <c r="AF190" s="148"/>
      <c r="AG190" s="148" t="s">
        <v>111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86" t="str">
        <f>C190</f>
        <v>Náklady zhotovitele, které vzniknou v souvislosti s povinnostmi zhotovitele při předání a převzetí díla.</v>
      </c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">
      <c r="A191" s="178">
        <v>42</v>
      </c>
      <c r="B191" s="179" t="s">
        <v>285</v>
      </c>
      <c r="C191" s="190" t="s">
        <v>286</v>
      </c>
      <c r="D191" s="180" t="s">
        <v>0</v>
      </c>
      <c r="E191" s="181">
        <v>2.6</v>
      </c>
      <c r="F191" s="182"/>
      <c r="G191" s="183">
        <f>ROUND(E191*F191,2)</f>
        <v>0</v>
      </c>
      <c r="H191" s="182"/>
      <c r="I191" s="183">
        <f>ROUND(E191*H191,2)</f>
        <v>0</v>
      </c>
      <c r="J191" s="182"/>
      <c r="K191" s="183">
        <f>ROUND(E191*J191,2)</f>
        <v>0</v>
      </c>
      <c r="L191" s="183">
        <v>21</v>
      </c>
      <c r="M191" s="183">
        <f>G191*(1+L191/100)</f>
        <v>0</v>
      </c>
      <c r="N191" s="181">
        <v>0</v>
      </c>
      <c r="O191" s="181">
        <f>ROUND(E191*N191,2)</f>
        <v>0</v>
      </c>
      <c r="P191" s="181">
        <v>0</v>
      </c>
      <c r="Q191" s="181">
        <f>ROUND(E191*P191,2)</f>
        <v>0</v>
      </c>
      <c r="R191" s="183"/>
      <c r="S191" s="183" t="s">
        <v>145</v>
      </c>
      <c r="T191" s="184" t="s">
        <v>146</v>
      </c>
      <c r="U191" s="159">
        <v>0</v>
      </c>
      <c r="V191" s="159">
        <f>ROUND(E191*U191,2)</f>
        <v>0</v>
      </c>
      <c r="W191" s="159"/>
      <c r="X191" s="159" t="s">
        <v>271</v>
      </c>
      <c r="Y191" s="159" t="s">
        <v>108</v>
      </c>
      <c r="Z191" s="148"/>
      <c r="AA191" s="148"/>
      <c r="AB191" s="148"/>
      <c r="AC191" s="148"/>
      <c r="AD191" s="148"/>
      <c r="AE191" s="148"/>
      <c r="AF191" s="148"/>
      <c r="AG191" s="148" t="s">
        <v>272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x14ac:dyDescent="0.2">
      <c r="A192" s="164" t="s">
        <v>101</v>
      </c>
      <c r="B192" s="165" t="s">
        <v>74</v>
      </c>
      <c r="C192" s="187" t="s">
        <v>30</v>
      </c>
      <c r="D192" s="166"/>
      <c r="E192" s="167"/>
      <c r="F192" s="168"/>
      <c r="G192" s="168">
        <f>SUMIF(AG193:AG196,"&lt;&gt;NOR",G193:G196)</f>
        <v>0</v>
      </c>
      <c r="H192" s="168"/>
      <c r="I192" s="168">
        <f>SUM(I193:I196)</f>
        <v>0</v>
      </c>
      <c r="J192" s="168"/>
      <c r="K192" s="168">
        <f>SUM(K193:K196)</f>
        <v>0</v>
      </c>
      <c r="L192" s="168"/>
      <c r="M192" s="168">
        <f>SUM(M193:M196)</f>
        <v>0</v>
      </c>
      <c r="N192" s="167"/>
      <c r="O192" s="167">
        <f>SUM(O193:O196)</f>
        <v>0</v>
      </c>
      <c r="P192" s="167"/>
      <c r="Q192" s="167">
        <f>SUM(Q193:Q196)</f>
        <v>0</v>
      </c>
      <c r="R192" s="168"/>
      <c r="S192" s="168"/>
      <c r="T192" s="169"/>
      <c r="U192" s="163"/>
      <c r="V192" s="163">
        <f>SUM(V193:V196)</f>
        <v>0</v>
      </c>
      <c r="W192" s="163"/>
      <c r="X192" s="163"/>
      <c r="Y192" s="163"/>
      <c r="AG192" t="s">
        <v>102</v>
      </c>
    </row>
    <row r="193" spans="1:60" outlineLevel="1" x14ac:dyDescent="0.2">
      <c r="A193" s="178">
        <v>43</v>
      </c>
      <c r="B193" s="179" t="s">
        <v>287</v>
      </c>
      <c r="C193" s="190" t="s">
        <v>288</v>
      </c>
      <c r="D193" s="180" t="s">
        <v>0</v>
      </c>
      <c r="E193" s="181">
        <v>1</v>
      </c>
      <c r="F193" s="182"/>
      <c r="G193" s="183">
        <f>ROUND(E193*F193,2)</f>
        <v>0</v>
      </c>
      <c r="H193" s="182"/>
      <c r="I193" s="183">
        <f>ROUND(E193*H193,2)</f>
        <v>0</v>
      </c>
      <c r="J193" s="182"/>
      <c r="K193" s="183">
        <f>ROUND(E193*J193,2)</f>
        <v>0</v>
      </c>
      <c r="L193" s="183">
        <v>21</v>
      </c>
      <c r="M193" s="183">
        <f>G193*(1+L193/100)</f>
        <v>0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3"/>
      <c r="S193" s="183" t="s">
        <v>106</v>
      </c>
      <c r="T193" s="184" t="s">
        <v>146</v>
      </c>
      <c r="U193" s="159">
        <v>0</v>
      </c>
      <c r="V193" s="159">
        <f>ROUND(E193*U193,2)</f>
        <v>0</v>
      </c>
      <c r="W193" s="159"/>
      <c r="X193" s="159" t="s">
        <v>271</v>
      </c>
      <c r="Y193" s="159" t="s">
        <v>108</v>
      </c>
      <c r="Z193" s="148"/>
      <c r="AA193" s="148"/>
      <c r="AB193" s="148"/>
      <c r="AC193" s="148"/>
      <c r="AD193" s="148"/>
      <c r="AE193" s="148"/>
      <c r="AF193" s="148"/>
      <c r="AG193" s="148" t="s">
        <v>272</v>
      </c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1" x14ac:dyDescent="0.2">
      <c r="A194" s="171">
        <v>44</v>
      </c>
      <c r="B194" s="172" t="s">
        <v>289</v>
      </c>
      <c r="C194" s="188" t="s">
        <v>290</v>
      </c>
      <c r="D194" s="173" t="s">
        <v>0</v>
      </c>
      <c r="E194" s="174">
        <v>0.7</v>
      </c>
      <c r="F194" s="175"/>
      <c r="G194" s="176">
        <f>ROUND(E194*F194,2)</f>
        <v>0</v>
      </c>
      <c r="H194" s="175"/>
      <c r="I194" s="176">
        <f>ROUND(E194*H194,2)</f>
        <v>0</v>
      </c>
      <c r="J194" s="175"/>
      <c r="K194" s="176">
        <f>ROUND(E194*J194,2)</f>
        <v>0</v>
      </c>
      <c r="L194" s="176">
        <v>21</v>
      </c>
      <c r="M194" s="176">
        <f>G194*(1+L194/100)</f>
        <v>0</v>
      </c>
      <c r="N194" s="174">
        <v>0</v>
      </c>
      <c r="O194" s="174">
        <f>ROUND(E194*N194,2)</f>
        <v>0</v>
      </c>
      <c r="P194" s="174">
        <v>0</v>
      </c>
      <c r="Q194" s="174">
        <f>ROUND(E194*P194,2)</f>
        <v>0</v>
      </c>
      <c r="R194" s="176"/>
      <c r="S194" s="176" t="s">
        <v>106</v>
      </c>
      <c r="T194" s="177" t="s">
        <v>291</v>
      </c>
      <c r="U194" s="159">
        <v>0</v>
      </c>
      <c r="V194" s="159">
        <f>ROUND(E194*U194,2)</f>
        <v>0</v>
      </c>
      <c r="W194" s="159"/>
      <c r="X194" s="159" t="s">
        <v>271</v>
      </c>
      <c r="Y194" s="159" t="s">
        <v>108</v>
      </c>
      <c r="Z194" s="148"/>
      <c r="AA194" s="148"/>
      <c r="AB194" s="148"/>
      <c r="AC194" s="148"/>
      <c r="AD194" s="148"/>
      <c r="AE194" s="148"/>
      <c r="AF194" s="148"/>
      <c r="AG194" s="148" t="s">
        <v>272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ht="45" outlineLevel="2" x14ac:dyDescent="0.2">
      <c r="A195" s="155"/>
      <c r="B195" s="156"/>
      <c r="C195" s="252" t="s">
        <v>292</v>
      </c>
      <c r="D195" s="253"/>
      <c r="E195" s="253"/>
      <c r="F195" s="253"/>
      <c r="G195" s="253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8"/>
      <c r="AA195" s="148"/>
      <c r="AB195" s="148"/>
      <c r="AC195" s="148"/>
      <c r="AD195" s="148"/>
      <c r="AE195" s="148"/>
      <c r="AF195" s="148"/>
      <c r="AG195" s="148" t="s">
        <v>111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86" t="str">
        <f>C195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">
      <c r="A196" s="171">
        <v>45</v>
      </c>
      <c r="B196" s="172" t="s">
        <v>293</v>
      </c>
      <c r="C196" s="188" t="s">
        <v>294</v>
      </c>
      <c r="D196" s="173" t="s">
        <v>295</v>
      </c>
      <c r="E196" s="174">
        <v>30</v>
      </c>
      <c r="F196" s="175"/>
      <c r="G196" s="176">
        <f>ROUND(E196*F196,2)</f>
        <v>0</v>
      </c>
      <c r="H196" s="175"/>
      <c r="I196" s="176">
        <f>ROUND(E196*H196,2)</f>
        <v>0</v>
      </c>
      <c r="J196" s="175"/>
      <c r="K196" s="176">
        <f>ROUND(E196*J196,2)</f>
        <v>0</v>
      </c>
      <c r="L196" s="176">
        <v>21</v>
      </c>
      <c r="M196" s="176">
        <f>G196*(1+L196/100)</f>
        <v>0</v>
      </c>
      <c r="N196" s="174">
        <v>0</v>
      </c>
      <c r="O196" s="174">
        <f>ROUND(E196*N196,2)</f>
        <v>0</v>
      </c>
      <c r="P196" s="174">
        <v>0</v>
      </c>
      <c r="Q196" s="174">
        <f>ROUND(E196*P196,2)</f>
        <v>0</v>
      </c>
      <c r="R196" s="176"/>
      <c r="S196" s="176" t="s">
        <v>106</v>
      </c>
      <c r="T196" s="177" t="s">
        <v>146</v>
      </c>
      <c r="U196" s="159">
        <v>0</v>
      </c>
      <c r="V196" s="159">
        <f>ROUND(E196*U196,2)</f>
        <v>0</v>
      </c>
      <c r="W196" s="159"/>
      <c r="X196" s="159" t="s">
        <v>271</v>
      </c>
      <c r="Y196" s="159" t="s">
        <v>108</v>
      </c>
      <c r="Z196" s="148"/>
      <c r="AA196" s="148"/>
      <c r="AB196" s="148"/>
      <c r="AC196" s="148"/>
      <c r="AD196" s="148"/>
      <c r="AE196" s="148"/>
      <c r="AF196" s="148"/>
      <c r="AG196" s="148" t="s">
        <v>296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x14ac:dyDescent="0.2">
      <c r="A197" s="3"/>
      <c r="B197" s="4"/>
      <c r="C197" s="192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E197">
        <v>12</v>
      </c>
      <c r="AF197">
        <v>21</v>
      </c>
      <c r="AG197" t="s">
        <v>87</v>
      </c>
    </row>
    <row r="198" spans="1:60" x14ac:dyDescent="0.2">
      <c r="A198" s="151"/>
      <c r="B198" s="152" t="s">
        <v>31</v>
      </c>
      <c r="C198" s="193"/>
      <c r="D198" s="153"/>
      <c r="E198" s="154"/>
      <c r="F198" s="154"/>
      <c r="G198" s="170">
        <f>G8+G77+G82+G84+G100+G131+G148+G164+G167+G182+G192</f>
        <v>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f>SUMIF(L7:L196,AE197,G7:G196)</f>
        <v>0</v>
      </c>
      <c r="AF198">
        <f>SUMIF(L7:L196,AF197,G7:G196)</f>
        <v>0</v>
      </c>
      <c r="AG198" t="s">
        <v>297</v>
      </c>
    </row>
    <row r="199" spans="1:60" x14ac:dyDescent="0.2">
      <c r="A199" s="3"/>
      <c r="B199" s="4"/>
      <c r="C199" s="192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60" x14ac:dyDescent="0.2">
      <c r="A200" s="3"/>
      <c r="B200" s="4"/>
      <c r="C200" s="192"/>
      <c r="D200" s="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60" x14ac:dyDescent="0.2">
      <c r="A201" s="263" t="s">
        <v>298</v>
      </c>
      <c r="B201" s="263"/>
      <c r="C201" s="264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2">
      <c r="A202" s="265"/>
      <c r="B202" s="266"/>
      <c r="C202" s="267"/>
      <c r="D202" s="266"/>
      <c r="E202" s="266"/>
      <c r="F202" s="266"/>
      <c r="G202" s="26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G202" t="s">
        <v>299</v>
      </c>
    </row>
    <row r="203" spans="1:60" x14ac:dyDescent="0.2">
      <c r="A203" s="269"/>
      <c r="B203" s="270"/>
      <c r="C203" s="271"/>
      <c r="D203" s="270"/>
      <c r="E203" s="270"/>
      <c r="F203" s="270"/>
      <c r="G203" s="27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2">
      <c r="A204" s="269"/>
      <c r="B204" s="270"/>
      <c r="C204" s="271"/>
      <c r="D204" s="270"/>
      <c r="E204" s="270"/>
      <c r="F204" s="270"/>
      <c r="G204" s="27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2">
      <c r="A205" s="269"/>
      <c r="B205" s="270"/>
      <c r="C205" s="271"/>
      <c r="D205" s="270"/>
      <c r="E205" s="270"/>
      <c r="F205" s="270"/>
      <c r="G205" s="27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A206" s="273"/>
      <c r="B206" s="274"/>
      <c r="C206" s="275"/>
      <c r="D206" s="274"/>
      <c r="E206" s="274"/>
      <c r="F206" s="274"/>
      <c r="G206" s="27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60" x14ac:dyDescent="0.2">
      <c r="A207" s="3"/>
      <c r="B207" s="4"/>
      <c r="C207" s="192"/>
      <c r="D207" s="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C208" s="194"/>
      <c r="D208" s="10"/>
      <c r="AG208" t="s">
        <v>300</v>
      </c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6">
    <mergeCell ref="A201:C201"/>
    <mergeCell ref="A202:G206"/>
    <mergeCell ref="C10:G10"/>
    <mergeCell ref="C22:G22"/>
    <mergeCell ref="C34:G34"/>
    <mergeCell ref="C46:G46"/>
    <mergeCell ref="C123:G123"/>
    <mergeCell ref="A1:G1"/>
    <mergeCell ref="C2:G2"/>
    <mergeCell ref="C3:G3"/>
    <mergeCell ref="C4:G4"/>
    <mergeCell ref="C49:G49"/>
    <mergeCell ref="C52:G52"/>
    <mergeCell ref="C106:G106"/>
    <mergeCell ref="C119:G119"/>
    <mergeCell ref="C122:G122"/>
    <mergeCell ref="C160:G160"/>
    <mergeCell ref="C127:G127"/>
    <mergeCell ref="C150:G150"/>
    <mergeCell ref="C151:G151"/>
    <mergeCell ref="C152:G152"/>
    <mergeCell ref="C153:G153"/>
    <mergeCell ref="C154:G154"/>
    <mergeCell ref="C155:G155"/>
    <mergeCell ref="C156:G156"/>
    <mergeCell ref="C157:G157"/>
    <mergeCell ref="C158:G158"/>
    <mergeCell ref="C159:G159"/>
    <mergeCell ref="C190:G190"/>
    <mergeCell ref="C195:G195"/>
    <mergeCell ref="C161:G161"/>
    <mergeCell ref="C162:G162"/>
    <mergeCell ref="C163:G163"/>
    <mergeCell ref="C166:G166"/>
    <mergeCell ref="C171:G171"/>
    <mergeCell ref="C184:G18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SPURNÝ</dc:creator>
  <cp:lastModifiedBy>OLGA NÉGYESIOVÁ</cp:lastModifiedBy>
  <cp:lastPrinted>2019-03-19T12:27:02Z</cp:lastPrinted>
  <dcterms:created xsi:type="dcterms:W3CDTF">2009-04-08T07:15:50Z</dcterms:created>
  <dcterms:modified xsi:type="dcterms:W3CDTF">2026-02-23T09:08:44Z</dcterms:modified>
</cp:coreProperties>
</file>