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101 - Pozemní komunikace" sheetId="2" r:id="rId2"/>
    <sheet name="SO 102 - Komunikace u garáží" sheetId="3" r:id="rId3"/>
    <sheet name="SO 103 - Chodník" sheetId="4" r:id="rId4"/>
    <sheet name="SO 401 - Veřejné osvětlení I" sheetId="5" r:id="rId5"/>
    <sheet name="SO 402 - Veřejné osvětlen..." sheetId="6" r:id="rId6"/>
    <sheet name="SO 403 - Veřejné osvětlen..." sheetId="7" r:id="rId7"/>
    <sheet name="VRN 101 - Vedlejší rozpoč..." sheetId="8" r:id="rId8"/>
    <sheet name="VRN 102 - Vedlejší rozpoč..." sheetId="9" r:id="rId9"/>
    <sheet name="VRN 103 - Vedlejší rozpoč...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'SO 101 - Pozemní komunikace'!$C$88:$K$563</definedName>
    <definedName name="_xlnm.Print_Area" localSheetId="1">'SO 101 - Pozemní komunikace'!$C$4:$J$39,'SO 101 - Pozemní komunikace'!$C$45:$J$70,'SO 101 - Pozemní komunikace'!$C$76:$K$563</definedName>
    <definedName name="_xlnm.Print_Titles" localSheetId="1">'SO 101 - Pozemní komunikace'!$88:$88</definedName>
    <definedName name="_xlnm._FilterDatabase" localSheetId="2" hidden="1">'SO 102 - Komunikace u garáží'!$C$88:$K$390</definedName>
    <definedName name="_xlnm.Print_Area" localSheetId="2">'SO 102 - Komunikace u garáží'!$C$4:$J$39,'SO 102 - Komunikace u garáží'!$C$45:$J$70,'SO 102 - Komunikace u garáží'!$C$76:$K$390</definedName>
    <definedName name="_xlnm.Print_Titles" localSheetId="2">'SO 102 - Komunikace u garáží'!$88:$88</definedName>
    <definedName name="_xlnm._FilterDatabase" localSheetId="3" hidden="1">'SO 103 - Chodník'!$C$86:$K$280</definedName>
    <definedName name="_xlnm.Print_Area" localSheetId="3">'SO 103 - Chodník'!$C$4:$J$39,'SO 103 - Chodník'!$C$45:$J$68,'SO 103 - Chodník'!$C$74:$K$280</definedName>
    <definedName name="_xlnm.Print_Titles" localSheetId="3">'SO 103 - Chodník'!$86:$86</definedName>
    <definedName name="_xlnm._FilterDatabase" localSheetId="4" hidden="1">'SO 401 - Veřejné osvětlení I'!$C$83:$K$285</definedName>
    <definedName name="_xlnm.Print_Area" localSheetId="4">'SO 401 - Veřejné osvětlení I'!$C$4:$J$39,'SO 401 - Veřejné osvětlení I'!$C$45:$J$65,'SO 401 - Veřejné osvětlení I'!$C$71:$K$285</definedName>
    <definedName name="_xlnm.Print_Titles" localSheetId="4">'SO 401 - Veřejné osvětlení I'!$83:$83</definedName>
    <definedName name="_xlnm._FilterDatabase" localSheetId="5" hidden="1">'SO 402 - Veřejné osvětlen...'!$C$83:$K$273</definedName>
    <definedName name="_xlnm.Print_Area" localSheetId="5">'SO 402 - Veřejné osvětlen...'!$C$4:$J$39,'SO 402 - Veřejné osvětlen...'!$C$45:$J$65,'SO 402 - Veřejné osvětlen...'!$C$71:$K$273</definedName>
    <definedName name="_xlnm.Print_Titles" localSheetId="5">'SO 402 - Veřejné osvětlen...'!$83:$83</definedName>
    <definedName name="_xlnm._FilterDatabase" localSheetId="6" hidden="1">'SO 403 - Veřejné osvětlen...'!$C$85:$K$305</definedName>
    <definedName name="_xlnm.Print_Area" localSheetId="6">'SO 403 - Veřejné osvětlen...'!$C$4:$J$39,'SO 403 - Veřejné osvětlen...'!$C$45:$J$67,'SO 403 - Veřejné osvětlen...'!$C$73:$K$305</definedName>
    <definedName name="_xlnm.Print_Titles" localSheetId="6">'SO 403 - Veřejné osvětlen...'!$85:$85</definedName>
    <definedName name="_xlnm._FilterDatabase" localSheetId="7" hidden="1">'VRN 101 - Vedlejší rozpoč...'!$C$83:$K$131</definedName>
    <definedName name="_xlnm.Print_Area" localSheetId="7">'VRN 101 - Vedlejší rozpoč...'!$C$4:$J$39,'VRN 101 - Vedlejší rozpoč...'!$C$45:$J$65,'VRN 101 - Vedlejší rozpoč...'!$C$71:$K$131</definedName>
    <definedName name="_xlnm.Print_Titles" localSheetId="7">'VRN 101 - Vedlejší rozpoč...'!$83:$83</definedName>
    <definedName name="_xlnm._FilterDatabase" localSheetId="8" hidden="1">'VRN 102 - Vedlejší rozpoč...'!$C$83:$K$131</definedName>
    <definedName name="_xlnm.Print_Area" localSheetId="8">'VRN 102 - Vedlejší rozpoč...'!$C$4:$J$39,'VRN 102 - Vedlejší rozpoč...'!$C$45:$J$65,'VRN 102 - Vedlejší rozpoč...'!$C$71:$K$131</definedName>
    <definedName name="_xlnm.Print_Titles" localSheetId="8">'VRN 102 - Vedlejší rozpoč...'!$83:$83</definedName>
    <definedName name="_xlnm._FilterDatabase" localSheetId="9" hidden="1">'VRN 103 - Vedlejší rozpoč...'!$C$83:$K$131</definedName>
    <definedName name="_xlnm.Print_Area" localSheetId="9">'VRN 103 - Vedlejší rozpoč...'!$C$4:$J$39,'VRN 103 - Vedlejší rozpoč...'!$C$45:$J$65,'VRN 103 - Vedlejší rozpoč...'!$C$71:$K$131</definedName>
    <definedName name="_xlnm.Print_Titles" localSheetId="9">'VRN 103 - Vedlejší rozpoč...'!$83:$83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129"/>
  <c r="BH129"/>
  <c r="BG129"/>
  <c r="BF129"/>
  <c r="T129"/>
  <c r="T128"/>
  <c r="R129"/>
  <c r="R128"/>
  <c r="P129"/>
  <c r="P128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7"/>
  <c r="BH87"/>
  <c r="BG87"/>
  <c r="BF87"/>
  <c r="T87"/>
  <c r="R87"/>
  <c r="P87"/>
  <c r="J80"/>
  <c r="F78"/>
  <c r="E76"/>
  <c r="J54"/>
  <c r="F52"/>
  <c r="E50"/>
  <c r="J24"/>
  <c r="E24"/>
  <c r="J55"/>
  <c r="J23"/>
  <c r="J18"/>
  <c r="E18"/>
  <c r="F81"/>
  <c r="J17"/>
  <c r="J15"/>
  <c r="E15"/>
  <c r="F54"/>
  <c r="J14"/>
  <c r="J12"/>
  <c r="J52"/>
  <c r="E7"/>
  <c r="E74"/>
  <c i="9" r="J37"/>
  <c r="J36"/>
  <c i="1" r="AY62"/>
  <c i="9" r="J35"/>
  <c i="1" r="AX62"/>
  <c i="9" r="BI129"/>
  <c r="BH129"/>
  <c r="BG129"/>
  <c r="BF129"/>
  <c r="T129"/>
  <c r="T128"/>
  <c r="R129"/>
  <c r="R128"/>
  <c r="P129"/>
  <c r="P128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7"/>
  <c r="BH87"/>
  <c r="BG87"/>
  <c r="BF87"/>
  <c r="T87"/>
  <c r="R87"/>
  <c r="P87"/>
  <c r="J80"/>
  <c r="F78"/>
  <c r="E76"/>
  <c r="J54"/>
  <c r="F52"/>
  <c r="E50"/>
  <c r="J24"/>
  <c r="E24"/>
  <c r="J81"/>
  <c r="J23"/>
  <c r="J18"/>
  <c r="E18"/>
  <c r="F55"/>
  <c r="J17"/>
  <c r="J15"/>
  <c r="E15"/>
  <c r="F54"/>
  <c r="J14"/>
  <c r="J12"/>
  <c r="J52"/>
  <c r="E7"/>
  <c r="E74"/>
  <c i="8" r="J37"/>
  <c r="J36"/>
  <c i="1" r="AY61"/>
  <c i="8" r="J35"/>
  <c i="1" r="AX61"/>
  <c i="8" r="BI129"/>
  <c r="BH129"/>
  <c r="BG129"/>
  <c r="BF129"/>
  <c r="T129"/>
  <c r="T128"/>
  <c r="R129"/>
  <c r="R128"/>
  <c r="P129"/>
  <c r="P128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5"/>
  <c r="BH105"/>
  <c r="BG105"/>
  <c r="BF105"/>
  <c r="T105"/>
  <c r="R105"/>
  <c r="P105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7"/>
  <c r="BH87"/>
  <c r="BG87"/>
  <c r="BF87"/>
  <c r="T87"/>
  <c r="R87"/>
  <c r="P87"/>
  <c r="J80"/>
  <c r="F78"/>
  <c r="E76"/>
  <c r="J54"/>
  <c r="F52"/>
  <c r="E50"/>
  <c r="J24"/>
  <c r="E24"/>
  <c r="J55"/>
  <c r="J23"/>
  <c r="J18"/>
  <c r="E18"/>
  <c r="F81"/>
  <c r="J17"/>
  <c r="J15"/>
  <c r="E15"/>
  <c r="F80"/>
  <c r="J14"/>
  <c r="J12"/>
  <c r="J52"/>
  <c r="E7"/>
  <c r="E74"/>
  <c i="7" r="J37"/>
  <c r="J36"/>
  <c i="1" r="AY60"/>
  <c i="7" r="J35"/>
  <c i="1" r="AX60"/>
  <c i="7" r="BI303"/>
  <c r="BH303"/>
  <c r="BG303"/>
  <c r="BF303"/>
  <c r="T303"/>
  <c r="R303"/>
  <c r="P303"/>
  <c r="BI300"/>
  <c r="BH300"/>
  <c r="BG300"/>
  <c r="BF300"/>
  <c r="T300"/>
  <c r="R300"/>
  <c r="P300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69"/>
  <c r="BH269"/>
  <c r="BG269"/>
  <c r="BF269"/>
  <c r="T269"/>
  <c r="R269"/>
  <c r="P269"/>
  <c r="BI265"/>
  <c r="BH265"/>
  <c r="BG265"/>
  <c r="BF265"/>
  <c r="T265"/>
  <c r="R265"/>
  <c r="P265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1"/>
  <c r="BH191"/>
  <c r="BG191"/>
  <c r="BF191"/>
  <c r="T191"/>
  <c r="R191"/>
  <c r="P191"/>
  <c r="BI187"/>
  <c r="BH187"/>
  <c r="BG187"/>
  <c r="BF187"/>
  <c r="T187"/>
  <c r="R187"/>
  <c r="P187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59"/>
  <c r="BH159"/>
  <c r="BG159"/>
  <c r="BF159"/>
  <c r="T159"/>
  <c r="R159"/>
  <c r="P159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2"/>
  <c r="BH122"/>
  <c r="BG122"/>
  <c r="BF122"/>
  <c r="T122"/>
  <c r="R122"/>
  <c r="P122"/>
  <c r="BI117"/>
  <c r="BH117"/>
  <c r="BG117"/>
  <c r="BF117"/>
  <c r="T117"/>
  <c r="R117"/>
  <c r="P117"/>
  <c r="BI112"/>
  <c r="BH112"/>
  <c r="BG112"/>
  <c r="BF112"/>
  <c r="T112"/>
  <c r="R112"/>
  <c r="P112"/>
  <c r="BI107"/>
  <c r="BH107"/>
  <c r="BG107"/>
  <c r="BF107"/>
  <c r="T107"/>
  <c r="R107"/>
  <c r="P107"/>
  <c r="BI100"/>
  <c r="BH100"/>
  <c r="BG100"/>
  <c r="BF100"/>
  <c r="T100"/>
  <c r="R100"/>
  <c r="P100"/>
  <c r="BI94"/>
  <c r="BH94"/>
  <c r="BG94"/>
  <c r="BF94"/>
  <c r="T94"/>
  <c r="R94"/>
  <c r="P94"/>
  <c r="BI89"/>
  <c r="BH89"/>
  <c r="BG89"/>
  <c r="BF89"/>
  <c r="T89"/>
  <c r="R89"/>
  <c r="P89"/>
  <c r="J82"/>
  <c r="F80"/>
  <c r="E78"/>
  <c r="J54"/>
  <c r="F52"/>
  <c r="E50"/>
  <c r="J24"/>
  <c r="E24"/>
  <c r="J55"/>
  <c r="J23"/>
  <c r="J18"/>
  <c r="E18"/>
  <c r="F83"/>
  <c r="J17"/>
  <c r="J15"/>
  <c r="E15"/>
  <c r="F82"/>
  <c r="J14"/>
  <c r="J12"/>
  <c r="J52"/>
  <c r="E7"/>
  <c r="E76"/>
  <c i="6" r="J37"/>
  <c r="J36"/>
  <c i="1" r="AY59"/>
  <c i="6" r="J35"/>
  <c i="1" r="AX59"/>
  <c i="6"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8"/>
  <c r="BH168"/>
  <c r="BG168"/>
  <c r="BF168"/>
  <c r="T168"/>
  <c r="R168"/>
  <c r="P168"/>
  <c r="BI164"/>
  <c r="BH164"/>
  <c r="BG164"/>
  <c r="BF164"/>
  <c r="T164"/>
  <c r="R164"/>
  <c r="P164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6"/>
  <c r="BH136"/>
  <c r="BG136"/>
  <c r="BF136"/>
  <c r="T136"/>
  <c r="R136"/>
  <c r="P136"/>
  <c r="BI130"/>
  <c r="BH130"/>
  <c r="BG130"/>
  <c r="BF130"/>
  <c r="T130"/>
  <c r="R130"/>
  <c r="P130"/>
  <c r="BI126"/>
  <c r="BH126"/>
  <c r="BG126"/>
  <c r="BF126"/>
  <c r="T126"/>
  <c r="R126"/>
  <c r="P126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BI92"/>
  <c r="BH92"/>
  <c r="BG92"/>
  <c r="BF92"/>
  <c r="T92"/>
  <c r="R92"/>
  <c r="P92"/>
  <c r="BI87"/>
  <c r="BH87"/>
  <c r="BG87"/>
  <c r="BF87"/>
  <c r="T87"/>
  <c r="R87"/>
  <c r="P87"/>
  <c r="J80"/>
  <c r="F78"/>
  <c r="E76"/>
  <c r="J54"/>
  <c r="F52"/>
  <c r="E50"/>
  <c r="J24"/>
  <c r="E24"/>
  <c r="J55"/>
  <c r="J23"/>
  <c r="J18"/>
  <c r="E18"/>
  <c r="F81"/>
  <c r="J17"/>
  <c r="J15"/>
  <c r="E15"/>
  <c r="F80"/>
  <c r="J14"/>
  <c r="J12"/>
  <c r="J78"/>
  <c r="E7"/>
  <c r="E74"/>
  <c i="5" r="J37"/>
  <c r="J36"/>
  <c i="1" r="AY58"/>
  <c i="5" r="J35"/>
  <c i="1" r="AX58"/>
  <c i="5"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49"/>
  <c r="BH249"/>
  <c r="BG249"/>
  <c r="BF249"/>
  <c r="T249"/>
  <c r="R249"/>
  <c r="P249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09"/>
  <c r="BH209"/>
  <c r="BG209"/>
  <c r="BF209"/>
  <c r="T209"/>
  <c r="R209"/>
  <c r="P209"/>
  <c r="BI203"/>
  <c r="BH203"/>
  <c r="BG203"/>
  <c r="BF203"/>
  <c r="T203"/>
  <c r="R203"/>
  <c r="P203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4"/>
  <c r="BH174"/>
  <c r="BG174"/>
  <c r="BF174"/>
  <c r="T174"/>
  <c r="R174"/>
  <c r="P174"/>
  <c r="BI170"/>
  <c r="BH170"/>
  <c r="BG170"/>
  <c r="BF170"/>
  <c r="T170"/>
  <c r="R170"/>
  <c r="P170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BI97"/>
  <c r="BH97"/>
  <c r="BG97"/>
  <c r="BF97"/>
  <c r="T97"/>
  <c r="R97"/>
  <c r="P97"/>
  <c r="BI92"/>
  <c r="BH92"/>
  <c r="BG92"/>
  <c r="BF92"/>
  <c r="T92"/>
  <c r="R92"/>
  <c r="P92"/>
  <c r="BI87"/>
  <c r="BH87"/>
  <c r="BG87"/>
  <c r="BF87"/>
  <c r="T87"/>
  <c r="R87"/>
  <c r="P87"/>
  <c r="J80"/>
  <c r="F78"/>
  <c r="E76"/>
  <c r="J54"/>
  <c r="F52"/>
  <c r="E50"/>
  <c r="J24"/>
  <c r="E24"/>
  <c r="J81"/>
  <c r="J23"/>
  <c r="J18"/>
  <c r="E18"/>
  <c r="F55"/>
  <c r="J17"/>
  <c r="J15"/>
  <c r="E15"/>
  <c r="F54"/>
  <c r="J14"/>
  <c r="J12"/>
  <c r="J78"/>
  <c r="E7"/>
  <c r="E48"/>
  <c i="4" r="J37"/>
  <c r="J36"/>
  <c i="1" r="AY57"/>
  <c i="4" r="J35"/>
  <c i="1" r="AX57"/>
  <c i="4" r="BI278"/>
  <c r="BH278"/>
  <c r="BG278"/>
  <c r="BF278"/>
  <c r="T278"/>
  <c r="T277"/>
  <c r="R278"/>
  <c r="R277"/>
  <c r="P278"/>
  <c r="P277"/>
  <c r="BI273"/>
  <c r="BH273"/>
  <c r="BG273"/>
  <c r="BF273"/>
  <c r="T273"/>
  <c r="R273"/>
  <c r="P273"/>
  <c r="BI269"/>
  <c r="BH269"/>
  <c r="BG269"/>
  <c r="BF269"/>
  <c r="T269"/>
  <c r="R269"/>
  <c r="P269"/>
  <c r="BI264"/>
  <c r="BH264"/>
  <c r="BG264"/>
  <c r="BF264"/>
  <c r="T264"/>
  <c r="R264"/>
  <c r="P264"/>
  <c r="BI259"/>
  <c r="BH259"/>
  <c r="BG259"/>
  <c r="BF259"/>
  <c r="T259"/>
  <c r="R259"/>
  <c r="P259"/>
  <c r="BI255"/>
  <c r="BH255"/>
  <c r="BG255"/>
  <c r="BF255"/>
  <c r="T255"/>
  <c r="R255"/>
  <c r="P255"/>
  <c r="BI249"/>
  <c r="BH249"/>
  <c r="BG249"/>
  <c r="BF249"/>
  <c r="T249"/>
  <c r="R249"/>
  <c r="P249"/>
  <c r="BI244"/>
  <c r="BH244"/>
  <c r="BG244"/>
  <c r="BF244"/>
  <c r="T244"/>
  <c r="R244"/>
  <c r="P244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4"/>
  <c r="BH214"/>
  <c r="BG214"/>
  <c r="BF214"/>
  <c r="T214"/>
  <c r="R214"/>
  <c r="P214"/>
  <c r="BI208"/>
  <c r="BH208"/>
  <c r="BG208"/>
  <c r="BF208"/>
  <c r="T208"/>
  <c r="R208"/>
  <c r="P208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R183"/>
  <c r="P183"/>
  <c r="BI179"/>
  <c r="BH179"/>
  <c r="BG179"/>
  <c r="BF179"/>
  <c r="T179"/>
  <c r="R179"/>
  <c r="P179"/>
  <c r="BI174"/>
  <c r="BH174"/>
  <c r="BG174"/>
  <c r="BF174"/>
  <c r="T174"/>
  <c r="R174"/>
  <c r="P174"/>
  <c r="BI170"/>
  <c r="BH170"/>
  <c r="BG170"/>
  <c r="BF170"/>
  <c r="T170"/>
  <c r="R170"/>
  <c r="P170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T155"/>
  <c r="R156"/>
  <c r="R155"/>
  <c r="P156"/>
  <c r="P155"/>
  <c r="BI149"/>
  <c r="BH149"/>
  <c r="BG149"/>
  <c r="BF149"/>
  <c r="T149"/>
  <c r="R149"/>
  <c r="P149"/>
  <c r="BI144"/>
  <c r="BH144"/>
  <c r="BG144"/>
  <c r="BF144"/>
  <c r="T144"/>
  <c r="R144"/>
  <c r="P144"/>
  <c r="BI139"/>
  <c r="BH139"/>
  <c r="BG139"/>
  <c r="BF139"/>
  <c r="T139"/>
  <c r="R139"/>
  <c r="P139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5"/>
  <c r="BH105"/>
  <c r="BG105"/>
  <c r="BF105"/>
  <c r="T105"/>
  <c r="R105"/>
  <c r="P105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J83"/>
  <c r="F81"/>
  <c r="E79"/>
  <c r="J54"/>
  <c r="F52"/>
  <c r="E50"/>
  <c r="J24"/>
  <c r="E24"/>
  <c r="J84"/>
  <c r="J23"/>
  <c r="J18"/>
  <c r="E18"/>
  <c r="F84"/>
  <c r="J17"/>
  <c r="J15"/>
  <c r="E15"/>
  <c r="F83"/>
  <c r="J14"/>
  <c r="J12"/>
  <c r="J81"/>
  <c r="E7"/>
  <c r="E77"/>
  <c i="3" r="J37"/>
  <c r="J36"/>
  <c i="1" r="AY56"/>
  <c i="3" r="J35"/>
  <c i="1" r="AX56"/>
  <c i="3" r="BI388"/>
  <c r="BH388"/>
  <c r="BG388"/>
  <c r="BF388"/>
  <c r="T388"/>
  <c r="T387"/>
  <c r="R388"/>
  <c r="R387"/>
  <c r="P388"/>
  <c r="P387"/>
  <c r="BI382"/>
  <c r="BH382"/>
  <c r="BG382"/>
  <c r="BF382"/>
  <c r="T382"/>
  <c r="R382"/>
  <c r="P382"/>
  <c r="BI378"/>
  <c r="BH378"/>
  <c r="BG378"/>
  <c r="BF378"/>
  <c r="T378"/>
  <c r="R378"/>
  <c r="P378"/>
  <c r="BI373"/>
  <c r="BH373"/>
  <c r="BG373"/>
  <c r="BF373"/>
  <c r="T373"/>
  <c r="R373"/>
  <c r="P373"/>
  <c r="BI366"/>
  <c r="BH366"/>
  <c r="BG366"/>
  <c r="BF366"/>
  <c r="T366"/>
  <c r="R366"/>
  <c r="P366"/>
  <c r="BI360"/>
  <c r="BH360"/>
  <c r="BG360"/>
  <c r="BF360"/>
  <c r="T360"/>
  <c r="R360"/>
  <c r="P360"/>
  <c r="BI354"/>
  <c r="BH354"/>
  <c r="BG354"/>
  <c r="BF354"/>
  <c r="T354"/>
  <c r="R354"/>
  <c r="P354"/>
  <c r="BI349"/>
  <c r="BH349"/>
  <c r="BG349"/>
  <c r="BF349"/>
  <c r="T349"/>
  <c r="R349"/>
  <c r="P349"/>
  <c r="BI344"/>
  <c r="BH344"/>
  <c r="BG344"/>
  <c r="BF344"/>
  <c r="T344"/>
  <c r="T343"/>
  <c r="R344"/>
  <c r="R343"/>
  <c r="P344"/>
  <c r="P343"/>
  <c r="BI338"/>
  <c r="BH338"/>
  <c r="BG338"/>
  <c r="BF338"/>
  <c r="T338"/>
  <c r="R338"/>
  <c r="P338"/>
  <c r="BI333"/>
  <c r="BH333"/>
  <c r="BG333"/>
  <c r="BF333"/>
  <c r="T333"/>
  <c r="R333"/>
  <c r="P333"/>
  <c r="BI328"/>
  <c r="BH328"/>
  <c r="BG328"/>
  <c r="BF328"/>
  <c r="T328"/>
  <c r="R328"/>
  <c r="P328"/>
  <c r="BI322"/>
  <c r="BH322"/>
  <c r="BG322"/>
  <c r="BF322"/>
  <c r="T322"/>
  <c r="R322"/>
  <c r="P322"/>
  <c r="BI317"/>
  <c r="BH317"/>
  <c r="BG317"/>
  <c r="BF317"/>
  <c r="T317"/>
  <c r="R317"/>
  <c r="P317"/>
  <c r="BI312"/>
  <c r="BH312"/>
  <c r="BG312"/>
  <c r="BF312"/>
  <c r="T312"/>
  <c r="R312"/>
  <c r="P312"/>
  <c r="BI307"/>
  <c r="BH307"/>
  <c r="BG307"/>
  <c r="BF307"/>
  <c r="T307"/>
  <c r="T306"/>
  <c r="R307"/>
  <c r="R306"/>
  <c r="P307"/>
  <c r="P306"/>
  <c r="BI302"/>
  <c r="BH302"/>
  <c r="BG302"/>
  <c r="BF302"/>
  <c r="T302"/>
  <c r="R302"/>
  <c r="P302"/>
  <c r="BI299"/>
  <c r="BH299"/>
  <c r="BG299"/>
  <c r="BF299"/>
  <c r="T299"/>
  <c r="R299"/>
  <c r="P299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1"/>
  <c r="BH281"/>
  <c r="BG281"/>
  <c r="BF281"/>
  <c r="T281"/>
  <c r="R281"/>
  <c r="P281"/>
  <c r="BI276"/>
  <c r="BH276"/>
  <c r="BG276"/>
  <c r="BF276"/>
  <c r="T276"/>
  <c r="R276"/>
  <c r="P276"/>
  <c r="BI272"/>
  <c r="BH272"/>
  <c r="BG272"/>
  <c r="BF272"/>
  <c r="T272"/>
  <c r="R272"/>
  <c r="P272"/>
  <c r="BI267"/>
  <c r="BH267"/>
  <c r="BG267"/>
  <c r="BF267"/>
  <c r="T267"/>
  <c r="R267"/>
  <c r="P267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0"/>
  <c r="BH210"/>
  <c r="BG210"/>
  <c r="BF210"/>
  <c r="T210"/>
  <c r="R210"/>
  <c r="P210"/>
  <c r="BI205"/>
  <c r="BH205"/>
  <c r="BG205"/>
  <c r="BF205"/>
  <c r="T205"/>
  <c r="R205"/>
  <c r="P205"/>
  <c r="BI200"/>
  <c r="BH200"/>
  <c r="BG200"/>
  <c r="BF200"/>
  <c r="T200"/>
  <c r="T199"/>
  <c r="R200"/>
  <c r="R199"/>
  <c r="P200"/>
  <c r="P199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R183"/>
  <c r="P183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3"/>
  <c r="BH133"/>
  <c r="BG133"/>
  <c r="BF133"/>
  <c r="T133"/>
  <c r="R133"/>
  <c r="P133"/>
  <c r="BI127"/>
  <c r="BH127"/>
  <c r="BG127"/>
  <c r="BF127"/>
  <c r="T127"/>
  <c r="R127"/>
  <c r="P127"/>
  <c r="BI123"/>
  <c r="BH123"/>
  <c r="BG123"/>
  <c r="BF123"/>
  <c r="T123"/>
  <c r="R123"/>
  <c r="P123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2"/>
  <c r="BH102"/>
  <c r="BG102"/>
  <c r="BF102"/>
  <c r="T102"/>
  <c r="R102"/>
  <c r="P102"/>
  <c r="BI96"/>
  <c r="BH96"/>
  <c r="BG96"/>
  <c r="BF96"/>
  <c r="T96"/>
  <c r="R96"/>
  <c r="P96"/>
  <c r="BI92"/>
  <c r="BH92"/>
  <c r="BG92"/>
  <c r="BF92"/>
  <c r="T92"/>
  <c r="R92"/>
  <c r="P92"/>
  <c r="J85"/>
  <c r="F83"/>
  <c r="E81"/>
  <c r="J54"/>
  <c r="F52"/>
  <c r="E50"/>
  <c r="J24"/>
  <c r="E24"/>
  <c r="J86"/>
  <c r="J23"/>
  <c r="J18"/>
  <c r="E18"/>
  <c r="F86"/>
  <c r="J17"/>
  <c r="J15"/>
  <c r="E15"/>
  <c r="F85"/>
  <c r="J14"/>
  <c r="J12"/>
  <c r="J83"/>
  <c r="E7"/>
  <c r="E79"/>
  <c i="2" r="J37"/>
  <c r="J36"/>
  <c i="1" r="AY55"/>
  <c i="2" r="J35"/>
  <c i="1" r="AX55"/>
  <c i="2" r="BI561"/>
  <c r="BH561"/>
  <c r="BG561"/>
  <c r="BF561"/>
  <c r="T561"/>
  <c r="T560"/>
  <c r="R561"/>
  <c r="R560"/>
  <c r="P561"/>
  <c r="P560"/>
  <c r="BI555"/>
  <c r="BH555"/>
  <c r="BG555"/>
  <c r="BF555"/>
  <c r="T555"/>
  <c r="R555"/>
  <c r="P555"/>
  <c r="BI549"/>
  <c r="BH549"/>
  <c r="BG549"/>
  <c r="BF549"/>
  <c r="T549"/>
  <c r="R549"/>
  <c r="P549"/>
  <c r="BI544"/>
  <c r="BH544"/>
  <c r="BG544"/>
  <c r="BF544"/>
  <c r="T544"/>
  <c r="R544"/>
  <c r="P544"/>
  <c r="BI536"/>
  <c r="BH536"/>
  <c r="BG536"/>
  <c r="BF536"/>
  <c r="T536"/>
  <c r="R536"/>
  <c r="P536"/>
  <c r="BI529"/>
  <c r="BH529"/>
  <c r="BG529"/>
  <c r="BF529"/>
  <c r="T529"/>
  <c r="R529"/>
  <c r="P529"/>
  <c r="BI523"/>
  <c r="BH523"/>
  <c r="BG523"/>
  <c r="BF523"/>
  <c r="T523"/>
  <c r="R523"/>
  <c r="P523"/>
  <c r="BI518"/>
  <c r="BH518"/>
  <c r="BG518"/>
  <c r="BF518"/>
  <c r="T518"/>
  <c r="R518"/>
  <c r="P518"/>
  <c r="BI511"/>
  <c r="BH511"/>
  <c r="BG511"/>
  <c r="BF511"/>
  <c r="T511"/>
  <c r="R511"/>
  <c r="P511"/>
  <c r="BI507"/>
  <c r="BH507"/>
  <c r="BG507"/>
  <c r="BF507"/>
  <c r="T507"/>
  <c r="R507"/>
  <c r="P507"/>
  <c r="BI503"/>
  <c r="BH503"/>
  <c r="BG503"/>
  <c r="BF503"/>
  <c r="T503"/>
  <c r="R503"/>
  <c r="P503"/>
  <c r="BI499"/>
  <c r="BH499"/>
  <c r="BG499"/>
  <c r="BF499"/>
  <c r="T499"/>
  <c r="R499"/>
  <c r="P499"/>
  <c r="BI495"/>
  <c r="BH495"/>
  <c r="BG495"/>
  <c r="BF495"/>
  <c r="T495"/>
  <c r="R495"/>
  <c r="P495"/>
  <c r="BI491"/>
  <c r="BH491"/>
  <c r="BG491"/>
  <c r="BF491"/>
  <c r="T491"/>
  <c r="R491"/>
  <c r="P491"/>
  <c r="BI485"/>
  <c r="BH485"/>
  <c r="BG485"/>
  <c r="BF485"/>
  <c r="T485"/>
  <c r="R485"/>
  <c r="P485"/>
  <c r="BI481"/>
  <c r="BH481"/>
  <c r="BG481"/>
  <c r="BF481"/>
  <c r="T481"/>
  <c r="R481"/>
  <c r="P481"/>
  <c r="BI476"/>
  <c r="BH476"/>
  <c r="BG476"/>
  <c r="BF476"/>
  <c r="T476"/>
  <c r="R476"/>
  <c r="P476"/>
  <c r="BI470"/>
  <c r="BH470"/>
  <c r="BG470"/>
  <c r="BF470"/>
  <c r="T470"/>
  <c r="R470"/>
  <c r="P470"/>
  <c r="BI465"/>
  <c r="BH465"/>
  <c r="BG465"/>
  <c r="BF465"/>
  <c r="T465"/>
  <c r="R465"/>
  <c r="P465"/>
  <c r="BI458"/>
  <c r="BH458"/>
  <c r="BG458"/>
  <c r="BF458"/>
  <c r="T458"/>
  <c r="R458"/>
  <c r="P458"/>
  <c r="BI455"/>
  <c r="BH455"/>
  <c r="BG455"/>
  <c r="BF455"/>
  <c r="T455"/>
  <c r="R455"/>
  <c r="P455"/>
  <c r="BI450"/>
  <c r="BH450"/>
  <c r="BG450"/>
  <c r="BF450"/>
  <c r="T450"/>
  <c r="R450"/>
  <c r="P450"/>
  <c r="BI445"/>
  <c r="BH445"/>
  <c r="BG445"/>
  <c r="BF445"/>
  <c r="T445"/>
  <c r="R445"/>
  <c r="P445"/>
  <c r="BI440"/>
  <c r="BH440"/>
  <c r="BG440"/>
  <c r="BF440"/>
  <c r="T440"/>
  <c r="R440"/>
  <c r="P440"/>
  <c r="BI437"/>
  <c r="BH437"/>
  <c r="BG437"/>
  <c r="BF437"/>
  <c r="T437"/>
  <c r="R437"/>
  <c r="P437"/>
  <c r="BI432"/>
  <c r="BH432"/>
  <c r="BG432"/>
  <c r="BF432"/>
  <c r="T432"/>
  <c r="R432"/>
  <c r="P432"/>
  <c r="BI429"/>
  <c r="BH429"/>
  <c r="BG429"/>
  <c r="BF429"/>
  <c r="T429"/>
  <c r="R429"/>
  <c r="P429"/>
  <c r="BI425"/>
  <c r="BH425"/>
  <c r="BG425"/>
  <c r="BF425"/>
  <c r="T425"/>
  <c r="R425"/>
  <c r="P425"/>
  <c r="BI420"/>
  <c r="BH420"/>
  <c r="BG420"/>
  <c r="BF420"/>
  <c r="T420"/>
  <c r="R420"/>
  <c r="P420"/>
  <c r="BI417"/>
  <c r="BH417"/>
  <c r="BG417"/>
  <c r="BF417"/>
  <c r="T417"/>
  <c r="R417"/>
  <c r="P417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399"/>
  <c r="BH399"/>
  <c r="BG399"/>
  <c r="BF399"/>
  <c r="T399"/>
  <c r="R399"/>
  <c r="P399"/>
  <c r="BI394"/>
  <c r="BH394"/>
  <c r="BG394"/>
  <c r="BF394"/>
  <c r="T394"/>
  <c r="R394"/>
  <c r="P394"/>
  <c r="BI389"/>
  <c r="BH389"/>
  <c r="BG389"/>
  <c r="BF389"/>
  <c r="T389"/>
  <c r="R389"/>
  <c r="P389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R374"/>
  <c r="P374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54"/>
  <c r="BH354"/>
  <c r="BG354"/>
  <c r="BF354"/>
  <c r="T354"/>
  <c r="R354"/>
  <c r="P354"/>
  <c r="BI350"/>
  <c r="BH350"/>
  <c r="BG350"/>
  <c r="BF350"/>
  <c r="T350"/>
  <c r="R350"/>
  <c r="P350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4"/>
  <c r="BH334"/>
  <c r="BG334"/>
  <c r="BF334"/>
  <c r="T334"/>
  <c r="R334"/>
  <c r="P334"/>
  <c r="BI329"/>
  <c r="BH329"/>
  <c r="BG329"/>
  <c r="BF329"/>
  <c r="T329"/>
  <c r="R329"/>
  <c r="P329"/>
  <c r="BI325"/>
  <c r="BH325"/>
  <c r="BG325"/>
  <c r="BF325"/>
  <c r="T325"/>
  <c r="R325"/>
  <c r="P325"/>
  <c r="BI321"/>
  <c r="BH321"/>
  <c r="BG321"/>
  <c r="BF321"/>
  <c r="T321"/>
  <c r="R321"/>
  <c r="P321"/>
  <c r="BI316"/>
  <c r="BH316"/>
  <c r="BG316"/>
  <c r="BF316"/>
  <c r="T316"/>
  <c r="R316"/>
  <c r="P316"/>
  <c r="BI312"/>
  <c r="BH312"/>
  <c r="BG312"/>
  <c r="BF312"/>
  <c r="T312"/>
  <c r="R312"/>
  <c r="P312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4"/>
  <c r="BH264"/>
  <c r="BG264"/>
  <c r="BF264"/>
  <c r="T264"/>
  <c r="R264"/>
  <c r="P264"/>
  <c r="BI259"/>
  <c r="BH259"/>
  <c r="BG259"/>
  <c r="BF259"/>
  <c r="T259"/>
  <c r="R259"/>
  <c r="P259"/>
  <c r="BI254"/>
  <c r="BH254"/>
  <c r="BG254"/>
  <c r="BF254"/>
  <c r="T254"/>
  <c r="T253"/>
  <c r="R254"/>
  <c r="R253"/>
  <c r="P254"/>
  <c r="P253"/>
  <c r="BI247"/>
  <c r="BH247"/>
  <c r="BG247"/>
  <c r="BF247"/>
  <c r="T247"/>
  <c r="R247"/>
  <c r="P247"/>
  <c r="BI242"/>
  <c r="BH242"/>
  <c r="BG242"/>
  <c r="BF242"/>
  <c r="T242"/>
  <c r="R242"/>
  <c r="P242"/>
  <c r="BI237"/>
  <c r="BH237"/>
  <c r="BG237"/>
  <c r="BF237"/>
  <c r="T237"/>
  <c r="R237"/>
  <c r="P237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86"/>
  <c r="BH186"/>
  <c r="BG186"/>
  <c r="BF186"/>
  <c r="T186"/>
  <c r="R186"/>
  <c r="P186"/>
  <c r="BI180"/>
  <c r="BH180"/>
  <c r="BG180"/>
  <c r="BF180"/>
  <c r="T180"/>
  <c r="R180"/>
  <c r="P180"/>
  <c r="BI175"/>
  <c r="BH175"/>
  <c r="BG175"/>
  <c r="BF175"/>
  <c r="T175"/>
  <c r="R175"/>
  <c r="P175"/>
  <c r="BI167"/>
  <c r="BH167"/>
  <c r="BG167"/>
  <c r="BF167"/>
  <c r="T167"/>
  <c r="R167"/>
  <c r="P167"/>
  <c r="BI163"/>
  <c r="BH163"/>
  <c r="BG163"/>
  <c r="BF163"/>
  <c r="T163"/>
  <c r="R163"/>
  <c r="P163"/>
  <c r="BI157"/>
  <c r="BH157"/>
  <c r="BG157"/>
  <c r="BF157"/>
  <c r="T157"/>
  <c r="R157"/>
  <c r="P157"/>
  <c r="BI151"/>
  <c r="BH151"/>
  <c r="BG151"/>
  <c r="BF151"/>
  <c r="T151"/>
  <c r="R151"/>
  <c r="P151"/>
  <c r="BI146"/>
  <c r="BH146"/>
  <c r="BG146"/>
  <c r="BF146"/>
  <c r="T146"/>
  <c r="R146"/>
  <c r="P146"/>
  <c r="BI141"/>
  <c r="BH141"/>
  <c r="BG141"/>
  <c r="BF141"/>
  <c r="T141"/>
  <c r="R141"/>
  <c r="P141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09"/>
  <c r="BH109"/>
  <c r="BG109"/>
  <c r="BF109"/>
  <c r="T109"/>
  <c r="R109"/>
  <c r="P109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J85"/>
  <c r="F83"/>
  <c r="E81"/>
  <c r="J54"/>
  <c r="F52"/>
  <c r="E50"/>
  <c r="J24"/>
  <c r="E24"/>
  <c r="J55"/>
  <c r="J23"/>
  <c r="J18"/>
  <c r="E18"/>
  <c r="F86"/>
  <c r="J17"/>
  <c r="J15"/>
  <c r="E15"/>
  <c r="F54"/>
  <c r="J14"/>
  <c r="J12"/>
  <c r="J83"/>
  <c r="E7"/>
  <c r="E48"/>
  <c i="1" r="L50"/>
  <c r="AM50"/>
  <c r="AM49"/>
  <c r="L49"/>
  <c r="AM47"/>
  <c r="L47"/>
  <c r="L45"/>
  <c r="L44"/>
  <c i="2" r="BK555"/>
  <c r="J120"/>
  <c i="3" r="BK307"/>
  <c i="5" r="J161"/>
  <c i="7" r="BK138"/>
  <c i="3" r="J140"/>
  <c i="6" r="J249"/>
  <c i="7" r="BK191"/>
  <c i="4" r="J255"/>
  <c i="6" r="BK262"/>
  <c r="J214"/>
  <c i="10" r="J98"/>
  <c i="2" r="BK507"/>
  <c r="J109"/>
  <c i="3" r="BK349"/>
  <c i="5" r="J222"/>
  <c i="6" r="BK245"/>
  <c i="7" r="J297"/>
  <c i="9" r="J110"/>
  <c i="2" r="J399"/>
  <c r="J346"/>
  <c i="3" r="J193"/>
  <c r="J228"/>
  <c i="4" r="J214"/>
  <c i="5" r="J92"/>
  <c i="6" r="BK218"/>
  <c i="7" r="J117"/>
  <c i="2" r="BK186"/>
  <c i="3" r="BK267"/>
  <c r="J252"/>
  <c i="4" r="J144"/>
  <c i="6" r="BK141"/>
  <c i="7" r="J294"/>
  <c i="2" r="BK329"/>
  <c r="J450"/>
  <c i="3" r="BK224"/>
  <c i="4" r="BK214"/>
  <c i="6" r="J97"/>
  <c i="8" r="BK129"/>
  <c i="2" r="BK365"/>
  <c i="10" r="J87"/>
  <c i="9" r="J118"/>
  <c i="2" r="J290"/>
  <c i="3" r="J111"/>
  <c i="4" r="J174"/>
  <c i="5" r="J154"/>
  <c i="8" r="J110"/>
  <c i="2" r="J518"/>
  <c r="J203"/>
  <c r="BK92"/>
  <c i="5" r="J265"/>
  <c i="6" r="J189"/>
  <c i="2" r="BK361"/>
  <c r="J409"/>
  <c i="3" r="BK155"/>
  <c i="6" r="BK210"/>
  <c i="7" r="J216"/>
  <c i="3" r="J256"/>
  <c i="6" r="BK232"/>
  <c i="7" r="J291"/>
  <c i="2" r="J544"/>
  <c i="3" r="BK317"/>
  <c i="5" r="BK283"/>
  <c r="J97"/>
  <c i="7" r="J135"/>
  <c i="10" r="J122"/>
  <c i="2" r="BK213"/>
  <c i="3" r="J220"/>
  <c r="J145"/>
  <c i="4" r="J165"/>
  <c i="5" r="BK203"/>
  <c i="6" r="BK265"/>
  <c i="2" r="BK417"/>
  <c r="J499"/>
  <c i="4" r="BK161"/>
  <c i="5" r="J192"/>
  <c i="6" r="J228"/>
  <c i="2" r="J218"/>
  <c r="J167"/>
  <c r="BK254"/>
  <c i="7" r="BK135"/>
  <c i="2" r="J274"/>
  <c i="8" r="J98"/>
  <c i="9" r="BK98"/>
  <c i="2" r="J329"/>
  <c r="J92"/>
  <c r="BK231"/>
  <c r="J561"/>
  <c i="3" r="J173"/>
  <c i="4" r="J220"/>
  <c i="6" r="BK177"/>
  <c i="8" r="BK110"/>
  <c i="2" r="J406"/>
  <c i="3" r="J177"/>
  <c i="4" r="J264"/>
  <c i="6" r="BK97"/>
  <c i="7" r="J127"/>
  <c i="8" r="BK98"/>
  <c i="2" r="J198"/>
  <c i="3" r="BK366"/>
  <c i="4" r="BK203"/>
  <c i="5" r="J261"/>
  <c i="6" r="J115"/>
  <c i="7" r="J212"/>
  <c i="10" r="BK125"/>
  <c i="2" r="BK503"/>
  <c i="3" r="J312"/>
  <c i="2" r="J350"/>
  <c i="1" r="AS54"/>
  <c i="4" r="J208"/>
  <c i="7" r="BK230"/>
  <c i="2" r="BK450"/>
  <c i="8" r="J125"/>
  <c i="7" r="BK179"/>
  <c r="J269"/>
  <c i="2" r="BK321"/>
  <c r="J338"/>
  <c i="3" r="J338"/>
  <c i="4" r="BK224"/>
  <c i="5" r="J164"/>
  <c i="7" r="BK269"/>
  <c i="10" r="J129"/>
  <c i="2" r="BK295"/>
  <c i="4" r="BK170"/>
  <c i="5" r="BK200"/>
  <c i="7" r="J191"/>
  <c r="J273"/>
  <c i="2" r="BK175"/>
  <c i="3" r="BK127"/>
  <c r="BK360"/>
  <c i="5" r="BK257"/>
  <c i="3" r="J216"/>
  <c i="5" r="BK192"/>
  <c i="6" r="BK214"/>
  <c i="7" r="J246"/>
  <c i="2" r="BK282"/>
  <c i="3" r="BK256"/>
  <c i="4" r="J179"/>
  <c i="6" r="J256"/>
  <c i="7" r="BK159"/>
  <c i="2" r="J382"/>
  <c r="J163"/>
  <c i="3" r="BK299"/>
  <c i="5" r="J257"/>
  <c r="J150"/>
  <c i="9" r="BK125"/>
  <c i="2" r="BK104"/>
  <c r="BK163"/>
  <c i="5" r="BK150"/>
  <c i="7" r="BK303"/>
  <c i="6" r="BK136"/>
  <c i="2" r="BK278"/>
  <c i="4" r="BK198"/>
  <c i="5" r="BK271"/>
  <c i="6" r="BK271"/>
  <c i="7" r="J208"/>
  <c i="2" r="BK481"/>
  <c i="3" r="J210"/>
  <c i="5" r="J102"/>
  <c i="6" r="BK181"/>
  <c i="9" r="J105"/>
  <c i="2" r="J523"/>
  <c r="BK458"/>
  <c i="4" r="J105"/>
  <c i="6" r="BK126"/>
  <c i="7" r="BK288"/>
  <c i="2" r="BK128"/>
  <c r="BK399"/>
  <c i="3" r="BK183"/>
  <c r="BK177"/>
  <c i="5" r="BK131"/>
  <c i="7" r="J288"/>
  <c i="8" r="J129"/>
  <c i="2" r="J132"/>
  <c i="3" r="BK328"/>
  <c r="BK247"/>
  <c i="4" r="BK193"/>
  <c i="5" r="BK121"/>
  <c i="7" r="J285"/>
  <c i="9" r="J101"/>
  <c i="2" r="BK270"/>
  <c i="4" r="BK149"/>
  <c i="2" r="J104"/>
  <c i="3" r="J360"/>
  <c i="5" r="J230"/>
  <c i="7" r="BK256"/>
  <c i="9" r="J94"/>
  <c i="2" r="BK511"/>
  <c i="4" r="J233"/>
  <c i="6" r="J237"/>
  <c i="7" r="J256"/>
  <c i="9" r="BK105"/>
  <c i="2" r="BK312"/>
  <c r="BK218"/>
  <c i="3" r="BK92"/>
  <c i="5" r="J180"/>
  <c i="6" r="J271"/>
  <c i="7" r="J187"/>
  <c r="BK234"/>
  <c i="2" r="BK465"/>
  <c r="J445"/>
  <c i="3" r="BK322"/>
  <c i="4" r="BK278"/>
  <c i="5" r="BK170"/>
  <c i="6" r="BK206"/>
  <c i="7" r="J107"/>
  <c i="2" r="BK374"/>
  <c r="BK338"/>
  <c r="BK476"/>
  <c i="3" r="J378"/>
  <c i="5" r="J203"/>
  <c i="7" r="BK300"/>
  <c i="10" r="BK122"/>
  <c i="2" r="J412"/>
  <c r="BK334"/>
  <c i="3" r="J288"/>
  <c i="6" r="J118"/>
  <c i="2" r="J223"/>
  <c i="6" r="BK197"/>
  <c i="7" r="J281"/>
  <c i="2" r="J342"/>
  <c i="3" r="BK216"/>
  <c i="5" r="J131"/>
  <c r="J188"/>
  <c i="6" r="BK168"/>
  <c i="7" r="J146"/>
  <c r="J252"/>
  <c i="2" r="J270"/>
  <c i="3" r="J366"/>
  <c i="4" r="J228"/>
  <c i="5" r="BK277"/>
  <c i="2" r="J282"/>
  <c r="J476"/>
  <c i="4" r="BK273"/>
  <c i="5" r="BK226"/>
  <c i="7" r="BK242"/>
  <c i="9" r="J114"/>
  <c i="2" r="BK325"/>
  <c r="BK141"/>
  <c i="3" r="BK312"/>
  <c i="5" r="BK127"/>
  <c i="6" r="J145"/>
  <c i="8" r="BK118"/>
  <c i="2" r="BK429"/>
  <c i="3" r="BK288"/>
  <c r="J200"/>
  <c i="5" r="J170"/>
  <c i="6" r="J181"/>
  <c i="7" r="BK281"/>
  <c i="2" r="J295"/>
  <c i="4" r="BK125"/>
  <c i="5" r="J111"/>
  <c i="6" r="J206"/>
  <c i="7" r="J153"/>
  <c i="2" r="BK124"/>
  <c i="3" r="BK373"/>
  <c i="4" r="BK244"/>
  <c i="5" r="J158"/>
  <c i="7" r="J131"/>
  <c i="2" r="BK369"/>
  <c i="3" r="BK232"/>
  <c i="4" r="J125"/>
  <c i="6" r="J159"/>
  <c i="7" r="BK153"/>
  <c r="BK168"/>
  <c i="2" r="BK109"/>
  <c r="BK342"/>
  <c i="3" r="BK188"/>
  <c r="J272"/>
  <c i="4" r="BK144"/>
  <c i="5" r="BK97"/>
  <c i="8" r="BK101"/>
  <c r="J101"/>
  <c i="9" r="J87"/>
  <c i="2" r="J403"/>
  <c r="J316"/>
  <c i="3" r="BK193"/>
  <c i="4" r="J133"/>
  <c i="5" r="J87"/>
  <c i="6" r="BK149"/>
  <c i="7" r="J182"/>
  <c i="2" r="BK198"/>
  <c r="BK299"/>
  <c i="3" r="J317"/>
  <c i="5" r="BK180"/>
  <c i="6" r="BK107"/>
  <c r="J87"/>
  <c i="2" r="BK386"/>
  <c i="8" r="BK94"/>
  <c i="2" r="BK193"/>
  <c i="3" r="J115"/>
  <c i="4" r="J116"/>
  <c i="5" r="BK230"/>
  <c i="7" r="J172"/>
  <c i="2" r="BK425"/>
  <c r="J227"/>
  <c i="4" r="J149"/>
  <c i="7" r="J303"/>
  <c i="2" r="J458"/>
  <c r="BK518"/>
  <c i="3" r="J299"/>
  <c r="BK285"/>
  <c i="4" r="BK220"/>
  <c i="5" r="BK115"/>
  <c i="6" r="J121"/>
  <c i="7" r="J164"/>
  <c i="2" r="J529"/>
  <c i="3" r="BK382"/>
  <c i="2" r="BK382"/>
  <c i="3" r="J328"/>
  <c i="4" r="J183"/>
  <c i="7" r="BK273"/>
  <c i="10" r="J90"/>
  <c i="3" r="J239"/>
  <c i="6" r="BK249"/>
  <c i="7" r="BK187"/>
  <c i="2" r="BK290"/>
  <c r="J389"/>
  <c i="3" r="BK243"/>
  <c i="4" r="BK238"/>
  <c i="6" r="J268"/>
  <c i="9" r="BK101"/>
  <c i="10" r="J125"/>
  <c i="6" r="BK193"/>
  <c i="7" r="BK164"/>
  <c r="BK176"/>
  <c i="2" r="J242"/>
  <c i="4" r="J156"/>
  <c i="5" r="BK135"/>
  <c i="6" r="BK185"/>
  <c i="7" r="J112"/>
  <c i="2" r="J278"/>
  <c i="3" r="J127"/>
  <c i="4" r="J273"/>
  <c i="5" r="J244"/>
  <c i="6" r="J202"/>
  <c i="8" r="J105"/>
  <c i="2" r="BK354"/>
  <c r="J429"/>
  <c i="4" r="BK165"/>
  <c i="5" r="BK218"/>
  <c r="J274"/>
  <c i="7" r="BK277"/>
  <c i="2" r="J193"/>
  <c i="3" r="BK96"/>
  <c i="5" r="J209"/>
  <c i="6" r="BK156"/>
  <c i="8" r="J122"/>
  <c i="10" r="BK98"/>
  <c i="2" r="BK120"/>
  <c r="BK445"/>
  <c r="BK495"/>
  <c r="J128"/>
  <c i="3" r="J294"/>
  <c r="BK220"/>
  <c i="4" r="J121"/>
  <c i="6" r="J156"/>
  <c i="9" r="BK90"/>
  <c i="2" r="J299"/>
  <c i="3" r="J276"/>
  <c i="4" r="J98"/>
  <c i="6" r="J141"/>
  <c i="7" r="BK131"/>
  <c i="2" r="BK208"/>
  <c r="BK485"/>
  <c r="J334"/>
  <c i="3" r="J373"/>
  <c i="4" r="BK121"/>
  <c i="5" r="BK240"/>
  <c i="7" r="BK238"/>
  <c i="2" r="J151"/>
  <c r="BK403"/>
  <c i="3" r="BK228"/>
  <c r="J267"/>
  <c i="5" r="BK209"/>
  <c i="6" r="J168"/>
  <c i="7" r="BK172"/>
  <c i="2" r="J321"/>
  <c i="4" r="BK233"/>
  <c i="2" r="BK455"/>
  <c i="5" r="J118"/>
  <c i="2" r="J213"/>
  <c r="BK286"/>
  <c i="4" r="BK174"/>
  <c i="5" r="BK188"/>
  <c i="6" r="J218"/>
  <c i="7" r="BK89"/>
  <c i="10" r="J94"/>
  <c i="2" r="J491"/>
  <c i="3" r="J188"/>
  <c i="4" r="BK188"/>
  <c i="5" r="BK222"/>
  <c i="7" r="J89"/>
  <c i="2" r="J286"/>
  <c i="3" r="J344"/>
  <c i="5" r="J107"/>
  <c i="6" r="J193"/>
  <c i="7" r="BK246"/>
  <c i="5" r="BK280"/>
  <c i="7" r="BK200"/>
  <c i="2" r="J503"/>
  <c r="J440"/>
  <c i="4" r="J90"/>
  <c i="6" r="BK115"/>
  <c i="7" r="BK127"/>
  <c r="J204"/>
  <c i="2" r="BK203"/>
  <c i="3" r="BK173"/>
  <c i="5" r="J277"/>
  <c i="7" r="BK122"/>
  <c i="10" r="BK129"/>
  <c i="2" r="J511"/>
  <c i="3" r="BK150"/>
  <c i="2" r="J465"/>
  <c i="3" r="BK210"/>
  <c i="2" r="J208"/>
  <c r="BK146"/>
  <c i="3" r="J349"/>
  <c i="6" r="BK118"/>
  <c r="J136"/>
  <c i="2" r="J361"/>
  <c i="4" r="BK183"/>
  <c i="7" r="BK291"/>
  <c i="2" r="BK264"/>
  <c i="3" r="BK133"/>
  <c i="4" r="J170"/>
  <c i="5" r="BK249"/>
  <c r="BK184"/>
  <c i="6" r="BK173"/>
  <c r="J210"/>
  <c i="7" r="J219"/>
  <c i="8" r="J90"/>
  <c i="2" r="BK491"/>
  <c i="3" r="BK333"/>
  <c r="BK252"/>
  <c i="4" r="J139"/>
  <c i="5" r="J226"/>
  <c i="6" r="J92"/>
  <c i="10" r="BK110"/>
  <c i="2" r="J186"/>
  <c i="5" r="J240"/>
  <c i="7" r="J100"/>
  <c i="9" r="BK122"/>
  <c i="2" r="BK237"/>
  <c i="3" r="J150"/>
  <c r="BK239"/>
  <c i="4" r="J259"/>
  <c i="5" r="J115"/>
  <c i="7" r="BK196"/>
  <c i="9" r="J125"/>
  <c i="2" r="J157"/>
  <c i="4" r="J244"/>
  <c i="5" r="BK268"/>
  <c r="J121"/>
  <c i="6" r="BK87"/>
  <c i="7" r="BK260"/>
  <c r="J176"/>
  <c i="2" r="BK389"/>
  <c i="3" r="BK294"/>
  <c i="4" r="J249"/>
  <c i="5" r="J253"/>
  <c i="7" r="J141"/>
  <c i="2" r="BK227"/>
  <c i="3" r="J333"/>
  <c i="4" r="J238"/>
  <c i="5" r="BK92"/>
  <c i="7" r="BK94"/>
  <c i="8" r="BK114"/>
  <c i="2" r="BK151"/>
  <c r="J180"/>
  <c i="3" r="BK123"/>
  <c i="4" r="BK264"/>
  <c i="5" r="J184"/>
  <c i="7" r="J234"/>
  <c i="10" r="BK101"/>
  <c i="2" r="BK437"/>
  <c r="J369"/>
  <c i="3" r="J123"/>
  <c r="J224"/>
  <c i="4" r="BK208"/>
  <c i="5" r="J141"/>
  <c i="6" r="BK145"/>
  <c i="7" r="J138"/>
  <c i="2" r="J455"/>
  <c r="BK167"/>
  <c i="3" r="BK160"/>
  <c i="5" r="J218"/>
  <c i="6" r="BK268"/>
  <c i="7" r="BK294"/>
  <c i="2" r="BK223"/>
  <c r="BK412"/>
  <c i="3" r="J307"/>
  <c i="6" r="J130"/>
  <c i="7" r="J277"/>
  <c i="3" r="J133"/>
  <c i="6" r="J177"/>
  <c i="9" r="BK114"/>
  <c i="2" r="J420"/>
  <c i="3" r="J302"/>
  <c i="5" r="J236"/>
  <c i="6" r="J185"/>
  <c i="7" r="J300"/>
  <c r="J238"/>
  <c i="9" r="BK110"/>
  <c i="2" r="BK394"/>
  <c i="3" r="BK115"/>
  <c r="BK102"/>
  <c i="4" r="BK129"/>
  <c i="5" r="BK146"/>
  <c i="6" r="BK259"/>
  <c i="7" r="J242"/>
  <c i="2" r="J312"/>
  <c r="BK523"/>
  <c r="J136"/>
  <c i="3" r="BK107"/>
  <c i="5" r="BK265"/>
  <c i="6" r="J126"/>
  <c i="7" r="BK204"/>
  <c i="10" r="J101"/>
  <c i="2" r="BK406"/>
  <c r="J425"/>
  <c i="3" r="BK338"/>
  <c i="4" r="BK133"/>
  <c r="BK179"/>
  <c i="5" r="J146"/>
  <c i="6" r="BK159"/>
  <c i="7" r="BK252"/>
  <c i="10" r="BK87"/>
  <c i="2" r="J146"/>
  <c r="J354"/>
  <c i="3" r="BK302"/>
  <c r="J107"/>
  <c i="4" r="BK90"/>
  <c i="6" r="BK153"/>
  <c i="7" r="BK112"/>
  <c i="2" r="BK544"/>
  <c i="3" r="J382"/>
  <c i="4" r="BK156"/>
  <c i="6" r="J164"/>
  <c i="7" r="J168"/>
  <c i="10" r="BK118"/>
  <c i="2" r="J175"/>
  <c r="BK409"/>
  <c i="3" r="J291"/>
  <c r="J264"/>
  <c i="4" r="BK94"/>
  <c i="6" r="J265"/>
  <c i="9" r="J122"/>
  <c i="8" r="BK125"/>
  <c i="2" r="J254"/>
  <c r="BK96"/>
  <c i="3" r="J205"/>
  <c r="BK291"/>
  <c i="4" r="J203"/>
  <c i="5" r="J268"/>
  <c i="7" r="BK225"/>
  <c i="9" r="J90"/>
  <c i="2" r="BK549"/>
  <c r="J485"/>
  <c r="J378"/>
  <c i="3" r="J322"/>
  <c i="5" r="J271"/>
  <c i="7" r="J265"/>
  <c i="2" r="J495"/>
  <c i="3" r="BK276"/>
  <c i="6" r="J245"/>
  <c i="2" r="BK316"/>
  <c i="5" r="BK161"/>
  <c i="6" r="J197"/>
  <c i="9" r="BK94"/>
  <c i="2" r="J374"/>
  <c i="5" r="BK253"/>
  <c i="6" r="BK130"/>
  <c r="J153"/>
  <c i="7" r="J260"/>
  <c i="8" r="BK87"/>
  <c i="2" r="J141"/>
  <c i="3" r="J281"/>
  <c i="4" r="BK228"/>
  <c i="5" r="J174"/>
  <c i="6" r="BK92"/>
  <c i="2" r="BK132"/>
  <c i="3" r="J102"/>
  <c i="5" r="BK174"/>
  <c i="6" r="J232"/>
  <c i="8" r="BK105"/>
  <c i="2" r="J365"/>
  <c r="J96"/>
  <c i="3" r="J285"/>
  <c r="BK169"/>
  <c i="4" r="BK116"/>
  <c i="5" r="J135"/>
  <c i="6" r="J111"/>
  <c i="7" r="BK100"/>
  <c i="2" r="BK378"/>
  <c r="BK350"/>
  <c i="3" r="J165"/>
  <c i="4" r="J193"/>
  <c r="J129"/>
  <c i="5" r="J196"/>
  <c i="8" r="J87"/>
  <c i="2" r="J394"/>
  <c i="4" r="J269"/>
  <c i="5" r="BK87"/>
  <c i="6" r="BK189"/>
  <c i="7" r="J94"/>
  <c r="J225"/>
  <c i="8" r="J114"/>
  <c i="2" r="J325"/>
  <c r="J303"/>
  <c r="BK307"/>
  <c r="BK242"/>
  <c i="3" r="BK388"/>
  <c i="4" r="J278"/>
  <c i="6" r="J149"/>
  <c i="2" r="J237"/>
  <c i="3" r="J92"/>
  <c i="4" r="J198"/>
  <c i="7" r="J196"/>
  <c i="8" r="BK122"/>
  <c i="2" r="BK432"/>
  <c i="5" r="BK102"/>
  <c i="6" r="J107"/>
  <c i="8" r="BK90"/>
  <c i="2" r="J259"/>
  <c r="J481"/>
  <c i="3" r="BK272"/>
  <c i="2" r="BK470"/>
  <c i="3" r="J232"/>
  <c i="6" r="J224"/>
  <c i="7" r="BK141"/>
  <c i="4" r="BK259"/>
  <c i="6" r="BK237"/>
  <c i="8" r="J94"/>
  <c i="2" r="J231"/>
  <c i="3" r="J155"/>
  <c i="5" r="J249"/>
  <c i="6" r="J262"/>
  <c i="7" r="BK212"/>
  <c r="BK285"/>
  <c i="8" r="J118"/>
  <c i="2" r="J470"/>
  <c i="3" r="BK264"/>
  <c i="4" r="J161"/>
  <c i="5" r="BK274"/>
  <c r="BK118"/>
  <c i="6" r="BK102"/>
  <c i="9" r="J98"/>
  <c i="2" r="BK247"/>
  <c r="J247"/>
  <c i="3" r="BK111"/>
  <c i="5" r="J280"/>
  <c i="6" r="J259"/>
  <c i="7" r="BK117"/>
  <c i="2" r="J264"/>
  <c r="BK440"/>
  <c r="BK259"/>
  <c i="3" r="BK354"/>
  <c i="4" r="J224"/>
  <c r="J94"/>
  <c i="5" r="BK236"/>
  <c i="6" r="BK228"/>
  <c i="7" r="BK208"/>
  <c i="10" r="BK105"/>
  <c i="2" r="BK100"/>
  <c i="3" r="BK140"/>
  <c r="BK145"/>
  <c r="J96"/>
  <c i="4" r="J188"/>
  <c i="5" r="BK244"/>
  <c i="6" r="J102"/>
  <c i="7" r="BK182"/>
  <c i="2" r="J507"/>
  <c r="J124"/>
  <c i="5" r="BK111"/>
  <c i="6" r="BK224"/>
  <c r="BK253"/>
  <c i="2" r="J432"/>
  <c i="3" r="BK281"/>
  <c i="4" r="BK111"/>
  <c i="7" r="J122"/>
  <c i="2" r="BK180"/>
  <c i="3" r="BK165"/>
  <c i="6" r="BK256"/>
  <c i="7" r="BK216"/>
  <c i="2" r="BK274"/>
  <c r="BK499"/>
  <c i="3" r="J260"/>
  <c i="5" r="BK261"/>
  <c i="7" r="J200"/>
  <c i="9" r="J129"/>
  <c i="2" r="BK529"/>
  <c i="3" r="BK205"/>
  <c i="4" r="BK139"/>
  <c i="5" r="BK154"/>
  <c i="6" r="J253"/>
  <c i="7" r="J150"/>
  <c i="10" r="BK114"/>
  <c i="2" r="J417"/>
  <c r="BK561"/>
  <c i="3" r="BK378"/>
  <c i="2" r="J536"/>
  <c r="J307"/>
  <c i="5" r="BK107"/>
  <c i="7" r="BK265"/>
  <c i="5" r="BK214"/>
  <c i="9" r="BK129"/>
  <c i="2" r="J555"/>
  <c i="4" r="J111"/>
  <c i="5" r="BK141"/>
  <c i="6" r="J241"/>
  <c i="7" r="J179"/>
  <c i="2" r="J437"/>
  <c r="J100"/>
  <c i="3" r="J160"/>
  <c r="BK260"/>
  <c i="4" r="BK98"/>
  <c i="6" r="BK111"/>
  <c i="7" r="BK150"/>
  <c i="2" r="BK420"/>
  <c i="3" r="BK344"/>
  <c i="4" r="BK105"/>
  <c i="5" r="BK164"/>
  <c i="7" r="BK107"/>
  <c i="10" r="J110"/>
  <c i="3" r="J243"/>
  <c i="5" r="J214"/>
  <c i="6" r="BK241"/>
  <c i="7" r="BK146"/>
  <c r="BK219"/>
  <c i="9" r="BK87"/>
  <c i="10" r="BK94"/>
  <c i="2" r="J115"/>
  <c r="BK303"/>
  <c r="BK536"/>
  <c r="BK157"/>
  <c i="3" r="J388"/>
  <c i="4" r="BK269"/>
  <c i="5" r="J200"/>
  <c i="7" r="J159"/>
  <c i="10" r="J114"/>
  <c i="3" r="BK200"/>
  <c i="5" r="BK158"/>
  <c i="6" r="BK121"/>
  <c i="7" r="J230"/>
  <c i="10" r="J105"/>
  <c i="2" r="J549"/>
  <c i="3" r="J247"/>
  <c i="4" r="BK249"/>
  <c i="5" r="J127"/>
  <c i="6" r="BK164"/>
  <c i="9" r="BK118"/>
  <c i="2" r="BK346"/>
  <c r="BK136"/>
  <c i="3" r="J354"/>
  <c i="4" r="BK255"/>
  <c i="5" r="J283"/>
  <c i="6" r="J173"/>
  <c i="7" r="BK297"/>
  <c i="10" r="J118"/>
  <c i="2" r="BK115"/>
  <c r="J386"/>
  <c i="3" r="J169"/>
  <c r="J183"/>
  <c i="5" r="BK196"/>
  <c i="6" r="BK202"/>
  <c i="10" r="BK90"/>
  <c i="2" l="1" r="BK91"/>
  <c r="J91"/>
  <c r="J61"/>
  <c r="BK258"/>
  <c r="J258"/>
  <c r="J63"/>
  <c i="3" r="T215"/>
  <c i="4" r="T232"/>
  <c i="5" r="R208"/>
  <c i="6" r="R135"/>
  <c i="7" r="T106"/>
  <c r="T105"/>
  <c i="8" r="T117"/>
  <c i="2" r="BK360"/>
  <c r="J360"/>
  <c r="J65"/>
  <c r="P490"/>
  <c r="P424"/>
  <c i="3" r="BK238"/>
  <c r="J238"/>
  <c r="J65"/>
  <c i="4" r="BK89"/>
  <c i="5" r="BK140"/>
  <c r="J140"/>
  <c r="J63"/>
  <c i="6" r="BK86"/>
  <c r="BK85"/>
  <c r="J85"/>
  <c r="J60"/>
  <c i="7" r="P158"/>
  <c i="8" r="P117"/>
  <c i="9" r="T109"/>
  <c i="7" r="BK88"/>
  <c r="J88"/>
  <c r="J61"/>
  <c r="T88"/>
  <c r="T87"/>
  <c i="8" r="T109"/>
  <c i="9" r="T86"/>
  <c i="2" r="T258"/>
  <c r="R517"/>
  <c i="4" r="P160"/>
  <c i="5" r="P208"/>
  <c i="7" r="R88"/>
  <c r="R87"/>
  <c i="8" r="T86"/>
  <c r="T85"/>
  <c r="T84"/>
  <c i="9" r="R117"/>
  <c i="2" r="P360"/>
  <c i="3" r="R348"/>
  <c i="5" r="BK208"/>
  <c r="J208"/>
  <c r="J64"/>
  <c i="6" r="P135"/>
  <c i="7" r="R106"/>
  <c r="R105"/>
  <c i="2" r="R269"/>
  <c r="BK490"/>
  <c r="J490"/>
  <c r="J67"/>
  <c i="3" r="BK91"/>
  <c r="J91"/>
  <c r="J61"/>
  <c r="BK215"/>
  <c r="J215"/>
  <c r="J64"/>
  <c i="4" r="P89"/>
  <c r="P219"/>
  <c r="P187"/>
  <c i="5" r="P140"/>
  <c r="P139"/>
  <c i="7" r="T224"/>
  <c i="9" r="R109"/>
  <c i="7" r="P224"/>
  <c i="8" r="BK86"/>
  <c i="9" r="P86"/>
  <c i="2" r="P91"/>
  <c r="P258"/>
  <c r="BK517"/>
  <c r="J517"/>
  <c r="J68"/>
  <c i="3" r="R215"/>
  <c i="4" r="R232"/>
  <c i="5" r="BK86"/>
  <c r="BK85"/>
  <c r="J85"/>
  <c r="J60"/>
  <c i="6" r="P86"/>
  <c r="P85"/>
  <c i="8" r="P109"/>
  <c i="9" r="P109"/>
  <c i="2" r="P269"/>
  <c r="T490"/>
  <c r="T424"/>
  <c i="3" r="T238"/>
  <c i="4" r="R89"/>
  <c i="6" r="T86"/>
  <c r="T85"/>
  <c i="7" r="R224"/>
  <c i="9" r="T117"/>
  <c i="2" r="R91"/>
  <c r="R258"/>
  <c r="P517"/>
  <c i="3" r="T91"/>
  <c r="P215"/>
  <c i="4" r="T89"/>
  <c r="BK219"/>
  <c r="J219"/>
  <c r="J65"/>
  <c i="5" r="T86"/>
  <c r="T85"/>
  <c i="6" r="T196"/>
  <c i="7" r="BK224"/>
  <c r="J224"/>
  <c r="J66"/>
  <c i="8" r="R117"/>
  <c i="2" r="T360"/>
  <c i="3" r="R238"/>
  <c i="4" r="P232"/>
  <c i="6" r="T135"/>
  <c i="7" r="P106"/>
  <c r="P105"/>
  <c i="8" r="BK109"/>
  <c r="J109"/>
  <c r="J62"/>
  <c i="9" r="R86"/>
  <c r="R85"/>
  <c r="R84"/>
  <c i="2" r="BK269"/>
  <c r="J269"/>
  <c r="J64"/>
  <c r="T517"/>
  <c i="3" r="R91"/>
  <c r="R90"/>
  <c r="R89"/>
  <c r="R204"/>
  <c r="T204"/>
  <c i="4" r="R160"/>
  <c r="T219"/>
  <c r="T187"/>
  <c i="5" r="P86"/>
  <c r="P85"/>
  <c r="P84"/>
  <c i="1" r="AU58"/>
  <c i="6" r="BK196"/>
  <c r="J196"/>
  <c r="J64"/>
  <c i="7" r="BK158"/>
  <c r="BK157"/>
  <c r="J157"/>
  <c r="J64"/>
  <c i="8" r="BK117"/>
  <c r="J117"/>
  <c r="J63"/>
  <c i="9" r="BK86"/>
  <c r="J86"/>
  <c r="J61"/>
  <c r="P117"/>
  <c i="3" r="P238"/>
  <c i="5" r="T140"/>
  <c i="6" r="R196"/>
  <c i="7" r="BK106"/>
  <c r="J106"/>
  <c r="J63"/>
  <c i="8" r="R86"/>
  <c i="9" r="BK109"/>
  <c r="J109"/>
  <c r="J62"/>
  <c i="2" r="T269"/>
  <c r="R490"/>
  <c r="R424"/>
  <c i="3" r="P91"/>
  <c r="P90"/>
  <c r="P89"/>
  <c i="1" r="AU56"/>
  <c i="3" r="P204"/>
  <c r="P348"/>
  <c i="4" r="BK232"/>
  <c r="J232"/>
  <c r="J66"/>
  <c i="5" r="T208"/>
  <c i="6" r="R86"/>
  <c r="R85"/>
  <c i="7" r="T158"/>
  <c r="T157"/>
  <c i="9" r="BK117"/>
  <c r="J117"/>
  <c r="J63"/>
  <c i="10" r="T86"/>
  <c i="2" r="R360"/>
  <c i="3" r="BK204"/>
  <c r="J204"/>
  <c r="J63"/>
  <c r="BK348"/>
  <c r="J348"/>
  <c r="J68"/>
  <c i="4" r="T160"/>
  <c r="R219"/>
  <c r="R187"/>
  <c i="5" r="R140"/>
  <c r="R139"/>
  <c i="6" r="P196"/>
  <c i="7" r="P88"/>
  <c r="P87"/>
  <c i="8" r="R109"/>
  <c i="10" r="BK86"/>
  <c r="J86"/>
  <c r="J61"/>
  <c r="R86"/>
  <c i="2" r="T91"/>
  <c i="3" r="T348"/>
  <c i="4" r="BK160"/>
  <c r="J160"/>
  <c r="J63"/>
  <c i="5" r="R86"/>
  <c r="R85"/>
  <c r="R84"/>
  <c i="6" r="BK135"/>
  <c r="J135"/>
  <c r="J63"/>
  <c i="7" r="R158"/>
  <c r="R157"/>
  <c i="8" r="P86"/>
  <c r="P85"/>
  <c r="P84"/>
  <c i="1" r="AU61"/>
  <c i="10" r="P86"/>
  <c r="BK109"/>
  <c r="J109"/>
  <c r="J62"/>
  <c r="P109"/>
  <c r="R109"/>
  <c r="T109"/>
  <c r="BK117"/>
  <c r="J117"/>
  <c r="J63"/>
  <c r="P117"/>
  <c r="R117"/>
  <c r="T117"/>
  <c i="2" r="BK253"/>
  <c r="J253"/>
  <c r="J62"/>
  <c i="3" r="BK306"/>
  <c r="J306"/>
  <c r="J66"/>
  <c r="BK387"/>
  <c r="J387"/>
  <c r="J69"/>
  <c i="2" r="BK424"/>
  <c r="J424"/>
  <c r="J66"/>
  <c i="4" r="BK155"/>
  <c r="J155"/>
  <c r="J62"/>
  <c i="3" r="BK343"/>
  <c r="J343"/>
  <c r="J67"/>
  <c r="BK199"/>
  <c r="J199"/>
  <c r="J62"/>
  <c i="2" r="BK560"/>
  <c r="J560"/>
  <c r="J69"/>
  <c i="9" r="BK128"/>
  <c r="J128"/>
  <c r="J64"/>
  <c i="4" r="BK187"/>
  <c r="J187"/>
  <c r="J64"/>
  <c i="8" r="BK128"/>
  <c r="J128"/>
  <c r="J64"/>
  <c i="9" r="J78"/>
  <c i="4" r="BK277"/>
  <c r="J277"/>
  <c r="J67"/>
  <c i="10" r="BK128"/>
  <c r="J128"/>
  <c r="J64"/>
  <c r="F80"/>
  <c r="J81"/>
  <c r="BE98"/>
  <c r="BE110"/>
  <c r="J78"/>
  <c r="BE122"/>
  <c r="F55"/>
  <c r="BE105"/>
  <c r="BE118"/>
  <c r="E48"/>
  <c r="BE90"/>
  <c r="BE114"/>
  <c r="BE125"/>
  <c r="BE94"/>
  <c r="BE87"/>
  <c r="BE101"/>
  <c i="9" r="BK85"/>
  <c r="J85"/>
  <c r="J60"/>
  <c i="10" r="BE129"/>
  <c i="8" r="J86"/>
  <c r="J61"/>
  <c i="9" r="E48"/>
  <c r="J55"/>
  <c r="F80"/>
  <c r="BE87"/>
  <c r="F81"/>
  <c r="BE105"/>
  <c r="BE110"/>
  <c r="BE114"/>
  <c r="BE118"/>
  <c r="BE125"/>
  <c r="BE90"/>
  <c r="BE94"/>
  <c r="BE101"/>
  <c r="BE129"/>
  <c r="BE98"/>
  <c r="BE122"/>
  <c i="7" r="J158"/>
  <c r="J65"/>
  <c r="BK87"/>
  <c r="BK105"/>
  <c r="J105"/>
  <c r="J62"/>
  <c i="8" r="E48"/>
  <c r="F54"/>
  <c r="F55"/>
  <c r="BE87"/>
  <c r="BE90"/>
  <c r="BE94"/>
  <c r="BE98"/>
  <c r="BE105"/>
  <c r="BE110"/>
  <c r="J78"/>
  <c r="J81"/>
  <c r="BE125"/>
  <c r="BE129"/>
  <c r="BE101"/>
  <c r="BE114"/>
  <c r="BE118"/>
  <c r="BE122"/>
  <c i="7" r="BE153"/>
  <c r="BE208"/>
  <c r="BE219"/>
  <c r="J83"/>
  <c r="BE107"/>
  <c r="BE131"/>
  <c r="BE187"/>
  <c r="BE225"/>
  <c r="BE260"/>
  <c r="BE281"/>
  <c r="BE277"/>
  <c r="BE159"/>
  <c r="BE179"/>
  <c r="BE200"/>
  <c r="BE252"/>
  <c r="BE273"/>
  <c r="F54"/>
  <c r="BE265"/>
  <c i="6" r="J86"/>
  <c r="J61"/>
  <c i="7" r="BE285"/>
  <c r="F55"/>
  <c r="BE94"/>
  <c r="BE191"/>
  <c r="BE291"/>
  <c i="6" r="BK134"/>
  <c r="J134"/>
  <c r="J62"/>
  <c i="7" r="J80"/>
  <c r="BE117"/>
  <c r="BE176"/>
  <c r="BE216"/>
  <c r="BE89"/>
  <c r="BE122"/>
  <c r="BE150"/>
  <c r="BE168"/>
  <c r="BE182"/>
  <c r="BE238"/>
  <c r="BE288"/>
  <c r="E48"/>
  <c r="BE112"/>
  <c r="BE196"/>
  <c r="BE230"/>
  <c r="BE242"/>
  <c r="BE246"/>
  <c r="BE300"/>
  <c r="BE303"/>
  <c r="BE138"/>
  <c r="BE172"/>
  <c r="BE212"/>
  <c r="BE234"/>
  <c r="BE269"/>
  <c r="BE294"/>
  <c r="BE297"/>
  <c r="BE100"/>
  <c r="BE127"/>
  <c r="BE135"/>
  <c r="BE141"/>
  <c r="BE146"/>
  <c r="BE164"/>
  <c r="BE204"/>
  <c r="BE256"/>
  <c i="6" r="E48"/>
  <c r="F55"/>
  <c r="BE111"/>
  <c r="BE141"/>
  <c r="BE173"/>
  <c r="BE189"/>
  <c r="BE214"/>
  <c r="BE218"/>
  <c r="BE241"/>
  <c r="BE136"/>
  <c r="BE177"/>
  <c r="BE193"/>
  <c r="BE224"/>
  <c r="BE228"/>
  <c r="BE249"/>
  <c r="BE115"/>
  <c r="BE118"/>
  <c r="BE130"/>
  <c r="BE159"/>
  <c r="BE232"/>
  <c r="BE97"/>
  <c i="5" r="J86"/>
  <c r="J61"/>
  <c i="6" r="BE92"/>
  <c r="F54"/>
  <c r="BE107"/>
  <c r="BE149"/>
  <c r="BE87"/>
  <c r="BE102"/>
  <c r="J52"/>
  <c r="BE164"/>
  <c r="BE197"/>
  <c r="BE206"/>
  <c r="BE210"/>
  <c r="BE245"/>
  <c r="BE256"/>
  <c r="J81"/>
  <c r="BE121"/>
  <c r="BE126"/>
  <c r="BE153"/>
  <c r="BE185"/>
  <c r="BE202"/>
  <c r="BE259"/>
  <c r="BE265"/>
  <c r="BE156"/>
  <c r="BE168"/>
  <c r="BE181"/>
  <c r="BE237"/>
  <c r="BE253"/>
  <c i="5" r="BK139"/>
  <c r="J139"/>
  <c r="J62"/>
  <c i="6" r="BE145"/>
  <c r="BE262"/>
  <c r="BE268"/>
  <c r="BE271"/>
  <c i="5" r="J55"/>
  <c r="J52"/>
  <c r="BE141"/>
  <c r="BE209"/>
  <c r="E74"/>
  <c r="BE111"/>
  <c r="BE127"/>
  <c r="BE203"/>
  <c i="4" r="J89"/>
  <c r="J61"/>
  <c i="5" r="BE154"/>
  <c r="BE164"/>
  <c r="BE236"/>
  <c r="F81"/>
  <c r="BE121"/>
  <c r="BE158"/>
  <c r="BE196"/>
  <c r="BE87"/>
  <c r="BE107"/>
  <c r="BE135"/>
  <c r="BE192"/>
  <c r="BE146"/>
  <c r="BE218"/>
  <c r="BE115"/>
  <c r="BE200"/>
  <c r="BE150"/>
  <c r="BE240"/>
  <c r="F80"/>
  <c r="BE118"/>
  <c r="BE170"/>
  <c r="BE188"/>
  <c r="BE214"/>
  <c r="BE92"/>
  <c r="BE131"/>
  <c r="BE222"/>
  <c r="BE226"/>
  <c r="BE230"/>
  <c r="BE97"/>
  <c r="BE180"/>
  <c r="BE244"/>
  <c r="BE253"/>
  <c r="BE257"/>
  <c r="BE265"/>
  <c r="BE274"/>
  <c r="BE277"/>
  <c r="BE161"/>
  <c r="BE174"/>
  <c r="BE271"/>
  <c r="BE283"/>
  <c r="BE102"/>
  <c r="BE184"/>
  <c r="BE249"/>
  <c r="BE261"/>
  <c r="BE268"/>
  <c r="BE280"/>
  <c i="4" r="E48"/>
  <c r="BE98"/>
  <c i="3" r="BK90"/>
  <c r="J90"/>
  <c r="J60"/>
  <c i="4" r="J52"/>
  <c r="BE179"/>
  <c r="F55"/>
  <c r="J55"/>
  <c r="BE116"/>
  <c r="BE129"/>
  <c r="BE156"/>
  <c r="BE193"/>
  <c r="BE174"/>
  <c r="F54"/>
  <c r="BE125"/>
  <c r="BE170"/>
  <c r="BE133"/>
  <c r="BE149"/>
  <c r="BE90"/>
  <c r="BE161"/>
  <c r="BE94"/>
  <c r="BE105"/>
  <c r="BE208"/>
  <c r="BE165"/>
  <c r="BE188"/>
  <c r="BE228"/>
  <c r="BE238"/>
  <c r="BE249"/>
  <c r="BE111"/>
  <c r="BE121"/>
  <c r="BE139"/>
  <c r="BE183"/>
  <c r="BE203"/>
  <c r="BE224"/>
  <c r="BE233"/>
  <c r="BE264"/>
  <c r="BE273"/>
  <c r="BE278"/>
  <c r="BE144"/>
  <c r="BE198"/>
  <c r="BE214"/>
  <c r="BE220"/>
  <c r="BE244"/>
  <c r="BE255"/>
  <c r="BE259"/>
  <c r="BE269"/>
  <c i="2" r="P90"/>
  <c r="P89"/>
  <c i="1" r="AU55"/>
  <c i="2" r="BK90"/>
  <c r="J90"/>
  <c r="J60"/>
  <c i="3" r="BE177"/>
  <c r="BE256"/>
  <c r="BE267"/>
  <c r="E48"/>
  <c r="BE188"/>
  <c r="BE281"/>
  <c r="BE328"/>
  <c r="J55"/>
  <c r="BE111"/>
  <c r="BE291"/>
  <c r="BE349"/>
  <c r="BE373"/>
  <c r="BE183"/>
  <c r="BE193"/>
  <c r="BE210"/>
  <c r="BE220"/>
  <c r="BE232"/>
  <c r="BE264"/>
  <c r="BE285"/>
  <c r="BE344"/>
  <c r="BE366"/>
  <c r="BE382"/>
  <c r="BE102"/>
  <c r="BE247"/>
  <c r="BE294"/>
  <c r="BE378"/>
  <c r="F54"/>
  <c r="BE312"/>
  <c r="BE354"/>
  <c r="BE360"/>
  <c r="BE205"/>
  <c r="BE317"/>
  <c r="BE338"/>
  <c r="BE388"/>
  <c r="BE92"/>
  <c r="BE133"/>
  <c r="BE145"/>
  <c r="BE272"/>
  <c r="BE288"/>
  <c r="BE322"/>
  <c r="J52"/>
  <c r="BE140"/>
  <c r="BE243"/>
  <c r="BE252"/>
  <c r="BE302"/>
  <c r="BE123"/>
  <c r="BE160"/>
  <c r="BE165"/>
  <c r="BE276"/>
  <c r="F55"/>
  <c r="BE96"/>
  <c r="BE200"/>
  <c r="BE228"/>
  <c r="BE260"/>
  <c r="BE299"/>
  <c r="BE173"/>
  <c r="BE224"/>
  <c r="BE107"/>
  <c r="BE115"/>
  <c r="BE150"/>
  <c r="BE155"/>
  <c r="BE216"/>
  <c r="BE239"/>
  <c r="BE333"/>
  <c r="BE127"/>
  <c r="BE169"/>
  <c r="BE307"/>
  <c i="2" r="BE193"/>
  <c r="BE295"/>
  <c r="BE342"/>
  <c r="BE399"/>
  <c r="BE409"/>
  <c r="BE432"/>
  <c r="BE470"/>
  <c r="BE100"/>
  <c r="BE120"/>
  <c r="BE146"/>
  <c r="BE382"/>
  <c r="BE389"/>
  <c r="BE499"/>
  <c r="BE247"/>
  <c r="BE274"/>
  <c r="BE346"/>
  <c r="BE445"/>
  <c r="BE465"/>
  <c r="F55"/>
  <c r="J86"/>
  <c r="BE175"/>
  <c r="BE227"/>
  <c r="BE282"/>
  <c r="BE374"/>
  <c r="BE406"/>
  <c r="BE420"/>
  <c r="BE450"/>
  <c r="BE455"/>
  <c r="BE476"/>
  <c r="E79"/>
  <c r="BE104"/>
  <c r="BE141"/>
  <c r="BE316"/>
  <c r="BE321"/>
  <c r="BE354"/>
  <c r="BE518"/>
  <c r="BE549"/>
  <c r="BE561"/>
  <c r="BE417"/>
  <c r="BE458"/>
  <c r="BE198"/>
  <c r="BE218"/>
  <c r="BE270"/>
  <c r="BE278"/>
  <c r="BE307"/>
  <c r="BE325"/>
  <c r="BE386"/>
  <c r="BE412"/>
  <c r="BE425"/>
  <c r="BE429"/>
  <c r="BE437"/>
  <c r="BE503"/>
  <c r="BE523"/>
  <c r="BE536"/>
  <c r="BE544"/>
  <c r="BE92"/>
  <c r="BE96"/>
  <c r="BE151"/>
  <c r="BE208"/>
  <c r="BE242"/>
  <c r="BE290"/>
  <c r="BE361"/>
  <c r="BE378"/>
  <c r="BE394"/>
  <c r="BE124"/>
  <c r="BE203"/>
  <c r="BE231"/>
  <c r="J52"/>
  <c r="F85"/>
  <c r="BE115"/>
  <c r="BE132"/>
  <c r="BE157"/>
  <c r="BE254"/>
  <c r="BE286"/>
  <c r="BE403"/>
  <c r="BE440"/>
  <c r="BE491"/>
  <c r="BE495"/>
  <c r="BE507"/>
  <c r="BE511"/>
  <c r="BE529"/>
  <c r="BE213"/>
  <c r="BE259"/>
  <c r="BE350"/>
  <c r="BE365"/>
  <c r="BE237"/>
  <c r="BE264"/>
  <c r="BE338"/>
  <c r="BE481"/>
  <c r="BE485"/>
  <c r="BE555"/>
  <c r="BE136"/>
  <c r="BE299"/>
  <c r="BE369"/>
  <c r="BE109"/>
  <c r="BE128"/>
  <c r="BE163"/>
  <c r="BE180"/>
  <c r="BE223"/>
  <c r="BE303"/>
  <c r="BE312"/>
  <c r="BE334"/>
  <c r="BE167"/>
  <c r="BE186"/>
  <c r="BE329"/>
  <c i="9" r="J34"/>
  <c i="1" r="AW62"/>
  <c i="10" r="F35"/>
  <c i="1" r="BB63"/>
  <c i="8" r="J34"/>
  <c i="1" r="AW61"/>
  <c i="8" r="F34"/>
  <c i="1" r="BA61"/>
  <c i="9" r="F37"/>
  <c i="1" r="BD62"/>
  <c i="7" r="F37"/>
  <c i="1" r="BD60"/>
  <c i="6" r="F36"/>
  <c i="1" r="BC59"/>
  <c i="3" r="F36"/>
  <c i="1" r="BC56"/>
  <c i="2" r="F37"/>
  <c i="1" r="BD55"/>
  <c i="2" r="F36"/>
  <c i="1" r="BC55"/>
  <c i="10" r="J34"/>
  <c i="1" r="AW63"/>
  <c i="8" r="F37"/>
  <c i="1" r="BD61"/>
  <c i="4" r="F36"/>
  <c i="1" r="BC57"/>
  <c i="3" r="J34"/>
  <c i="1" r="AW56"/>
  <c i="5" r="J34"/>
  <c i="1" r="AW58"/>
  <c i="5" r="F36"/>
  <c i="1" r="BC58"/>
  <c i="2" r="F35"/>
  <c i="1" r="BB55"/>
  <c i="6" r="J34"/>
  <c i="1" r="AW59"/>
  <c i="7" r="J34"/>
  <c i="1" r="AW60"/>
  <c i="9" r="F34"/>
  <c i="1" r="BA62"/>
  <c i="2" r="F34"/>
  <c i="1" r="BA55"/>
  <c i="8" r="F35"/>
  <c i="1" r="BB61"/>
  <c i="7" r="F36"/>
  <c i="1" r="BC60"/>
  <c i="6" r="F35"/>
  <c i="1" r="BB59"/>
  <c i="5" r="F35"/>
  <c i="1" r="BB58"/>
  <c i="3" r="F35"/>
  <c i="1" r="BB56"/>
  <c i="10" r="F37"/>
  <c i="1" r="BD63"/>
  <c i="8" r="F36"/>
  <c i="1" r="BC61"/>
  <c i="10" r="F36"/>
  <c i="1" r="BC63"/>
  <c i="7" r="F35"/>
  <c i="1" r="BB60"/>
  <c i="4" r="F35"/>
  <c i="1" r="BB57"/>
  <c i="2" r="J34"/>
  <c i="1" r="AW55"/>
  <c i="3" r="F34"/>
  <c i="1" r="BA56"/>
  <c i="6" r="F34"/>
  <c i="1" r="BA59"/>
  <c i="3" r="F37"/>
  <c i="1" r="BD56"/>
  <c i="9" r="F35"/>
  <c i="1" r="BB62"/>
  <c i="6" r="F37"/>
  <c i="1" r="BD59"/>
  <c i="9" r="F36"/>
  <c i="1" r="BC62"/>
  <c i="4" r="F34"/>
  <c i="1" r="BA57"/>
  <c i="5" r="F37"/>
  <c i="1" r="BD58"/>
  <c i="4" r="J34"/>
  <c i="1" r="AW57"/>
  <c i="10" r="F34"/>
  <c i="1" r="BA63"/>
  <c i="4" r="F37"/>
  <c i="1" r="BD57"/>
  <c i="5" r="F34"/>
  <c i="1" r="BA58"/>
  <c i="7" r="F34"/>
  <c i="1" r="BA60"/>
  <c i="2" l="1" r="T90"/>
  <c r="T89"/>
  <c i="8" r="R85"/>
  <c r="R84"/>
  <c i="2" r="R90"/>
  <c r="R89"/>
  <c i="10" r="P85"/>
  <c r="P84"/>
  <c i="1" r="AU63"/>
  <c i="5" r="T139"/>
  <c r="T84"/>
  <c i="7" r="R86"/>
  <c i="10" r="T85"/>
  <c r="T84"/>
  <c i="4" r="R88"/>
  <c r="R87"/>
  <c r="P88"/>
  <c r="P87"/>
  <c i="1" r="AU57"/>
  <c i="7" r="P157"/>
  <c r="P86"/>
  <c i="1" r="AU60"/>
  <c i="3" r="T90"/>
  <c r="T89"/>
  <c i="8" r="BK85"/>
  <c r="BK84"/>
  <c r="J84"/>
  <c r="J59"/>
  <c i="9" r="T85"/>
  <c r="T84"/>
  <c i="4" r="T88"/>
  <c r="T87"/>
  <c i="10" r="R85"/>
  <c r="R84"/>
  <c i="7" r="T86"/>
  <c i="6" r="T134"/>
  <c r="T84"/>
  <c i="9" r="P85"/>
  <c r="P84"/>
  <c i="1" r="AU62"/>
  <c i="6" r="P134"/>
  <c r="P84"/>
  <c i="1" r="AU59"/>
  <c i="6" r="R134"/>
  <c r="R84"/>
  <c i="4" r="BK88"/>
  <c r="J88"/>
  <c r="J60"/>
  <c i="10" r="BK85"/>
  <c r="BK84"/>
  <c r="J84"/>
  <c r="J59"/>
  <c i="9" r="BK84"/>
  <c r="J84"/>
  <c i="7" r="BK86"/>
  <c r="J86"/>
  <c r="J59"/>
  <c r="J87"/>
  <c r="J60"/>
  <c i="6" r="BK84"/>
  <c r="J84"/>
  <c r="J59"/>
  <c i="5" r="BK84"/>
  <c r="J84"/>
  <c r="J59"/>
  <c i="3" r="BK89"/>
  <c r="J89"/>
  <c r="J59"/>
  <c i="2" r="BK89"/>
  <c r="J89"/>
  <c r="J59"/>
  <c i="4" r="F33"/>
  <c i="1" r="AZ57"/>
  <c i="5" r="F33"/>
  <c i="1" r="AZ58"/>
  <c i="7" r="J33"/>
  <c i="1" r="AV60"/>
  <c r="AT60"/>
  <c i="2" r="J33"/>
  <c i="1" r="AV55"/>
  <c r="AT55"/>
  <c i="6" r="J33"/>
  <c i="1" r="AV59"/>
  <c r="AT59"/>
  <c i="7" r="F33"/>
  <c i="1" r="AZ60"/>
  <c r="BC54"/>
  <c r="AY54"/>
  <c i="3" r="J33"/>
  <c i="1" r="AV56"/>
  <c r="AT56"/>
  <c i="4" r="J33"/>
  <c i="1" r="AV57"/>
  <c r="AT57"/>
  <c i="8" r="J33"/>
  <c i="1" r="AV61"/>
  <c r="AT61"/>
  <c i="5" r="J33"/>
  <c i="1" r="AV58"/>
  <c r="AT58"/>
  <c i="8" r="F33"/>
  <c i="1" r="AZ61"/>
  <c i="3" r="F33"/>
  <c i="1" r="AZ56"/>
  <c i="2" r="F33"/>
  <c i="1" r="AZ55"/>
  <c i="9" r="F33"/>
  <c i="1" r="AZ62"/>
  <c i="9" r="J30"/>
  <c i="1" r="AG62"/>
  <c r="BD54"/>
  <c r="W33"/>
  <c i="9" r="J33"/>
  <c i="1" r="AV62"/>
  <c r="AT62"/>
  <c r="BA54"/>
  <c r="AW54"/>
  <c r="AK30"/>
  <c i="10" r="J33"/>
  <c i="1" r="AV63"/>
  <c r="AT63"/>
  <c i="6" r="F33"/>
  <c i="1" r="AZ59"/>
  <c i="10" r="F33"/>
  <c i="1" r="AZ63"/>
  <c r="BB54"/>
  <c r="AX54"/>
  <c i="4" l="1" r="BK87"/>
  <c r="J87"/>
  <c r="J59"/>
  <c i="8" r="J85"/>
  <c r="J60"/>
  <c i="10" r="J85"/>
  <c r="J60"/>
  <c i="1" r="AN62"/>
  <c i="9" r="J59"/>
  <c r="J39"/>
  <c i="8" r="J30"/>
  <c i="1" r="AG61"/>
  <c r="AU54"/>
  <c r="W30"/>
  <c r="AZ54"/>
  <c r="AV54"/>
  <c r="AK29"/>
  <c i="10" r="J30"/>
  <c i="1" r="AG63"/>
  <c i="3" r="J30"/>
  <c i="1" r="AG56"/>
  <c r="AN56"/>
  <c i="6" r="J30"/>
  <c i="1" r="AG59"/>
  <c r="AN59"/>
  <c i="2" r="J30"/>
  <c i="1" r="AG55"/>
  <c i="7" r="J30"/>
  <c i="1" r="AG60"/>
  <c r="AN60"/>
  <c r="W31"/>
  <c i="5" r="J30"/>
  <c i="1" r="AG58"/>
  <c r="AN58"/>
  <c r="W32"/>
  <c i="10" l="1" r="J39"/>
  <c i="8" r="J39"/>
  <c i="7" r="J39"/>
  <c i="6" r="J39"/>
  <c i="5" r="J39"/>
  <c i="3" r="J39"/>
  <c i="2" r="J39"/>
  <c i="1" r="AN55"/>
  <c r="AN61"/>
  <c r="AN63"/>
  <c i="4" r="J30"/>
  <c i="1" r="AG57"/>
  <c r="AN57"/>
  <c r="AT54"/>
  <c r="W29"/>
  <c i="4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<sst xmlns="http://schemas.openxmlformats.org/spreadsheetml/2006/main">
  <si>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</si>
  <si>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</si>
  <si>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</si>
  <si>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</si>
  <si>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</si>
  <si>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{f03b76b3-86d6-4d16-aa55-0dab701e7a92}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</si>
  <si>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</si>
  <si>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</si>
  <si>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</si>
  <si>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</si>
  <si>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</si>
  <si>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</si>
  <si>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</si>
  <si>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</si>
  <si>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071-0-25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</si>
  <si>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</si>
  <si>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</si>
  <si>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Lanškroun, ulice Seifertova - Stavební úpravy, III. etapa</t>
  </si>
  <si>
    <t>KSO:</t>
  </si>
  <si>
    <t>822 2</t>
  </si>
  <si>
    <t>CC-CZ:</t>
  </si>
  <si>
    <t>2112</t>
  </si>
  <si>
    <t>Místo:</t>
  </si>
  <si>
    <t>Lanškroun</t>
  </si>
  <si>
    <t>Datum:</t>
  </si>
  <si>
    <t>12. 11. 2025</t>
  </si>
  <si>
    <t>Zadavatel:</t>
  </si>
  <si>
    <t>IČ:</t>
  </si>
  <si>
    <t/>
  </si>
  <si>
    <t xml:space="preserve"> </t>
  </si>
  <si>
    <t>DIČ:</t>
  </si>
  <si>
    <t>Účastník:</t>
  </si>
  <si>
    <t>Vyplň údaj</t>
  </si>
  <si>
    <t>Projektant:</t>
  </si>
  <si>
    <t>Ing. Jiří Cihlář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</si>
  <si>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</si>
  <si>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</si>
  <si>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</si>
  <si>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Součástí ceny musí být veškeré náklady, aby cena byla konečná a zahrnovala veškerý materiál a práce potřebné k dokončení díla. Výkazy výměr byly změřeny digitálně v dwg. Pro výběr zhotovitele je soupis prací nedílnou součástí projektové dokumentace a nesmí být použit samostatně._x000d_
Pro potřeby zpracování rozpočtu a výkazu výměr byla použita projektová dokumentace „Lanškroun, ulice Seifertova - Stavební úpravy, III. etapa“. Z jejích příloh byly odměřeny a zjištěny údaje uvedené v tomto výkazu výměr. Jde především o výměry zpevněných ploch, objemy zemních a bouracích prací, výměry nezpevněných ploch, objemy a výměry použitých stavebních prvků, a dále další nezbytné části nutné k dokončení stavby.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</si>
  <si>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</si>
  <si>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</si>
  <si>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</si>
  <si>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</si>
  <si>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</si>
  <si>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</si>
  <si>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</si>
  <si>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</si>
  <si>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</si>
  <si>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</si>
  <si>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</si>
  <si>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</si>
  <si>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</si>
  <si>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</si>
  <si>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</si>
  <si>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</si>
  <si>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</si>
  <si>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</si>
  <si>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</si>
  <si>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</si>
  <si>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</si>
  <si>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</si>
  <si>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</si>
  <si>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</si>
  <si>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</si>
  <si>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</si>
  <si>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</si>
  <si>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</si>
  <si>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</si>
  <si>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</si>
  <si>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</si>
  <si>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</si>
  <si>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</si>
  <si>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</si>
  <si>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</si>
  <si>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</si>
  <si>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</si>
  <si>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</si>
  <si>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</si>
  <si>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</si>
  <si>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Pozemní komunikace</t>
  </si>
  <si>
    <t>ING</t>
  </si>
  <si>
    <t>1</t>
  </si>
  <si>
    <t>{4aa4a956-1c96-4702-a918-840837fcd134}</t>
  </si>
  <si>
    <t>2</t>
  </si>
  <si>
    <t>SO 102</t>
  </si>
  <si>
    <t>Komunikace u garáží</t>
  </si>
  <si>
    <t>{87353a79-f9ac-40ca-ad2e-1f2daed84c1d}</t>
  </si>
  <si>
    <t>SO 103</t>
  </si>
  <si>
    <t>Chodník</t>
  </si>
  <si>
    <t>{e40c6f06-f3cf-44e3-bfb9-372897c35d5e}</t>
  </si>
  <si>
    <t>SO 401</t>
  </si>
  <si>
    <t>Veřejné osvětlení I</t>
  </si>
  <si>
    <t>{9b201657-727d-429a-a85a-47ed47096742}</t>
  </si>
  <si>
    <t>828 75</t>
  </si>
  <si>
    <t>SO 402</t>
  </si>
  <si>
    <t>Veřejné osvětlení II</t>
  </si>
  <si>
    <t>{9241f247-4092-4064-ac71-5a5c5b873e06}</t>
  </si>
  <si>
    <t>SO 403</t>
  </si>
  <si>
    <t>Veřejné osvětlení III</t>
  </si>
  <si>
    <t>{fa52c17a-d154-4630-9741-d1961d8df5fc}</t>
  </si>
  <si>
    <t>VRN 101</t>
  </si>
  <si>
    <t>Vedlejší rozpočtové náklady</t>
  </si>
  <si>
    <t>VON</t>
  </si>
  <si>
    <t>{46869095-cc75-4b03-ba02-5dcfbe2d3cf9}</t>
  </si>
  <si>
    <t>VRN 102</t>
  </si>
  <si>
    <t>{7dd6db96-fa62-45ef-985a-97c18c437339}</t>
  </si>
  <si>
    <t>VRN 103</t>
  </si>
  <si>
    <t>{8b77fecd-031b-408b-8d28-07d4a010c303}</t>
  </si>
  <si>
    <t>KRYCÍ LIST SOUPISU PRACÍ</t>
  </si>
  <si>
    <t>Objekt:</t>
  </si>
  <si>
    <t>SO 101 - Pozemní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</si>
  <si>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</si>
  <si>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</si>
  <si>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</si>
  <si>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</si>
  <si>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</si>
  <si>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</si>
  <si>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</si>
  <si>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</si>
  <si>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</si>
  <si>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</si>
  <si>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</si>
  <si>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  96 - Bourání konstrukcí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</si>
  <si>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</si>
  <si>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</si>
  <si>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</si>
  <si>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</si>
  <si>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</si>
  <si>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</si>
  <si>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</si>
  <si>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</si>
  <si>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</si>
  <si>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</si>
  <si>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</si>
  <si>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</si>
  <si>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</si>
  <si>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</si>
  <si>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</si>
  <si>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</si>
  <si>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</si>
  <si>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</si>
  <si>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</si>
  <si>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</si>
  <si>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111212351</t>
  </si>
  <si>
    <t>Odstranění nevhodných dřevin do 100 m2 v přes 1 m s odstraněním pařezů v rovině nebo svahu do 1:5</t>
  </si>
  <si>
    <t>m2</t>
  </si>
  <si>
    <t>CS ÚRS 2025 02</t>
  </si>
  <si>
    <t>4</t>
  </si>
  <si>
    <t>-260266994</t>
  </si>
  <si>
    <t>PP</t>
  </si>
  <si>
    <t>Odstranění nevhodných dřevin průměru kmene do 100 mm výšky přes 1 m s odstraněním pařezu do 100 m2 v rovině nebo na svahu do 1:5</t>
  </si>
  <si>
    <t>Online PSC</t>
  </si>
  <si>
    <t>https://podminky.urs.cz/item/CS_URS_2025_02/111212351</t>
  </si>
  <si>
    <t>VV</t>
  </si>
  <si>
    <t>45</t>
  </si>
  <si>
    <t>112151312</t>
  </si>
  <si>
    <t>Kácení stromu bez postupného spouštění koruny a kmene D přes 0,2 do 0,3 m</t>
  </si>
  <si>
    <t>kus</t>
  </si>
  <si>
    <t>557219273</t>
  </si>
  <si>
    <t>Pokácení stromu postupné bez spouštění částí kmene a koruny o průměru na řezné ploše pařezu přes 200 do 300 mm</t>
  </si>
  <si>
    <t>https://podminky.urs.cz/item/CS_URS_2025_02/112151312</t>
  </si>
  <si>
    <t>3</t>
  </si>
  <si>
    <t>112201112</t>
  </si>
  <si>
    <t>Odstranění pařezů D přes 0,2 do 0,3 m v rovině a svahu do 1:5 s odklizením do 20 m a zasypáním jámy</t>
  </si>
  <si>
    <t>1822421672</t>
  </si>
  <si>
    <t>Odstranění pařezu v rovině nebo na svahu do 1:5 o průměru pařezu na řezné ploše přes 200 do 300 mm</t>
  </si>
  <si>
    <t>https://podminky.urs.cz/item/CS_URS_2025_02/112201112</t>
  </si>
  <si>
    <t>122151103</t>
  </si>
  <si>
    <t>Odkopávky a prokopávky nezapažené v hornině třídy těžitelnosti I skupiny 1 a 2 objem do 100 m3 strojně</t>
  </si>
  <si>
    <t>m3</t>
  </si>
  <si>
    <t>1880888670</t>
  </si>
  <si>
    <t>Odkopávky a prokopávky nezapažené strojně v hornině třídy těžitelnosti I skupiny 1 a 2 přes 50 do 100 m3</t>
  </si>
  <si>
    <t>https://podminky.urs.cz/item/CS_URS_2025_02/122151103</t>
  </si>
  <si>
    <t>"svrchní vrstva" 383*0,15</t>
  </si>
  <si>
    <t>Součet</t>
  </si>
  <si>
    <t>5</t>
  </si>
  <si>
    <t>122251104</t>
  </si>
  <si>
    <t>Odkopávky a prokopávky nezapažené v hornině třídy těžitelnosti I skupiny 3 objem do 500 m3 strojně</t>
  </si>
  <si>
    <t>-2112020715</t>
  </si>
  <si>
    <t>Odkopávky a prokopávky nezapažené strojně v hornině třídy těžitelnosti I skupiny 3 přes 100 do 500 m3</t>
  </si>
  <si>
    <t>https://podminky.urs.cz/item/CS_URS_2025_02/122251104</t>
  </si>
  <si>
    <t>"stáv. podkladní kce" 447</t>
  </si>
  <si>
    <t>"zemina - odkop" 115</t>
  </si>
  <si>
    <t>6</t>
  </si>
  <si>
    <t>132251101</t>
  </si>
  <si>
    <t>Hloubení rýh nezapažených š do 800 mm v hornině třídy těžitelnosti I skupiny 3 objem do 20 m3 strojně</t>
  </si>
  <si>
    <t>-2083596985</t>
  </si>
  <si>
    <t>Hloubení nezapažených rýh šířky do 800 mm strojně s urovnáním dna do předepsaného profilu a spádu v hornině třídy těžitelnosti I skupiny 3 do 20 m3</t>
  </si>
  <si>
    <t>https://podminky.urs.cz/item/CS_URS_2025_02/132251101</t>
  </si>
  <si>
    <t>"přípojky" 15*0,8*1</t>
  </si>
  <si>
    <t>7</t>
  </si>
  <si>
    <t>133251101</t>
  </si>
  <si>
    <t>Hloubení šachet nezapažených v hornině třídy těžitelnosti I skupiny 3 objem do 20 m3</t>
  </si>
  <si>
    <t>-1487228265</t>
  </si>
  <si>
    <t>Hloubení nezapažených šachet strojně v hornině třídy těžitelnosti I skupiny 3 do 20 m3</t>
  </si>
  <si>
    <t>https://podminky.urs.cz/item/CS_URS_2025_02/133251101</t>
  </si>
  <si>
    <t>"pro UV" (1*1*1*2)</t>
  </si>
  <si>
    <t>8</t>
  </si>
  <si>
    <t>162201401</t>
  </si>
  <si>
    <t>Vodorovné přemístění větví stromů listnatých do 1 km D kmene přes 100 do 300 mm</t>
  </si>
  <si>
    <t>608939779</t>
  </si>
  <si>
    <t>Vodorovné přemístění větví, kmenů nebo pařezů s naložením, složením a dopravou do 1000 m větví stromů listnatých, průměru kmene přes 100 do 300 mm</t>
  </si>
  <si>
    <t>https://podminky.urs.cz/item/CS_URS_2025_02/162201401</t>
  </si>
  <si>
    <t>9</t>
  </si>
  <si>
    <t>162201411</t>
  </si>
  <si>
    <t>Vodorovné přemístění kmenů stromů listnatých do 1 km D kmene přes 100 do 300 mm</t>
  </si>
  <si>
    <t>-2073911623</t>
  </si>
  <si>
    <t>Vodorovné přemístění větví, kmenů nebo pařezů s naložením, složením a dopravou do 1000 m kmenů stromů listnatých, průměru přes 100 do 300 mm</t>
  </si>
  <si>
    <t>https://podminky.urs.cz/item/CS_URS_2025_02/162201411</t>
  </si>
  <si>
    <t>10</t>
  </si>
  <si>
    <t>162201421</t>
  </si>
  <si>
    <t>Vodorovné přemístění pařezů do 1 km D přes 100 do 300 mm</t>
  </si>
  <si>
    <t>1653837201</t>
  </si>
  <si>
    <t>Vodorovné přemístění větví, kmenů nebo pařezů s naložením, složením a dopravou do 1000 m pařezů kmenů, průměru přes 100 do 300 mm</t>
  </si>
  <si>
    <t>https://podminky.urs.cz/item/CS_URS_2025_02/162201421</t>
  </si>
  <si>
    <t>11</t>
  </si>
  <si>
    <t>162301501</t>
  </si>
  <si>
    <t>Vodorovné přemístění křovin do 5 km D kmene do 100 mm</t>
  </si>
  <si>
    <t>-1974737594</t>
  </si>
  <si>
    <t>Vodorovné přemístění smýcených křovin do průměru kmene 100 mm na vzdálenost do 5 000 m</t>
  </si>
  <si>
    <t>https://podminky.urs.cz/item/CS_URS_2025_02/162301501</t>
  </si>
  <si>
    <t>P</t>
  </si>
  <si>
    <t>Poznámka k položce:_x000d_
vč. likvidace</t>
  </si>
  <si>
    <t>162301931</t>
  </si>
  <si>
    <t>Příplatek k vodorovnému přemístění větví stromů listnatých D kmene přes 100 do 300 mm ZKD 1 km</t>
  </si>
  <si>
    <t>931182025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</si>
  <si>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</si>
  <si>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https://podminky.urs.cz/item/CS_URS_2025_02/162301931</t>
  </si>
  <si>
    <t>Poznámka k položce:_x000d_
vzdálenost odvozu je pouze orientační, určí uchazeč</t>
  </si>
  <si>
    <t>2*9</t>
  </si>
  <si>
    <t>13</t>
  </si>
  <si>
    <t>162301951</t>
  </si>
  <si>
    <t>Příplatek k vodorovnému přemístění kmenů stromů listnatých D kmene přes 100 do 300 mm ZKD 1 km</t>
  </si>
  <si>
    <t>-1604256846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</si>
  <si>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</si>
  <si>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https://podminky.urs.cz/item/CS_URS_2025_02/162301951</t>
  </si>
  <si>
    <t>14</t>
  </si>
  <si>
    <t>162301971</t>
  </si>
  <si>
    <t>Příplatek k vodorovnému přemístění pařezů D přes 100 do 300 mm ZKD 1 km</t>
  </si>
  <si>
    <t>2138854417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</si>
  <si>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</si>
  <si>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https://podminky.urs.cz/item/CS_URS_2025_02/162301971</t>
  </si>
  <si>
    <t>15</t>
  </si>
  <si>
    <t>162301981</t>
  </si>
  <si>
    <t>Příplatek k vodorovnému přemístění křovin D kmene do 100 mm ZKD 1 km</t>
  </si>
  <si>
    <t>-1114357168</t>
  </si>
  <si>
    <t>Vodorovné přemístění smýcených křovin Příplatek k ceně za každých dalších i započatých 1 000 m</t>
  </si>
  <si>
    <t>https://podminky.urs.cz/item/CS_URS_2025_02/162301981</t>
  </si>
  <si>
    <t>45*5</t>
  </si>
  <si>
    <t>16</t>
  </si>
  <si>
    <t>162351103</t>
  </si>
  <si>
    <t>Vodorovné přemístění přes 50 do 500 m výkopku/sypaniny z horniny třídy těžitelnosti I skupiny 1 až 3</t>
  </si>
  <si>
    <t>570510873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</si>
  <si>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</si>
  <si>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</si>
  <si>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>"V rámci stavby" 0,238</t>
  </si>
  <si>
    <t>17</t>
  </si>
  <si>
    <t>162751117</t>
  </si>
  <si>
    <t>Vodorovné přemístění přes 9 000 do 10000 m výkopku/sypaniny z horniny třídy těžitelnosti I skupiny 1 až 3</t>
  </si>
  <si>
    <t>1986003235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</si>
  <si>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</si>
  <si>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</si>
  <si>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57,45</t>
  </si>
  <si>
    <t>562+12+2</t>
  </si>
  <si>
    <t>-(0,238)</t>
  </si>
  <si>
    <t>18</t>
  </si>
  <si>
    <t>167151101</t>
  </si>
  <si>
    <t>Nakládání výkopku z hornin třídy těžitelnosti I skupiny 1 až 3 do 100 m3</t>
  </si>
  <si>
    <t>1449280794</t>
  </si>
  <si>
    <t>Nakládání, skládání a překládání neulehlého výkopku nebo sypaniny strojně nakládání, množství do 100 m3, z horniny třídy těžitelnosti I, skupiny 1 až 3</t>
  </si>
  <si>
    <t>https://podminky.urs.cz/item/CS_URS_2025_02/167151101</t>
  </si>
  <si>
    <t>0,238</t>
  </si>
  <si>
    <t>19</t>
  </si>
  <si>
    <t>171201231</t>
  </si>
  <si>
    <t>Poplatek za uložení zeminy a kamení na recyklační skládce (skládkovné) kód odpadu 17 05 04</t>
  </si>
  <si>
    <t>t</t>
  </si>
  <si>
    <t>-628941884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</si>
  <si>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</si>
  <si>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</si>
  <si>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633,212</t>
  </si>
  <si>
    <t>633,212*1,8 'Přepočtené koeficientem množství</t>
  </si>
  <si>
    <t>20</t>
  </si>
  <si>
    <t>174151101</t>
  </si>
  <si>
    <t>Zásyp jam, šachet rýh nebo kolem objektů sypaninou se zhutněním</t>
  </si>
  <si>
    <t>1994273402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</si>
  <si>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</si>
  <si>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</si>
  <si>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"zásyp odstraněných UV zeminou" 1*(PI*0,275*0,275*1)</t>
  </si>
  <si>
    <t>"obsyp UV štěrkopískem" (2-(PI*0,275*0,275*1*2))</t>
  </si>
  <si>
    <t>"zásyp přípojek ŠD" (15)*0,8*(1-(0,1+0,26))</t>
  </si>
  <si>
    <t>M</t>
  </si>
  <si>
    <t>58344171</t>
  </si>
  <si>
    <t>štěrkodrť frakce 0/32</t>
  </si>
  <si>
    <t>1517237871</t>
  </si>
  <si>
    <t>7,68</t>
  </si>
  <si>
    <t>7,68*2 'Přepočtené koeficientem množství</t>
  </si>
  <si>
    <t>22</t>
  </si>
  <si>
    <t>175151101</t>
  </si>
  <si>
    <t>Obsypání potrubí strojně sypaninou bez prohození, uloženou do 3 m</t>
  </si>
  <si>
    <t>1992059612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</si>
  <si>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</si>
  <si>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</si>
  <si>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(15)*0,8*0,26-(PI*0,075*0,075*(15))</t>
  </si>
  <si>
    <t>23</t>
  </si>
  <si>
    <t>58331200</t>
  </si>
  <si>
    <t>štěrkopísek netříděný</t>
  </si>
  <si>
    <t>43067667</t>
  </si>
  <si>
    <t>1,525+2,855</t>
  </si>
  <si>
    <t>4,38*2 'Přepočtené koeficientem množství</t>
  </si>
  <si>
    <t>24</t>
  </si>
  <si>
    <t>181111111</t>
  </si>
  <si>
    <t>Plošná úprava terénu do 500 m2 zemina skupiny 1 až 4 nerovnosti přes 50 do 100 mm v rovinně a svahu do 1:5</t>
  </si>
  <si>
    <t>-1395717770</t>
  </si>
  <si>
    <t>Plošná úprava terénu v zemině skupiny 1 až 4 s urovnáním povrchu bez doplnění ornice souvislé plochy do 500 m2 při nerovnostech terénu přes 50 do 100 mm v rovině nebo na svahu do 1:5</t>
  </si>
  <si>
    <t>https://podminky.urs.cz/item/CS_URS_2025_02/181111111</t>
  </si>
  <si>
    <t>182</t>
  </si>
  <si>
    <t>25</t>
  </si>
  <si>
    <t>181351003</t>
  </si>
  <si>
    <t>Rozprostření ornice tl vrstvy do 200 mm pl do 100 m2 v rovině nebo ve svahu do 1:5 strojně</t>
  </si>
  <si>
    <t>584737771</t>
  </si>
  <si>
    <t>Rozprostření a urovnání ornice v rovině nebo ve svahu sklonu do 1:5 strojně při souvislé ploše do 100 m2, tl. vrstvy do 200 mm</t>
  </si>
  <si>
    <t>https://podminky.urs.cz/item/CS_URS_2025_02/181351003</t>
  </si>
  <si>
    <t>26</t>
  </si>
  <si>
    <t>10364101</t>
  </si>
  <si>
    <t>zemina pro terénní úpravy - ornice</t>
  </si>
  <si>
    <t>-363156258</t>
  </si>
  <si>
    <t>Poznámka k položce:_x000d_
zemina vhodná k ohumusování</t>
  </si>
  <si>
    <t>182*0,15</t>
  </si>
  <si>
    <t>27,3*1,8 'Přepočtené koeficientem množství</t>
  </si>
  <si>
    <t>27</t>
  </si>
  <si>
    <t>181411131</t>
  </si>
  <si>
    <t>Založení parkového trávníku výsevem pl do 1000 m2 v rovině a ve svahu do 1:5</t>
  </si>
  <si>
    <t>-1785727291</t>
  </si>
  <si>
    <t>Založení trávníku na půdě předem připravené plochy do 1000 m2 výsevem včetně utažení parkového v rovině nebo na svahu do 1:5</t>
  </si>
  <si>
    <t>https://podminky.urs.cz/item/CS_URS_2025_02/181411131</t>
  </si>
  <si>
    <t>28</t>
  </si>
  <si>
    <t>00572420</t>
  </si>
  <si>
    <t>osivo směs travní parková okrasná</t>
  </si>
  <si>
    <t>kg</t>
  </si>
  <si>
    <t>1187676470</t>
  </si>
  <si>
    <t>(182)*0,03</t>
  </si>
  <si>
    <t>29</t>
  </si>
  <si>
    <t>181951112</t>
  </si>
  <si>
    <t>Úprava pláně v hornině třídy těžitelnosti I skupiny 1 až 3 se zhutněním strojně</t>
  </si>
  <si>
    <t>-1953791527</t>
  </si>
  <si>
    <t>Úprava pláně vyrovnáním výškových rozdílů strojně v hornině třídy těžitelnosti I, skupiny 1 až 3 se zhutněním</t>
  </si>
  <si>
    <t>https://podminky.urs.cz/item/CS_URS_2025_02/181951112</t>
  </si>
  <si>
    <t>295</t>
  </si>
  <si>
    <t>338+708+1373</t>
  </si>
  <si>
    <t>30</t>
  </si>
  <si>
    <t>183402121</t>
  </si>
  <si>
    <t>Rozrušení půdy souvislé pl přes 100 do 500 m2 hl přes 50 do 150 mm v rovině a svahu do 1:5</t>
  </si>
  <si>
    <t>691346357</t>
  </si>
  <si>
    <t>Rozrušení půdy na hloubku přes 50 do 150 mm souvislé plochy do 500 m2 v rovině nebo na svahu do 1:5</t>
  </si>
  <si>
    <t>https://podminky.urs.cz/item/CS_URS_2025_02/183402121</t>
  </si>
  <si>
    <t>31</t>
  </si>
  <si>
    <t>184813511</t>
  </si>
  <si>
    <t>Chemické odplevelení před založením kultury postřikem na široko v rovině a svahu do 1:5 ručně</t>
  </si>
  <si>
    <t>-642668423</t>
  </si>
  <si>
    <t>Chemické odplevelení půdy před založením kultury, trávníku nebo zpevněných ploch ručně o jakékoli výměře postřikem na široko v rovině nebo na svahu do 1:5</t>
  </si>
  <si>
    <t>https://podminky.urs.cz/item/CS_URS_2025_02/184813511</t>
  </si>
  <si>
    <t>32</t>
  </si>
  <si>
    <t>185804312</t>
  </si>
  <si>
    <t>Zalití rostlin vodou plocha přes 20 m2</t>
  </si>
  <si>
    <t>-1119946513</t>
  </si>
  <si>
    <t>Zalití rostlin vodou plochy záhonů jednotlivě přes 20 m2</t>
  </si>
  <si>
    <t>https://podminky.urs.cz/item/CS_URS_2025_02/185804312</t>
  </si>
  <si>
    <t>Poznámka k položce:_x000d_
3x zalití</t>
  </si>
  <si>
    <t>(182)*0,01*3</t>
  </si>
  <si>
    <t>Zakládání</t>
  </si>
  <si>
    <t>33</t>
  </si>
  <si>
    <t>271572211</t>
  </si>
  <si>
    <t>Podsyp pod základové konstrukce se zhutněním z netříděného štěrkopísku</t>
  </si>
  <si>
    <t>903109093</t>
  </si>
  <si>
    <t>Podsyp pod základové konstrukce se zhutněním a urovnáním povrchu ze štěrkopísku netříděného</t>
  </si>
  <si>
    <t>https://podminky.urs.cz/item/CS_URS_2025_02/271572211</t>
  </si>
  <si>
    <t xml:space="preserve">"pod obruby - ŠP dle PD" 295*0,1 </t>
  </si>
  <si>
    <t>Vodorovné konstrukce</t>
  </si>
  <si>
    <t>34</t>
  </si>
  <si>
    <t>451573111</t>
  </si>
  <si>
    <t>Lože pod potrubí otevřený výkop ze štěrkopísku</t>
  </si>
  <si>
    <t>1001959622</t>
  </si>
  <si>
    <t>Lože pod potrubí, stoky a drobné objekty v otevřeném výkopu z písku a štěrkopísku do 63 mm</t>
  </si>
  <si>
    <t>https://podminky.urs.cz/item/CS_URS_2025_02/451573111</t>
  </si>
  <si>
    <t>(15)*0,8*0,1</t>
  </si>
  <si>
    <t>35</t>
  </si>
  <si>
    <t>452311141</t>
  </si>
  <si>
    <t>Podkladní desky z betonu prostého bez zvýšených nároků na prostředí tř. C 16/20 otevřený výkop</t>
  </si>
  <si>
    <t>-1192661942</t>
  </si>
  <si>
    <t>Podkladní a zajišťovací konstrukce z betonu prostého v otevřeném výkopu bez zvýšených nároků na prostředí desky pod potrubí, stoky a drobné objekty z betonu tř. C 16/20</t>
  </si>
  <si>
    <t>https://podminky.urs.cz/item/CS_URS_2025_02/452311141</t>
  </si>
  <si>
    <t>"pod UV" 0,6*0,6*0,1*2</t>
  </si>
  <si>
    <t>Komunikace pozemní</t>
  </si>
  <si>
    <t>36</t>
  </si>
  <si>
    <t>564851011</t>
  </si>
  <si>
    <t>Podklad ze štěrkodrtě ŠD plochy do 100 m2 tl 150 mm</t>
  </si>
  <si>
    <t>-1897569082</t>
  </si>
  <si>
    <t>Podklad ze štěrkodrti ŠD s rozprostřením a zhutněním plochy jednotlivě do 100 m2, po zhutnění tl. 150 mm</t>
  </si>
  <si>
    <t>https://podminky.urs.cz/item/CS_URS_2025_02/564851011</t>
  </si>
  <si>
    <t>338</t>
  </si>
  <si>
    <t>37</t>
  </si>
  <si>
    <t>564861111</t>
  </si>
  <si>
    <t>Podklad ze štěrkodrtě ŠD plochy přes 100 m2 tl 200 mm</t>
  </si>
  <si>
    <t>1296463796</t>
  </si>
  <si>
    <t>Podklad ze štěrkodrti ŠD s rozprostřením a zhutněním plochy přes 100 m2, po zhutnění tl. 200 mm</t>
  </si>
  <si>
    <t>https://podminky.urs.cz/item/CS_URS_2025_02/564861111</t>
  </si>
  <si>
    <t>708</t>
  </si>
  <si>
    <t>38</t>
  </si>
  <si>
    <t>564871111</t>
  </si>
  <si>
    <t>Podklad ze štěrkodrtě ŠD plochy přes 100 m2 tl 250 mm</t>
  </si>
  <si>
    <t>-1327065445</t>
  </si>
  <si>
    <t>Podklad ze štěrkodrti ŠD s rozprostřením a zhutněním plochy přes 100 m2, po zhutnění tl. 250 mm</t>
  </si>
  <si>
    <t>https://podminky.urs.cz/item/CS_URS_2025_02/564871111</t>
  </si>
  <si>
    <t>1373</t>
  </si>
  <si>
    <t>39</t>
  </si>
  <si>
    <t>564951413</t>
  </si>
  <si>
    <t>Podklad z asfaltového recyklátu plochy přes 100 m2 tl 150 mm</t>
  </si>
  <si>
    <t>-823546639</t>
  </si>
  <si>
    <t>Podklad nebo podsyp z asfaltového recyklátu s rozprostřením a zhutněním plochy přes 100 m2, po zhutnění tl. 150 mm</t>
  </si>
  <si>
    <t>https://podminky.urs.cz/item/CS_URS_2025_02/564951413</t>
  </si>
  <si>
    <t>40</t>
  </si>
  <si>
    <t>565145021</t>
  </si>
  <si>
    <t>Asfaltový beton vrstva podkladní ACP 16 + tl 60 mm š přes 3 m z nemodifikovaného asfaltu</t>
  </si>
  <si>
    <t>1742054012</t>
  </si>
  <si>
    <t>Asfaltový beton vrstva podkladní ACP 16+ z nemodifikovaného asfaltu s rozprostřením a zhutněním ACP 16 + v pruhu šířky přes 3 m, po zhutnění tl. 60 mm</t>
  </si>
  <si>
    <t>https://podminky.urs.cz/item/CS_URS_2025_02/565145021</t>
  </si>
  <si>
    <t>840</t>
  </si>
  <si>
    <t>41</t>
  </si>
  <si>
    <t>567122111</t>
  </si>
  <si>
    <t>Podklad ze směsi stmelené cementem SC C 8/10 (KSC I) tl 120 mm</t>
  </si>
  <si>
    <t>-1383791896</t>
  </si>
  <si>
    <t>Podklad ze směsi stmelené cementem SC bez dilatačních spár, s rozprostřením a zhutněním SC C 8/10 (KSC I), po zhutnění tl. 120 mm</t>
  </si>
  <si>
    <t>https://podminky.urs.cz/item/CS_URS_2025_02/567122111</t>
  </si>
  <si>
    <t>838</t>
  </si>
  <si>
    <t>42</t>
  </si>
  <si>
    <t>577134121</t>
  </si>
  <si>
    <t>Asfaltový beton vrstva obrusná ACO 11+ tř. I tl 40 mm š přes 3 m z nemodifikovaného asfaltu</t>
  </si>
  <si>
    <t>94447247</t>
  </si>
  <si>
    <t>Asfaltový beton vrstva obrusná ACO 11 z nemodifikovaného asfaltu s rozprostřením a se zhutněním ACO 11+ v pruhu šířky přes 3 m, po zhutnění tl. 40 mm</t>
  </si>
  <si>
    <t>https://podminky.urs.cz/item/CS_URS_2025_02/577134121</t>
  </si>
  <si>
    <t>842</t>
  </si>
  <si>
    <t>43</t>
  </si>
  <si>
    <t>591411111</t>
  </si>
  <si>
    <t>Kladení dlažby z mozaiky jednobarevné komunikací pro pěší lože z kameniva</t>
  </si>
  <si>
    <t>1383966150</t>
  </si>
  <si>
    <t>Kladení dlažby z mozaiky komunikací pro pěší s vyplněním spár, s dvojím beraněním a se smetením přebytečného materiálu na vzdálenost do 3 m jednobarevné, s ložem tl. do 40 mm z kameniva</t>
  </si>
  <si>
    <t>https://podminky.urs.cz/item/CS_URS_2025_02/591411111</t>
  </si>
  <si>
    <t>44</t>
  </si>
  <si>
    <t>58381005</t>
  </si>
  <si>
    <t>kostka štípaná dlažební mozaika žula 4/6 šedá</t>
  </si>
  <si>
    <t>593462363</t>
  </si>
  <si>
    <t>25*1,03 'Přepočtené koeficientem množství</t>
  </si>
  <si>
    <t>596211110</t>
  </si>
  <si>
    <t>Kladení zámkové dlažby komunikací pro pěší ručně tl 60 mm skupiny A pl do 50 m2</t>
  </si>
  <si>
    <t>141113749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</si>
  <si>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</si>
  <si>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https://podminky.urs.cz/item/CS_URS_2025_02/596211110</t>
  </si>
  <si>
    <t>14,9+9,5</t>
  </si>
  <si>
    <t>46</t>
  </si>
  <si>
    <t>59245006</t>
  </si>
  <si>
    <t>dlažba pro nevidomé betonová 200x100mm tl 60mm černá</t>
  </si>
  <si>
    <t>-1717871321</t>
  </si>
  <si>
    <t>14,9</t>
  </si>
  <si>
    <t>14,9*1,03 'Přepočtené koeficientem množství</t>
  </si>
  <si>
    <t>47</t>
  </si>
  <si>
    <t>59246080.R</t>
  </si>
  <si>
    <t>dlažba pro nevidomé "slepecká přídlažba" betonová 250x250mm tl 60mm přírodní</t>
  </si>
  <si>
    <t>-603418137</t>
  </si>
  <si>
    <t>Poznámka k položce:_x000d_
lemování prvků pro nevidomé</t>
  </si>
  <si>
    <t>9,5</t>
  </si>
  <si>
    <t>9,5*1,03 'Přepočtené koeficientem množství</t>
  </si>
  <si>
    <t>48</t>
  </si>
  <si>
    <t>596211113</t>
  </si>
  <si>
    <t>Kladení zámkové dlažby komunikací pro pěší ručně tl 60 mm skupiny A pl přes 300 m2</t>
  </si>
  <si>
    <t>1459478795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</si>
  <si>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</si>
  <si>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https://podminky.urs.cz/item/CS_URS_2025_02/596211113</t>
  </si>
  <si>
    <t>659</t>
  </si>
  <si>
    <t>49</t>
  </si>
  <si>
    <t>59245018</t>
  </si>
  <si>
    <t>dlažba skladebná betonová 200x100mm tl 60mm přírodní</t>
  </si>
  <si>
    <t>1127721319</t>
  </si>
  <si>
    <t>659*1,01 'Přepočtené koeficientem množství</t>
  </si>
  <si>
    <t>50</t>
  </si>
  <si>
    <t>596212210</t>
  </si>
  <si>
    <t>Kladení zámkové dlažby pozemních komunikací ručně tl 80 mm skupiny A pl do 50 m2</t>
  </si>
  <si>
    <t>-1877911478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</si>
  <si>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</si>
  <si>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https://podminky.urs.cz/item/CS_URS_2025_02/596212210</t>
  </si>
  <si>
    <t>124+27,4+24,4+21,3</t>
  </si>
  <si>
    <t>51</t>
  </si>
  <si>
    <t>59245020</t>
  </si>
  <si>
    <t>dlažba skladebná betonová 200x100mm tl 80mm přírodní</t>
  </si>
  <si>
    <t>1917122592</t>
  </si>
  <si>
    <t>21,3</t>
  </si>
  <si>
    <t>21,3*1,03 'Přepočtené koeficientem množství</t>
  </si>
  <si>
    <t>52</t>
  </si>
  <si>
    <t>59245030</t>
  </si>
  <si>
    <t>dlažba skladebná betonová 200x200mm tl 80mm přírodní</t>
  </si>
  <si>
    <t>565371935</t>
  </si>
  <si>
    <t>124</t>
  </si>
  <si>
    <t>124*1,02 'Přepočtené koeficientem množství</t>
  </si>
  <si>
    <t>53</t>
  </si>
  <si>
    <t>59245005.A</t>
  </si>
  <si>
    <t>dlažba skladebná betonová 200x100mm tl 80mm černá</t>
  </si>
  <si>
    <t>-758903267</t>
  </si>
  <si>
    <t>27,4</t>
  </si>
  <si>
    <t>27,4*1,03 'Přepočtené koeficientem množství</t>
  </si>
  <si>
    <t>54</t>
  </si>
  <si>
    <t>59245005.Ž</t>
  </si>
  <si>
    <t>dlažba skladebná betonová 200x100mm tl 80mm žlutá</t>
  </si>
  <si>
    <t>1705687509</t>
  </si>
  <si>
    <t>24,4</t>
  </si>
  <si>
    <t>24,4*1,03 'Přepočtené koeficientem množství</t>
  </si>
  <si>
    <t>55</t>
  </si>
  <si>
    <t>596412113</t>
  </si>
  <si>
    <t>Kladení dlažby z vegetačních tvárnic pozemních komunikací velikosti dlaždic do 0,09 m2 tl 80 mm pl přes 50 do 100 m2</t>
  </si>
  <si>
    <t>-71827301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</si>
  <si>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50 do 100 m2</t>
  </si>
  <si>
    <t>https://podminky.urs.cz/item/CS_URS_2025_02/596412113</t>
  </si>
  <si>
    <t>56</t>
  </si>
  <si>
    <t>592_vsak.2.1</t>
  </si>
  <si>
    <t>dlažba zámková vegetační-drenážní 200x200x80mm barva přírodní "spára 12mm"</t>
  </si>
  <si>
    <t>-1424961987</t>
  </si>
  <si>
    <t xml:space="preserve">dlaždice betonové dlažba vegetační-drenážní (ČSN EN 1338) dlažba vibrolisovaná standardní povrch (uzavřený hladký povrch) provedení: PŘÍRODNÍ dlažba 200 x 200 x 80 (spára 12 mmi)
</t>
  </si>
  <si>
    <t>Poznámka k položce:_x000d_
spára dlažeb 12 mm</t>
  </si>
  <si>
    <t>338*1,01 'Přepočtené koeficientem množství</t>
  </si>
  <si>
    <t>Trubní vedení</t>
  </si>
  <si>
    <t>57</t>
  </si>
  <si>
    <t>871313121</t>
  </si>
  <si>
    <t>Montáž kanalizačního potrubí hladkého plnostěnného SN 8 z PVC-U DN 160</t>
  </si>
  <si>
    <t>m</t>
  </si>
  <si>
    <t>-2123182515</t>
  </si>
  <si>
    <t>Montáž kanalizačního potrubí z tvrdého PVC-U hladkého plnostěnného tuhost SN 8 DN 160</t>
  </si>
  <si>
    <t>https://podminky.urs.cz/item/CS_URS_2025_02/871313121</t>
  </si>
  <si>
    <t>58</t>
  </si>
  <si>
    <t>28611165</t>
  </si>
  <si>
    <t>trubka kanalizační PVC-U plnostěnná jednovrstvá DN 160x3000mm SN8</t>
  </si>
  <si>
    <t>-1636362299</t>
  </si>
  <si>
    <t>15*1,03 'Přepočtené koeficientem množství</t>
  </si>
  <si>
    <t>59</t>
  </si>
  <si>
    <t>890411851</t>
  </si>
  <si>
    <t>Bourání šachet z prefabrikovaných skruží strojně obestavěného prostoru do 1,5 m3</t>
  </si>
  <si>
    <t>277471720</t>
  </si>
  <si>
    <t>Bourání šachet a jímek strojně velikosti obestavěného prostoru do 1,5 m3 z prefabrikovaných skruží</t>
  </si>
  <si>
    <t>https://podminky.urs.cz/item/CS_URS_2025_02/890411851</t>
  </si>
  <si>
    <t>"UV" 1*(PI*0,275*0,275*1)</t>
  </si>
  <si>
    <t>60</t>
  </si>
  <si>
    <t>895941301</t>
  </si>
  <si>
    <t>Osazení vpusti uliční DN 450 z betonových dílců dno s výtokem</t>
  </si>
  <si>
    <t>-1738696269</t>
  </si>
  <si>
    <t>Osazení vpusti uliční z betonových dílců DN 450 dno s výtokem</t>
  </si>
  <si>
    <t>https://podminky.urs.cz/item/CS_URS_2025_02/895941301</t>
  </si>
  <si>
    <t>61</t>
  </si>
  <si>
    <t>59223850</t>
  </si>
  <si>
    <t>dno pro uliční vpusť s výtokovým otvorem betonové 450x330x50mm</t>
  </si>
  <si>
    <t>1096183177</t>
  </si>
  <si>
    <t>Poznámka k položce:_x000d_
odtok PVC DN150</t>
  </si>
  <si>
    <t>62</t>
  </si>
  <si>
    <t>895941313</t>
  </si>
  <si>
    <t>Osazení vpusti uliční DN 450 z betonových dílců skruž horní 295 mm</t>
  </si>
  <si>
    <t>-297337959</t>
  </si>
  <si>
    <t>Osazení vpusti uliční z betonových dílců DN 450 skruž horní 295 mm</t>
  </si>
  <si>
    <t>https://podminky.urs.cz/item/CS_URS_2025_02/895941313</t>
  </si>
  <si>
    <t>63</t>
  </si>
  <si>
    <t>59223857</t>
  </si>
  <si>
    <t>skruž betonová horní pro uliční vpusť 450x295x50mm</t>
  </si>
  <si>
    <t>-1579485857</t>
  </si>
  <si>
    <t>64</t>
  </si>
  <si>
    <t>899132111</t>
  </si>
  <si>
    <t>Výměna (výšková úprava) poklopu kanalizačního samonivelačního s ošetřením podkladu hloubky do 25 cm</t>
  </si>
  <si>
    <t>-824121396</t>
  </si>
  <si>
    <t>Výměna (výšková úprava) poklopu kanalizačního s rámem samonivelačním s ošetřením podkladních vrstev hloubky do 25 cm</t>
  </si>
  <si>
    <t>https://podminky.urs.cz/item/CS_URS_2025_02/899132111</t>
  </si>
  <si>
    <t>"výšková úprava, poklop stávající" 4</t>
  </si>
  <si>
    <t>65</t>
  </si>
  <si>
    <t>899203211</t>
  </si>
  <si>
    <t>Demontáž mříží litinových včetně rámů hmotnosti přes 100 do 150 kg</t>
  </si>
  <si>
    <t>-1194018603</t>
  </si>
  <si>
    <t>Demontáž mříží litinových včetně rámů, hmotnosti jednotlivě přes 100 do 150 Kg</t>
  </si>
  <si>
    <t>https://podminky.urs.cz/item/CS_URS_2025_02/899203211</t>
  </si>
  <si>
    <t>66</t>
  </si>
  <si>
    <t>899204112</t>
  </si>
  <si>
    <t>Osazení mříží litinových včetně rámů a košů na bahno pro třídu zatížení D400, E600</t>
  </si>
  <si>
    <t>1653640408</t>
  </si>
  <si>
    <t>https://podminky.urs.cz/item/CS_URS_2025_02/899204112</t>
  </si>
  <si>
    <t>67</t>
  </si>
  <si>
    <t>59223864</t>
  </si>
  <si>
    <t>prstenec pro uliční vpusť vyrovnávací betonový 390x60x130mm</t>
  </si>
  <si>
    <t>-1173774268</t>
  </si>
  <si>
    <t>68</t>
  </si>
  <si>
    <t>55242322</t>
  </si>
  <si>
    <t>mříž D 400 - plochá 300x500mm</t>
  </si>
  <si>
    <t>1958513237</t>
  </si>
  <si>
    <t>69</t>
  </si>
  <si>
    <t>59223870</t>
  </si>
  <si>
    <t>koš nízký pro uliční vpusti žárově Pz plech pro rám 500/300mm</t>
  </si>
  <si>
    <t>976070669</t>
  </si>
  <si>
    <t>70</t>
  </si>
  <si>
    <t>899722113</t>
  </si>
  <si>
    <t>Krytí potrubí z plastů výstražnou fólií z PVC přes 25 do 34cm</t>
  </si>
  <si>
    <t>-1370669731</t>
  </si>
  <si>
    <t>Krytí potrubí z plastů výstražnou fólií z PVC šířky přes 25 do 34 cm</t>
  </si>
  <si>
    <t>https://podminky.urs.cz/item/CS_URS_2025_02/899722113</t>
  </si>
  <si>
    <t>71</t>
  </si>
  <si>
    <t>kanalizace_02</t>
  </si>
  <si>
    <t>Zaslepení stávající kanalizace</t>
  </si>
  <si>
    <t>-1718858095</t>
  </si>
  <si>
    <t>"přípojka DN150" 1</t>
  </si>
  <si>
    <t>72</t>
  </si>
  <si>
    <t>napojení_v2.1</t>
  </si>
  <si>
    <t>napojení přípojek "jádrové vrtání DN do 160 mm" na stávající potrubí / šachtu</t>
  </si>
  <si>
    <t>182238050</t>
  </si>
  <si>
    <t>Poznámka k položce:_x000d_
vč. vlastního napojení a utěsnění</t>
  </si>
  <si>
    <t>Ostatní konstrukce a práce, bourání</t>
  </si>
  <si>
    <t>73</t>
  </si>
  <si>
    <t>914111111</t>
  </si>
  <si>
    <t>Montáž svislé dopravní značky do velikosti 1 m2 objímkami na sloupek nebo konzolu</t>
  </si>
  <si>
    <t>-1669611544</t>
  </si>
  <si>
    <t>Montáž svislé dopravní značky základní velikosti do 1 m2 objímkami na sloupky nebo konzoly</t>
  </si>
  <si>
    <t>https://podminky.urs.cz/item/CS_URS_2025_02/914111111</t>
  </si>
  <si>
    <t>74</t>
  </si>
  <si>
    <t>40445621</t>
  </si>
  <si>
    <t>informativní značky provozní IP1-IP3, IP4b-IP7, IP10a, b 500x500mm</t>
  </si>
  <si>
    <t>1484841662</t>
  </si>
  <si>
    <t>"IP10a" 1</t>
  </si>
  <si>
    <t>75</t>
  </si>
  <si>
    <t>914511112</t>
  </si>
  <si>
    <t>Montáž sloupku dopravních značek délky do 3,5 m s betonovým základem a patkou D 60 mm</t>
  </si>
  <si>
    <t>-1816428058</t>
  </si>
  <si>
    <t>Montáž sloupku dopravních značek délky do 3,5 m do hliníkové patky pro sloupek D 60 mm</t>
  </si>
  <si>
    <t>https://podminky.urs.cz/item/CS_URS_2025_02/914511112</t>
  </si>
  <si>
    <t>76</t>
  </si>
  <si>
    <t>40445225</t>
  </si>
  <si>
    <t>sloupek pro dopravní značku Zn D 60mm v 3,5m</t>
  </si>
  <si>
    <t>-1581758436</t>
  </si>
  <si>
    <t>77</t>
  </si>
  <si>
    <t>916131213</t>
  </si>
  <si>
    <t>Osazení silničního obrubníku betonového stojatého s boční opěrou do lože z betonu prostého</t>
  </si>
  <si>
    <t>-434101919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</si>
  <si>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</si>
  <si>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https://podminky.urs.cz/item/CS_URS_2025_02/916131213</t>
  </si>
  <si>
    <t>255+3+27,5+8+8,2+3</t>
  </si>
  <si>
    <t>78</t>
  </si>
  <si>
    <t>59217031</t>
  </si>
  <si>
    <t>obrubník silniční betonový 1000x150x250mm</t>
  </si>
  <si>
    <t>-1815826455</t>
  </si>
  <si>
    <t>255</t>
  </si>
  <si>
    <t>255*1,02 'Přepočtené koeficientem množství</t>
  </si>
  <si>
    <t>79</t>
  </si>
  <si>
    <t>59217029</t>
  </si>
  <si>
    <t>obrubník silniční betonový nájezdový 1000x150x150mm</t>
  </si>
  <si>
    <t>168378224</t>
  </si>
  <si>
    <t>27,5</t>
  </si>
  <si>
    <t>27,5*1,02 'Přepočtené koeficientem množství</t>
  </si>
  <si>
    <t>80</t>
  </si>
  <si>
    <t>59217030</t>
  </si>
  <si>
    <t>obrubník silniční betonový přechodový 1000x150x150-250mm</t>
  </si>
  <si>
    <t>909834531</t>
  </si>
  <si>
    <t>81</t>
  </si>
  <si>
    <t>59217035</t>
  </si>
  <si>
    <t>obrubník betonový obloukový vnější 780x150x250mm</t>
  </si>
  <si>
    <t>1521311228</t>
  </si>
  <si>
    <t>"R0,5 " 8</t>
  </si>
  <si>
    <t>"R1" 8,2</t>
  </si>
  <si>
    <t>"R2" 3</t>
  </si>
  <si>
    <t>19,2*1,02 'Přepočtené koeficientem množství</t>
  </si>
  <si>
    <t>82</t>
  </si>
  <si>
    <t>916231213</t>
  </si>
  <si>
    <t>Osazení chodníkového obrubníku betonového stojatého s boční opěrou do lože z betonu prostého</t>
  </si>
  <si>
    <t>146859580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</si>
  <si>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</si>
  <si>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https://podminky.urs.cz/item/CS_URS_2025_02/916231213</t>
  </si>
  <si>
    <t>678</t>
  </si>
  <si>
    <t>83</t>
  </si>
  <si>
    <t>59217017</t>
  </si>
  <si>
    <t>obrubník betonový chodníkový 1000x100x250mm</t>
  </si>
  <si>
    <t>671861208</t>
  </si>
  <si>
    <t>Poznámka k položce:_x000d_
se zkosenou hranou</t>
  </si>
  <si>
    <t>678*1,02 'Přepočtené koeficientem množství</t>
  </si>
  <si>
    <t>84</t>
  </si>
  <si>
    <t>919732211</t>
  </si>
  <si>
    <t>Styčná spára napojení nového živičného povrchu na stávající za tepla š 15 mm hl 25 mm s prořezáním</t>
  </si>
  <si>
    <t>1982287689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</si>
  <si>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</si>
  <si>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https://podminky.urs.cz/item/CS_URS_2025_02/919732211</t>
  </si>
  <si>
    <t>7,5</t>
  </si>
  <si>
    <t>85</t>
  </si>
  <si>
    <t>919735112</t>
  </si>
  <si>
    <t>Řezání stávajícího živičného krytu hl přes 50 do 100 mm</t>
  </si>
  <si>
    <t>-1784544713</t>
  </si>
  <si>
    <t>Řezání stávajícího živičného krytu nebo podkladu hloubky přes 50 do 100 mm</t>
  </si>
  <si>
    <t>https://podminky.urs.cz/item/CS_URS_2025_02/919735112</t>
  </si>
  <si>
    <t>86</t>
  </si>
  <si>
    <t>979054441</t>
  </si>
  <si>
    <t>Očištění vybouraných z desek nebo dlaždic s původním spárováním z kameniva těženého</t>
  </si>
  <si>
    <t>1112296522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</si>
  <si>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</si>
  <si>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https://podminky.urs.cz/item/CS_URS_2025_02/979054441</t>
  </si>
  <si>
    <t>Poznámka k položce:_x000d_
vč. uložení na palety pro přepravu</t>
  </si>
  <si>
    <t>548</t>
  </si>
  <si>
    <t>96</t>
  </si>
  <si>
    <t>Bourání konstrukcí</t>
  </si>
  <si>
    <t>87</t>
  </si>
  <si>
    <t>113106121</t>
  </si>
  <si>
    <t>Rozebrání dlažeb z betonových nebo kamenných dlaždic komunikací pro pěší ručně</t>
  </si>
  <si>
    <t>-538087069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</si>
  <si>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</si>
  <si>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https://podminky.urs.cz/item/CS_URS_2025_02/113106121</t>
  </si>
  <si>
    <t>88</t>
  </si>
  <si>
    <t>113106185</t>
  </si>
  <si>
    <t>Rozebrání dlažeb vozovek z drobných kostek s ložem z kameniva strojně pl do 50 m2</t>
  </si>
  <si>
    <t>850310352</t>
  </si>
  <si>
    <t>Rozebrání dlažeb vozovek a ploch s přemístěním hmot na skládku na vzdálenost do 3 m nebo s naložením na dopravní prostředek, s jakoukoliv výplní spár strojně plochy jednotlivě do 50 m2 z drobných kostek nebo odseků s ložem z kameniva</t>
  </si>
  <si>
    <t>https://podminky.urs.cz/item/CS_URS_2025_02/113106185</t>
  </si>
  <si>
    <t>3,5*0,8</t>
  </si>
  <si>
    <t>89</t>
  </si>
  <si>
    <t>113107161</t>
  </si>
  <si>
    <t>Odstranění podkladu z kameniva drceného tl do 100 mm strojně pl přes 50 do 200 m2</t>
  </si>
  <si>
    <t>1849328094</t>
  </si>
  <si>
    <t>Odstranění podkladů nebo krytů strojně plochy jednotlivě přes 50 m2 do 200 m2 s přemístěním hmot na skládku na vzdálenost do 20 m nebo s naložením na dopravní prostředek z kameniva hrubého drceného, o tl. vrstvy do 100 mm</t>
  </si>
  <si>
    <t>https://podminky.urs.cz/item/CS_URS_2025_02/113107161</t>
  </si>
  <si>
    <t>262</t>
  </si>
  <si>
    <t>90</t>
  </si>
  <si>
    <t>113107242</t>
  </si>
  <si>
    <t>Odstranění podkladu živičného tl přes 50 do 100 mm strojně pl přes 200 m2</t>
  </si>
  <si>
    <t>1277415996</t>
  </si>
  <si>
    <t>Odstranění podkladů nebo krytů strojně plochy jednotlivě přes 200 m2 s přemístěním hmot na skládku na vzdálenost do 20 m nebo s naložením na dopravní prostředek živičných, o tl. vrstvy přes 50 do 100 mm</t>
  </si>
  <si>
    <t>https://podminky.urs.cz/item/CS_URS_2025_02/113107242</t>
  </si>
  <si>
    <t>1133</t>
  </si>
  <si>
    <t>91</t>
  </si>
  <si>
    <t>113201111</t>
  </si>
  <si>
    <t>Vytrhání obrub chodníkových ležatých</t>
  </si>
  <si>
    <t>1945557250</t>
  </si>
  <si>
    <t>Vytrhání obrub s vybouráním lože, s přemístěním hmot na skládku na vzdálenost do 3 m nebo s naložením na dopravní prostředek chodníkových ležatých</t>
  </si>
  <si>
    <t>https://podminky.urs.cz/item/CS_URS_2025_02/113201111</t>
  </si>
  <si>
    <t>"VP" 166</t>
  </si>
  <si>
    <t>92</t>
  </si>
  <si>
    <t>113202111</t>
  </si>
  <si>
    <t>Vytrhání obrub krajníků obrubníků stojatých</t>
  </si>
  <si>
    <t>383433737</t>
  </si>
  <si>
    <t>Vytrhání obrub s vybouráním lože, s přemístěním hmot na skládku na vzdálenost do 3 m nebo s naložením na dopravní prostředek z krajníků nebo obrubníků stojatých</t>
  </si>
  <si>
    <t>https://podminky.urs.cz/item/CS_URS_2025_02/113202111</t>
  </si>
  <si>
    <t>"betonové - chodníkové, silniční" 475</t>
  </si>
  <si>
    <t>"kam. krajníky" 106</t>
  </si>
  <si>
    <t>997</t>
  </si>
  <si>
    <t>Přesun sutě</t>
  </si>
  <si>
    <t>93</t>
  </si>
  <si>
    <t>997221551</t>
  </si>
  <si>
    <t>Vodorovná doprava suti ze sypkých materiálů do 1 km</t>
  </si>
  <si>
    <t>-556353590</t>
  </si>
  <si>
    <t>Vodorovná doprava suti bez naložení, ale se složením a s hrubým urovnáním ze sypkých materiálů, na vzdálenost do 1 km</t>
  </si>
  <si>
    <t>https://podminky.urs.cz/item/CS_URS_2025_02/997221551</t>
  </si>
  <si>
    <t>"podklad na recyklační skládku" 44,54</t>
  </si>
  <si>
    <t>94</t>
  </si>
  <si>
    <t>997221559</t>
  </si>
  <si>
    <t>Příplatek ZKD 1 km u vodorovné dopravy suti ze sypkých materiálů</t>
  </si>
  <si>
    <t>1771412321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</si>
  <si>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</si>
  <si>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</si>
  <si>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"podklad na recyklační skládku" (44,54)*9</t>
  </si>
  <si>
    <t>95</t>
  </si>
  <si>
    <t>997221561</t>
  </si>
  <si>
    <t>Vodorovná doprava suti z kusových materiálů do 1 km</t>
  </si>
  <si>
    <t>-562174391</t>
  </si>
  <si>
    <t>Vodorovná doprava suti bez naložení, ale se složením a s hrubým urovnáním z kusových materiálů, na vzdálenost do 1 km</t>
  </si>
  <si>
    <t>https://podminky.urs.cz/item/CS_URS_2025_02/997221561</t>
  </si>
  <si>
    <t>"beton na recyklační skládku" 3,087+139,74+38,18+119,105</t>
  </si>
  <si>
    <t>"asfalt na recyklační skládku" 249,26</t>
  </si>
  <si>
    <t>"kostky na recyklační skládku" 0,896</t>
  </si>
  <si>
    <t>997221569</t>
  </si>
  <si>
    <t>Příplatek ZKD 1 km u vodorovné dopravy suti z kusových materiálů</t>
  </si>
  <si>
    <t>957610732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</si>
  <si>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</si>
  <si>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https://podminky.urs.cz/item/CS_URS_2025_02/997221569</t>
  </si>
  <si>
    <t>"beton na recyklační skládku" (3,087+139,74+38,18+119,105)*9</t>
  </si>
  <si>
    <t>"asfalt na recyklační skládku" 249,26*9</t>
  </si>
  <si>
    <t>"kostky na recyklační skládku" 0,896*9</t>
  </si>
  <si>
    <t>97</t>
  </si>
  <si>
    <t>997221861</t>
  </si>
  <si>
    <t>Poplatek za uložení na recyklační skládce (skládkovné) stavebního odpadu z prostého betonu pod kódem 17 01 01</t>
  </si>
  <si>
    <t>-1518086879</t>
  </si>
  <si>
    <t>Poplatek za uložení stavebního odpadu na recyklační skládce (skládkovné) z prostého betonu zatříděného do Katalogu odpadů pod kódem 17 01 01</t>
  </si>
  <si>
    <t>https://podminky.urs.cz/item/CS_URS_2025_02/997221861</t>
  </si>
  <si>
    <t>3,087+139,74+38,18+119,105</t>
  </si>
  <si>
    <t>98</t>
  </si>
  <si>
    <t>997221873</t>
  </si>
  <si>
    <t>Poplatek za uložení na recyklační skládce (skládkovné) stavebního odpadu zeminy a kamení zatříděného do Katalogu odpadů pod kódem 17 05 04</t>
  </si>
  <si>
    <t>-1357565038</t>
  </si>
  <si>
    <t>https://podminky.urs.cz/item/CS_URS_2025_02/997221873</t>
  </si>
  <si>
    <t>44,54</t>
  </si>
  <si>
    <t>0,896</t>
  </si>
  <si>
    <t>99</t>
  </si>
  <si>
    <t>997221875</t>
  </si>
  <si>
    <t>Poplatek za uložení na recyklační skládce (skládkovné) stavebního odpadu asfaltového bez obsahu dehtu zatříděného do Katalogu odpadů pod kódem 17 03 02</t>
  </si>
  <si>
    <t>2047907491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</si>
  <si>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</si>
  <si>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</si>
  <si>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249,26</t>
  </si>
  <si>
    <t>998</t>
  </si>
  <si>
    <t>Přesun hmot</t>
  </si>
  <si>
    <t>100</t>
  </si>
  <si>
    <t>998223011</t>
  </si>
  <si>
    <t>Přesun hmot pro pozemní komunikace s krytem dlážděným</t>
  </si>
  <si>
    <t>1268274087</t>
  </si>
  <si>
    <t>Přesun hmot pro pozemní komunikace s krytem dlážděným dopravní vzdálenost do 200 m jakékoliv délky objektu</t>
  </si>
  <si>
    <t>https://podminky.urs.cz/item/CS_URS_2025_02/998223011</t>
  </si>
  <si>
    <t>SO 102 - Komunikace u garáží</t>
  </si>
  <si>
    <t>122151101</t>
  </si>
  <si>
    <t>Odkopávky a prokopávky nezapažené v hornině třídy těžitelnosti I skupiny 1 a 2 objem do 20 m3 strojně</t>
  </si>
  <si>
    <t>-831963154</t>
  </si>
  <si>
    <t>Odkopávky a prokopávky nezapažené strojně v hornině třídy těžitelnosti I skupiny 1 a 2 do 20 m3</t>
  </si>
  <si>
    <t>https://podminky.urs.cz/item/CS_URS_2025_02/122151101</t>
  </si>
  <si>
    <t>"svrchní vrstva" 136*0,15</t>
  </si>
  <si>
    <t>290090942</t>
  </si>
  <si>
    <t>"stáv. podkladní kce" 446</t>
  </si>
  <si>
    <t>"zemina - odkop" 40,8</t>
  </si>
  <si>
    <t>348080091</t>
  </si>
  <si>
    <t>"přípojky" 54*0,8*1</t>
  </si>
  <si>
    <t>-1883619977</t>
  </si>
  <si>
    <t>"pro UV" (1*1*1*5)</t>
  </si>
  <si>
    <t>-362992145</t>
  </si>
  <si>
    <t>"V rámci stavby" 0,713</t>
  </si>
  <si>
    <t>1972616229</t>
  </si>
  <si>
    <t>20,4</t>
  </si>
  <si>
    <t>486,8+43,2+5</t>
  </si>
  <si>
    <t>-(0,713)</t>
  </si>
  <si>
    <t>475493000</t>
  </si>
  <si>
    <t>0,713</t>
  </si>
  <si>
    <t>237893037</t>
  </si>
  <si>
    <t>554,687</t>
  </si>
  <si>
    <t>554,687*1,8 'Přepočtené koeficientem množství</t>
  </si>
  <si>
    <t>501501130</t>
  </si>
  <si>
    <t>"zásyp odstraněných UV zeminou" 3*(PI*0,275*0,275*1)</t>
  </si>
  <si>
    <t>"obsyp UV štěrkopískem" (5-(PI*0,275*0,275*1*5))</t>
  </si>
  <si>
    <t>"zásyp přípojek ŠD" (54)*0,8*(1-(0,1+0,26))</t>
  </si>
  <si>
    <t>-1350853364</t>
  </si>
  <si>
    <t xml:space="preserve"> (54)*0,8*(1-(0,1+0,26))</t>
  </si>
  <si>
    <t>27,648*2 'Přepočtené koeficientem množství</t>
  </si>
  <si>
    <t>-2108205622</t>
  </si>
  <si>
    <t>(54)*0,8*0,26-(PI*0,075*0,075*(54))</t>
  </si>
  <si>
    <t>-1312222708</t>
  </si>
  <si>
    <t>10,278+3,812</t>
  </si>
  <si>
    <t>14,09*2 'Přepočtené koeficientem množství</t>
  </si>
  <si>
    <t>-573156053</t>
  </si>
  <si>
    <t>133</t>
  </si>
  <si>
    <t>2133852210</t>
  </si>
  <si>
    <t>1226327099</t>
  </si>
  <si>
    <t>133*0,15</t>
  </si>
  <si>
    <t>1505085601</t>
  </si>
  <si>
    <t>-1607469523</t>
  </si>
  <si>
    <t>(133)*0,03</t>
  </si>
  <si>
    <t>1527276374</t>
  </si>
  <si>
    <t>136</t>
  </si>
  <si>
    <t>1360+706</t>
  </si>
  <si>
    <t>85156428</t>
  </si>
  <si>
    <t>1409897835</t>
  </si>
  <si>
    <t>1164089373</t>
  </si>
  <si>
    <t>(133)*0,01*3</t>
  </si>
  <si>
    <t>-1364182229</t>
  </si>
  <si>
    <t xml:space="preserve">"pod obruby - ŠP dle PD" 136*0,1 </t>
  </si>
  <si>
    <t>-822511191</t>
  </si>
  <si>
    <t>(54)*0,8*0,1</t>
  </si>
  <si>
    <t>-807011970</t>
  </si>
  <si>
    <t>"pod UV" 0,6*0,6*0,1*5</t>
  </si>
  <si>
    <t>564851111</t>
  </si>
  <si>
    <t>Podklad ze štěrkodrtě ŠD plochy přes 100 m2 tl 150 mm</t>
  </si>
  <si>
    <t>321607847</t>
  </si>
  <si>
    <t>Podklad ze štěrkodrti ŠD s rozprostřením a zhutněním plochy přes 100 m2, po zhutnění tl. 150 mm</t>
  </si>
  <si>
    <t>https://podminky.urs.cz/item/CS_URS_2025_02/564851111</t>
  </si>
  <si>
    <t>706</t>
  </si>
  <si>
    <t>10102294</t>
  </si>
  <si>
    <t>1360</t>
  </si>
  <si>
    <t>956200640</t>
  </si>
  <si>
    <t>596412115</t>
  </si>
  <si>
    <t>Kladení dlažby z vegetačních tvárnic pozemních komunikací velikosti dlaždic do 0,09 m2 tl 80 mm pl přes 300 m2</t>
  </si>
  <si>
    <t>145003755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</si>
  <si>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300 m2</t>
  </si>
  <si>
    <t>https://podminky.urs.cz/item/CS_URS_2025_02/596412115</t>
  </si>
  <si>
    <t>581976587</t>
  </si>
  <si>
    <t>1360*1,01 'Přepočtené koeficientem množství</t>
  </si>
  <si>
    <t>93771190</t>
  </si>
  <si>
    <t>-432953017</t>
  </si>
  <si>
    <t>54*1,03 'Přepočtené koeficientem množství</t>
  </si>
  <si>
    <t>-396100237</t>
  </si>
  <si>
    <t>"UV" 3*(PI*0,275*0,275*1)</t>
  </si>
  <si>
    <t>-1265984876</t>
  </si>
  <si>
    <t>1246899104</t>
  </si>
  <si>
    <t>-1364571831</t>
  </si>
  <si>
    <t>1915710748</t>
  </si>
  <si>
    <t>-1584720675</t>
  </si>
  <si>
    <t>"výšková úprava, poklop stávající" 1</t>
  </si>
  <si>
    <t>899132212</t>
  </si>
  <si>
    <t>Výměna (výšková úprava) poklopu vodovodního samonivelačního nebo pevného šoupátkového</t>
  </si>
  <si>
    <t>-940627271</t>
  </si>
  <si>
    <t>https://podminky.urs.cz/item/CS_URS_2025_02/899132212</t>
  </si>
  <si>
    <t>1094673376</t>
  </si>
  <si>
    <t>2073967252</t>
  </si>
  <si>
    <t>-1286620445</t>
  </si>
  <si>
    <t>1538644856</t>
  </si>
  <si>
    <t>225567544</t>
  </si>
  <si>
    <t>1698314273</t>
  </si>
  <si>
    <t>-1096708231</t>
  </si>
  <si>
    <t>"přípojka DN150" 3</t>
  </si>
  <si>
    <t>-1692393422</t>
  </si>
  <si>
    <t>-1466643420</t>
  </si>
  <si>
    <t>6,2</t>
  </si>
  <si>
    <t>-1857646529</t>
  </si>
  <si>
    <t>6,2*1,02 'Přepočtené koeficientem množství</t>
  </si>
  <si>
    <t>-280323310</t>
  </si>
  <si>
    <t>448</t>
  </si>
  <si>
    <t>-1844410730</t>
  </si>
  <si>
    <t>448*1,02 'Přepočtené koeficientem množství</t>
  </si>
  <si>
    <t>961044111</t>
  </si>
  <si>
    <t>Bourání základů z betonu prostého</t>
  </si>
  <si>
    <t>1437183038</t>
  </si>
  <si>
    <t>https://podminky.urs.cz/item/CS_URS_2025_02/961044111</t>
  </si>
  <si>
    <t>Poznámka k položce:_x000d_
ubourání základu u vybourávaného otvoru zdi pro konstrukci chodníku a osazení obrub</t>
  </si>
  <si>
    <t>1,7*0,3*0,3</t>
  </si>
  <si>
    <t>971042651</t>
  </si>
  <si>
    <t>Vybourání otvorů v betonových příčkách a zdech pl do 4 m2</t>
  </si>
  <si>
    <t>64092913</t>
  </si>
  <si>
    <t>Vybourání otvorů v betonových příčkách a zdech základových nebo nadzákladových plochy do 4 m2, tl. jakékoliv</t>
  </si>
  <si>
    <t>https://podminky.urs.cz/item/CS_URS_2025_02/971042651</t>
  </si>
  <si>
    <t>Poznámka k položce:_x000d_
vč. začištění řezných ploch po vybourání zdiva</t>
  </si>
  <si>
    <t>"zdivo nadzákladové z tvárnic ZB" 3,4*0,25</t>
  </si>
  <si>
    <t>977312114.R</t>
  </si>
  <si>
    <t>Řezání stávajících betonových zdí vyztužených hl do 200 mm</t>
  </si>
  <si>
    <t>1379443434</t>
  </si>
  <si>
    <t>Řezání stávajících betonových zdí s vyztužením hloubky přes 150 do 200 mm</t>
  </si>
  <si>
    <t>4*1,75</t>
  </si>
  <si>
    <t>4*0,3</t>
  </si>
  <si>
    <t>113107221</t>
  </si>
  <si>
    <t>Odstranění podkladu z kameniva drceného tl do 100 mm strojně pl přes 200 m2</t>
  </si>
  <si>
    <t>136770748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</si>
  <si>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</si>
  <si>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https://podminky.urs.cz/item/CS_URS_2025_02/113107221</t>
  </si>
  <si>
    <t>2231</t>
  </si>
  <si>
    <t>-2137486393</t>
  </si>
  <si>
    <t>"podklad na recyklační skládku" 379,27</t>
  </si>
  <si>
    <t>-317859612</t>
  </si>
  <si>
    <t>"podklad na recyklační skládku" (379,27)*9</t>
  </si>
  <si>
    <t>574073988</t>
  </si>
  <si>
    <t>"beton na recyklační skládku" 2,539+0,306</t>
  </si>
  <si>
    <t>"ŽB na recyklační skládku" 1,87</t>
  </si>
  <si>
    <t>857753396</t>
  </si>
  <si>
    <t>"beton na recyklační skládku" (2,539+0,306)*9</t>
  </si>
  <si>
    <t>"ŽB na recyklační skládku" 1,87*9</t>
  </si>
  <si>
    <t>1964320674</t>
  </si>
  <si>
    <t>2,539+0,306</t>
  </si>
  <si>
    <t>997221862</t>
  </si>
  <si>
    <t>Poplatek za uložení na recyklační skládce (skládkovné) stavebního odpadu z armovaného betonu pod kódem 17 01 01</t>
  </si>
  <si>
    <t>1227222407</t>
  </si>
  <si>
    <t>Poplatek za uložení stavebního odpadu na recyklační skládce (skládkovné) z armovaného betonu zatříděného do Katalogu odpadů pod kódem 17 01 01</t>
  </si>
  <si>
    <t>https://podminky.urs.cz/item/CS_URS_2025_02/997221862</t>
  </si>
  <si>
    <t>1,87</t>
  </si>
  <si>
    <t>1826803814</t>
  </si>
  <si>
    <t>379,27</t>
  </si>
  <si>
    <t>-1079966424</t>
  </si>
  <si>
    <t>SO 103 - Chodník</t>
  </si>
  <si>
    <t>786117762</t>
  </si>
  <si>
    <t>"svrchní vrstva" 35*0,15</t>
  </si>
  <si>
    <t>122251101</t>
  </si>
  <si>
    <t>Odkopávky a prokopávky nezapažené v hornině třídy těžitelnosti I skupiny 3 objem do 20 m3 strojně</t>
  </si>
  <si>
    <t>-1300429641</t>
  </si>
  <si>
    <t>Odkopávky a prokopávky nezapažené strojně v hornině třídy těžitelnosti I skupiny 3 do 20 m3</t>
  </si>
  <si>
    <t>https://podminky.urs.cz/item/CS_URS_2025_02/122251101</t>
  </si>
  <si>
    <t>6,9+7</t>
  </si>
  <si>
    <t>-729164723</t>
  </si>
  <si>
    <t>5,25</t>
  </si>
  <si>
    <t>13,9</t>
  </si>
  <si>
    <t>886287192</t>
  </si>
  <si>
    <t>19,15</t>
  </si>
  <si>
    <t>19,15*1,8 'Přepočtené koeficientem množství</t>
  </si>
  <si>
    <t>-1089198390</t>
  </si>
  <si>
    <t>383524390</t>
  </si>
  <si>
    <t>2017780201</t>
  </si>
  <si>
    <t>8*0,15</t>
  </si>
  <si>
    <t>1869245821</t>
  </si>
  <si>
    <t>1035750250</t>
  </si>
  <si>
    <t>(8)*0,03</t>
  </si>
  <si>
    <t>233886522</t>
  </si>
  <si>
    <t>143</t>
  </si>
  <si>
    <t>51,5</t>
  </si>
  <si>
    <t>197866062</t>
  </si>
  <si>
    <t>-812320818</t>
  </si>
  <si>
    <t>1765462249</t>
  </si>
  <si>
    <t>(8)*0,01*3</t>
  </si>
  <si>
    <t>-1776079684</t>
  </si>
  <si>
    <t xml:space="preserve">"pod obruby - ŠP dle PD" 51,5*0,1 </t>
  </si>
  <si>
    <t>1423047393</t>
  </si>
  <si>
    <t>1539423146</t>
  </si>
  <si>
    <t>4+5</t>
  </si>
  <si>
    <t>-62563249</t>
  </si>
  <si>
    <t>4*1,03 'Přepočtené koeficientem množství</t>
  </si>
  <si>
    <t>981382767</t>
  </si>
  <si>
    <t>5*1,03 'Přepočtené koeficientem množství</t>
  </si>
  <si>
    <t>596211111</t>
  </si>
  <si>
    <t>Kladení zámkové dlažby komunikací pro pěší ručně tl 60 mm skupiny A pl přes 50 do 100 m2</t>
  </si>
  <si>
    <t>-1744219121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</si>
  <si>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</si>
  <si>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https://podminky.urs.cz/item/CS_URS_2025_02/596211111</t>
  </si>
  <si>
    <t>134</t>
  </si>
  <si>
    <t>-491191136</t>
  </si>
  <si>
    <t>134*1,02 'Přepočtené koeficientem množství</t>
  </si>
  <si>
    <t>-1862504171</t>
  </si>
  <si>
    <t>2+1,6</t>
  </si>
  <si>
    <t>485764199</t>
  </si>
  <si>
    <t>2*1,02 'Přepočtené koeficientem množství</t>
  </si>
  <si>
    <t>1740585882</t>
  </si>
  <si>
    <t>"R0,5 " 1,6</t>
  </si>
  <si>
    <t>1,6*1,02 'Přepočtené koeficientem množství</t>
  </si>
  <si>
    <t>2037830195</t>
  </si>
  <si>
    <t>168</t>
  </si>
  <si>
    <t>-384307863</t>
  </si>
  <si>
    <t>168*1,02 'Přepočtené koeficientem množství</t>
  </si>
  <si>
    <t>1015087763</t>
  </si>
  <si>
    <t>-1122042325</t>
  </si>
  <si>
    <t>113106292</t>
  </si>
  <si>
    <t>Rozebrání vozovek ze silničních dílců spáry zalité cementovou maltou strojně pl přes 50 do 200 m2</t>
  </si>
  <si>
    <t>-1222489613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</si>
  <si>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50 m2 do 200 m2 se spárami zalitými cementovou maltou</t>
  </si>
  <si>
    <t>https://podminky.urs.cz/item/CS_URS_2025_02/113106292</t>
  </si>
  <si>
    <t>113107321</t>
  </si>
  <si>
    <t>Odstranění podkladu z kameniva drceného tl do 100 mm strojně pl do 50 m2</t>
  </si>
  <si>
    <t>-1124554348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</si>
  <si>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</si>
  <si>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https://podminky.urs.cz/item/CS_URS_2025_02/113107321</t>
  </si>
  <si>
    <t>1619804646</t>
  </si>
  <si>
    <t>"podklad na recyklační skládku" 5,61</t>
  </si>
  <si>
    <t>-1904020838</t>
  </si>
  <si>
    <t>"podklad na recyklační skládku" (5,61)*9</t>
  </si>
  <si>
    <t>-910414718</t>
  </si>
  <si>
    <t>"beton na recyklační skládku" 0,765</t>
  </si>
  <si>
    <t>-1727396881</t>
  </si>
  <si>
    <t>"beton na recyklační skládku" (0,765)*9</t>
  </si>
  <si>
    <t>997221571</t>
  </si>
  <si>
    <t>Vodorovná doprava vybouraných hmot do 1 km</t>
  </si>
  <si>
    <t>507227296</t>
  </si>
  <si>
    <t>Vodorovná doprava vybouraných hmot bez naložení, ale se složením a s hrubým urovnáním na vzdálenost do 1 km</t>
  </si>
  <si>
    <t>https://podminky.urs.cz/item/CS_URS_2025_02/997221571</t>
  </si>
  <si>
    <t>"ŽB panely na recyklační skládku" 30,6</t>
  </si>
  <si>
    <t>997221579</t>
  </si>
  <si>
    <t>Příplatek ZKD 1 km u vodorovné dopravy vybouraných hmot</t>
  </si>
  <si>
    <t>-1790769171</t>
  </si>
  <si>
    <t>Vodorovná doprava vybouraných hmot bez naložení, ale se složením a s hrubým urovnáním na vzdálenost Příplatek k ceně za každý další započatý 1 km přes 1 km</t>
  </si>
  <si>
    <t>https://podminky.urs.cz/item/CS_URS_2025_02/997221579</t>
  </si>
  <si>
    <t>"ŽB panely na recyklační skládku" 30,6*9</t>
  </si>
  <si>
    <t>-158945497</t>
  </si>
  <si>
    <t>0,765</t>
  </si>
  <si>
    <t>-826002266</t>
  </si>
  <si>
    <t>30,6</t>
  </si>
  <si>
    <t>1525748218</t>
  </si>
  <si>
    <t>5,61</t>
  </si>
  <si>
    <t>1819960250</t>
  </si>
  <si>
    <t>SO 401 - Veřejné osvětlení I</t>
  </si>
  <si>
    <t>2224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</si>
  <si>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</si>
  <si>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</si>
  <si>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</si>
  <si>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</si>
  <si>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</si>
  <si>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PSV</t>
  </si>
  <si>
    <t>Práce a dodávky PSV</t>
  </si>
  <si>
    <t>741</t>
  </si>
  <si>
    <t>Elektroinstalace - silnoproud</t>
  </si>
  <si>
    <t>741122134</t>
  </si>
  <si>
    <t>Montáž kabel Cu plný kulatý žíla 4x16 až 25 mm2 zatažený v trubkách (např. CYKY, CYKFY)</t>
  </si>
  <si>
    <t>-726172768</t>
  </si>
  <si>
    <t>Montáž kabelů měděných bez ukončení uložených v trubkách zatažených plných kulatých nebo bezhalogenových (např. CYKY, CYKFY) počtu a průřezu žil 4x16 až 25 mm2</t>
  </si>
  <si>
    <t>https://podminky.urs.cz/item/CS_URS_2025_02/741122134</t>
  </si>
  <si>
    <t>146+24</t>
  </si>
  <si>
    <t>34111080</t>
  </si>
  <si>
    <t>kabel instalační jádro Cu plné izolace PVC plášť PVC 450/750V (CYKY) 4x16mm2</t>
  </si>
  <si>
    <t>-1734440920</t>
  </si>
  <si>
    <t>170</t>
  </si>
  <si>
    <t>170*1,1 'Přepočtené koeficientem množství</t>
  </si>
  <si>
    <t>741122142</t>
  </si>
  <si>
    <t>Montáž kabel Cu plný kulatý žíla 5x1,5 až 2,5 mm2 zatažený v trubkách (např. CYKY, CYKFY)</t>
  </si>
  <si>
    <t>823294791</t>
  </si>
  <si>
    <t>Montáž kabelů měděných bez ukončení uložených v trubkách zatažených plných kulatých nebo bezhalogenových (např. CYKY, CYKFY) počtu a průřezu žil 5x1,5 až 2,5 mm2</t>
  </si>
  <si>
    <t>https://podminky.urs.cz/item/CS_URS_2025_02/741122142</t>
  </si>
  <si>
    <t>34111090</t>
  </si>
  <si>
    <t>kabel instalační jádro Cu plné izolace PVC plášť PVC 450/750V (CYKY) 5x1,5mm2</t>
  </si>
  <si>
    <t>1081182921</t>
  </si>
  <si>
    <t>60*1,1 'Přepočtené koeficientem množství</t>
  </si>
  <si>
    <t>741128002</t>
  </si>
  <si>
    <t>Ostatní práce při montáži vodičů a kabelů - označení štítkem</t>
  </si>
  <si>
    <t>-875150610</t>
  </si>
  <si>
    <t>Ostatní práce při montáži vodičů a kabelů úpravy vodičů a kabelů označování štítkem</t>
  </si>
  <si>
    <t>https://podminky.urs.cz/item/CS_URS_2025_02/741128002</t>
  </si>
  <si>
    <t>R012</t>
  </si>
  <si>
    <t>označovací štítek kabelu</t>
  </si>
  <si>
    <t>-1964551100</t>
  </si>
  <si>
    <t>741128002.S</t>
  </si>
  <si>
    <t>Ostatní práce při montáži vodičů a kabelů - označení stožáru štítkem</t>
  </si>
  <si>
    <t>-1947167220</t>
  </si>
  <si>
    <t>R011</t>
  </si>
  <si>
    <t>označovací štítek stožáru VO</t>
  </si>
  <si>
    <t>-773242577</t>
  </si>
  <si>
    <t>741372151</t>
  </si>
  <si>
    <t>Montáž svítidlo LED průmyslové závěsné lampa se zapojením vodičů</t>
  </si>
  <si>
    <t>132881609</t>
  </si>
  <si>
    <t>Montáž svítidel s integrovaným zdrojem LED se zapojením vodičů průmyslových závěsných lamp</t>
  </si>
  <si>
    <t>https://podminky.urs.cz/item/CS_URS_2025_02/741372151</t>
  </si>
  <si>
    <t>"stávající na přesunutém stožáru" 2</t>
  </si>
  <si>
    <t>"nové" 4</t>
  </si>
  <si>
    <t>Svítidlo_10.01</t>
  </si>
  <si>
    <t>Svítidlo LED / dle specifikace správce</t>
  </si>
  <si>
    <t>944230177</t>
  </si>
  <si>
    <t>741372151.D</t>
  </si>
  <si>
    <t>Demontáž svítidlo stávající</t>
  </si>
  <si>
    <t>1238544156</t>
  </si>
  <si>
    <t>Poznámka k položce:_x000d_
Demontáž pro přesun sloupů</t>
  </si>
  <si>
    <t>Napojení_02</t>
  </si>
  <si>
    <t>Napojení nové trasy kabelu na stávající sloup</t>
  </si>
  <si>
    <t>-368391533</t>
  </si>
  <si>
    <t>Práce a dodávky M</t>
  </si>
  <si>
    <t>21-M</t>
  </si>
  <si>
    <t>Elektromontáže</t>
  </si>
  <si>
    <t>210100001</t>
  </si>
  <si>
    <t>Ukončení vodičů v rozváděči nebo na přístroji včetně zapojení průřezu žíly do 2,5 mm2</t>
  </si>
  <si>
    <t>-551294997</t>
  </si>
  <si>
    <t>Ukončení vodičů izolovaných s označením a zapojením v rozváděči nebo na přístroji průřezu žíly do 2,5 mm2</t>
  </si>
  <si>
    <t>https://podminky.urs.cz/item/CS_URS_2025_02/210100001</t>
  </si>
  <si>
    <t>210100003</t>
  </si>
  <si>
    <t>Ukončení vodičů v rozváděči nebo na přístroji včetně zapojení průřezu žíly do 16 mm2</t>
  </si>
  <si>
    <t>267678503</t>
  </si>
  <si>
    <t>Ukončení vodičů izolovaných s označením a zapojením v rozváděči nebo na přístroji průřezu žíly do 16 mm2</t>
  </si>
  <si>
    <t>https://podminky.urs.cz/item/CS_URS_2025_02/210100003</t>
  </si>
  <si>
    <t>210100151</t>
  </si>
  <si>
    <t>Ukončení kabelů smršťovací koncovkou nebo páskou se zapojením bez letování žíly do 4x16 mm2</t>
  </si>
  <si>
    <t>823154005</t>
  </si>
  <si>
    <t>Ukončení kabelů smršťovací koncovkou nebo páskou se zapojením bez letování počtu a průřezu žil 4 x 16 mm2</t>
  </si>
  <si>
    <t>https://podminky.urs.cz/item/CS_URS_2025_02/210100151</t>
  </si>
  <si>
    <t>210100194</t>
  </si>
  <si>
    <t>Ukončení kabelů smršťovací koncovkou nebo páskou se zapojením bez letování žíly do 4x4 mm2</t>
  </si>
  <si>
    <t>748603421</t>
  </si>
  <si>
    <t>Ukončení kabelů smršťovací koncovkou nebo páskou se zapojením bez letování počtu a průřezu žil 4 x 1,5 až 4 mm2</t>
  </si>
  <si>
    <t>https://podminky.urs.cz/item/CS_URS_2025_02/210100194</t>
  </si>
  <si>
    <t>35436314</t>
  </si>
  <si>
    <t>hlava rozdělovací smršťovaná přímá do 1kV SKE 4f/1+2 kabel 12-32mm/průřez 1,5-35mm</t>
  </si>
  <si>
    <t>128</t>
  </si>
  <si>
    <t>-1043570674</t>
  </si>
  <si>
    <t>34343127</t>
  </si>
  <si>
    <t>trubka smršťovací tenkostěnná bez lepidla RC 25,4/12,7</t>
  </si>
  <si>
    <t>1732843686</t>
  </si>
  <si>
    <t>210204011</t>
  </si>
  <si>
    <t>Montáž stožárů osvětlení ocelových samostatně stojících délky do 12 m</t>
  </si>
  <si>
    <t>313208565</t>
  </si>
  <si>
    <t>Montáž stožárů osvětlení samostatně stojících ocelových, délky do 12 m</t>
  </si>
  <si>
    <t>https://podminky.urs.cz/item/CS_URS_2025_02/210204011</t>
  </si>
  <si>
    <t>"stávající" 2</t>
  </si>
  <si>
    <t>R1003</t>
  </si>
  <si>
    <t xml:space="preserve">stožár VO, ocelový pozinkovaný, bezpaticový,délka  6m nad zemí, s otvory pro 3 kabely a elektrovýzbroj, zemnící svorka</t>
  </si>
  <si>
    <t>256</t>
  </si>
  <si>
    <t>-1831409680</t>
  </si>
  <si>
    <t xml:space="preserve">stožár VO, ocelový pozinkovaný, bezpaticový,délka  6m nad zemí, s otvory pro 3 kabely a elektrovýzbroj, zemnící svorka, 3 stupňový </t>
  </si>
  <si>
    <t>Poznámka k položce:_x000d_
třístupňový</t>
  </si>
  <si>
    <t>210204206</t>
  </si>
  <si>
    <t>Montáž elektrovýzbroje stožárů osvětlení 8 okruhů</t>
  </si>
  <si>
    <t>1434907080</t>
  </si>
  <si>
    <t>https://podminky.urs.cz/item/CS_URS_2025_02/210204206</t>
  </si>
  <si>
    <t>R006</t>
  </si>
  <si>
    <t>výzbroj stožárová pro 3 kabely, 1,5-35 nebo SV, SS</t>
  </si>
  <si>
    <t>1218716673</t>
  </si>
  <si>
    <t>R008</t>
  </si>
  <si>
    <t>stožárová svorkovnice RS 1,5-35, 1x pojistka 10A, dle podmínek provozovatele</t>
  </si>
  <si>
    <t>-7535328</t>
  </si>
  <si>
    <t>210220022</t>
  </si>
  <si>
    <t>Montáž uzemňovacího vedení vodičů FeZn pomocí svorek v zemi s izolací spojů drátem průměru do 10 mm ve městské zástavbě</t>
  </si>
  <si>
    <t>597578172</t>
  </si>
  <si>
    <t>Montáž uzemňovacího vedení s upevněním, propojením a připojením pomocí svorek v zemi s izolací spojů vodičů FeZn drátem nebo lanem průměru do 10 mm v městské zástavbě</t>
  </si>
  <si>
    <t>https://podminky.urs.cz/item/CS_URS_2025_02/210220022</t>
  </si>
  <si>
    <t>146+12</t>
  </si>
  <si>
    <t>35441073</t>
  </si>
  <si>
    <t>drát D 10mm FeZn</t>
  </si>
  <si>
    <t>-2100870093</t>
  </si>
  <si>
    <t>158/1,61*1,1</t>
  </si>
  <si>
    <t>210220301</t>
  </si>
  <si>
    <t>Montáž svorek hromosvodných se 2 šrouby</t>
  </si>
  <si>
    <t>-508219120</t>
  </si>
  <si>
    <t>Montáž hromosvodného vedení svorek se 2 šrouby</t>
  </si>
  <si>
    <t>https://podminky.urs.cz/item/CS_URS_2025_02/210220301</t>
  </si>
  <si>
    <t>35441885</t>
  </si>
  <si>
    <t>svorka spojovací pro lano D 8-10mm</t>
  </si>
  <si>
    <t>-1490007394</t>
  </si>
  <si>
    <t>218204011</t>
  </si>
  <si>
    <t>Demontáž stožárů osvětlení ocelových samostatně stojících délky do 12 m</t>
  </si>
  <si>
    <t>1195877967</t>
  </si>
  <si>
    <t>Demontáž stožárů osvětlení ocelových samostatně stojících, délky do 12 m</t>
  </si>
  <si>
    <t>https://podminky.urs.cz/item/CS_URS_2025_02/218204011</t>
  </si>
  <si>
    <t xml:space="preserve">Poznámka k položce:_x000d_
Demontáž, vč. kompletního odpojení  pro opětovné použití - pro přesun do nové polohy</t>
  </si>
  <si>
    <t>46-M</t>
  </si>
  <si>
    <t>Zemní práce při extr.mont.pracích</t>
  </si>
  <si>
    <t>460080014</t>
  </si>
  <si>
    <t>Základové konstrukce při elektromontážích z monolitického betonu tř. C 16/20</t>
  </si>
  <si>
    <t>-1485179941</t>
  </si>
  <si>
    <t>Základové konstrukce základ bez bednění do rostlé zeminy z monolitického betonu tř. C 16/20</t>
  </si>
  <si>
    <t>https://podminky.urs.cz/item/CS_URS_2025_02/460080014</t>
  </si>
  <si>
    <t>(6*0,6*0,6*0,9)</t>
  </si>
  <si>
    <t>460131113</t>
  </si>
  <si>
    <t>Hloubení nezapažených jam při elektromontážích ručně v hornině tř I skupiny 3</t>
  </si>
  <si>
    <t>-1809954953</t>
  </si>
  <si>
    <t>Hloubení jam ručně včetně urovnání dna s přemístěním výkopku do vzdálenosti 3 m od okraje jámy nebo s naložením na dopravní prostředek v hornině třídy těžitelnosti I skupiny 3</t>
  </si>
  <si>
    <t>https://podminky.urs.cz/item/CS_URS_2025_02/460131113</t>
  </si>
  <si>
    <t>460161162</t>
  </si>
  <si>
    <t>Hloubení kabelových rýh ručně š 35 cm hl 70 cm v hornině tř I skupiny 3</t>
  </si>
  <si>
    <t>1476400007</t>
  </si>
  <si>
    <t>Hloubení kabelových rýh ručně včetně urovnání dna s přemístěním výkopku do vzdálenosti 3 m od okraje jámy nebo s naložením na dopravní prostředek šířky 35 cm hloubky 70 cm v hornině třídy těžitelnosti I skupiny 3</t>
  </si>
  <si>
    <t>https://podminky.urs.cz/item/CS_URS_2025_02/460161162</t>
  </si>
  <si>
    <t>146</t>
  </si>
  <si>
    <t>460341113</t>
  </si>
  <si>
    <t>Vodorovné přemístění horniny jakékoliv třídy dopravními prostředky při elektromontážích přes 500 do 1000 m</t>
  </si>
  <si>
    <t>-466212893</t>
  </si>
  <si>
    <t>Vodorovné přemístění (odvoz) horniny dopravními prostředky včetně složení, bez naložení a rozprostření jakékoliv třídy, na vzdálenost přes 500 do 1000 m</t>
  </si>
  <si>
    <t>https://podminky.urs.cz/item/CS_URS_2025_02/460341113</t>
  </si>
  <si>
    <t>460341121</t>
  </si>
  <si>
    <t>Příplatek k vodorovnému přemístění horniny dopravními prostředky při elektromontážích za každých dalších i započatých 1000 m</t>
  </si>
  <si>
    <t>523008824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</si>
  <si>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</si>
  <si>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https://podminky.urs.cz/item/CS_URS_2025_02/460341121</t>
  </si>
  <si>
    <t>16*9</t>
  </si>
  <si>
    <t>460361121</t>
  </si>
  <si>
    <t>Poplatek za uložení zeminy na recyklační skládce (skládkovné) kód odpadu 17 05 04</t>
  </si>
  <si>
    <t>-246155426</t>
  </si>
  <si>
    <t>Poplatek (skládkovné) za uložení zeminy na recyklační skládce zatříděné do Katalogu odpadů pod kódem 17 05 04</t>
  </si>
  <si>
    <t>https://podminky.urs.cz/item/CS_URS_2025_02/460361121</t>
  </si>
  <si>
    <t>16*1,8 'Přepočtené koeficientem množství</t>
  </si>
  <si>
    <t>460431172</t>
  </si>
  <si>
    <t>Zásyp kabelových rýh ručně se zhutněním š 35 cm hl 70 cm z horniny tř I skupiny 3</t>
  </si>
  <si>
    <t>1309772352</t>
  </si>
  <si>
    <t>Zásyp kabelových rýh ručně s přemístění sypaniny ze vzdálenosti do 10 m, s uložením výkopku ve vrstvách včetně zhutnění a úpravy povrchu šířky 35 cm hloubky 70 cm z horniny třídy těžitelnosti I skupiny 3</t>
  </si>
  <si>
    <t>https://podminky.urs.cz/item/CS_URS_2025_02/460431172</t>
  </si>
  <si>
    <t>460661412</t>
  </si>
  <si>
    <t>Kabelové lože z písku pro kabely nn kryté plastovou deskou š lože přes 25 do 50 cm</t>
  </si>
  <si>
    <t>1362321109</t>
  </si>
  <si>
    <t>Kabelové lože z písku včetně podsypu, zhutnění a urovnání povrchu pro kabely nn zakryté plastovými deskami (materiál ve specifikaci), šířky přes 25 do 50 cm</t>
  </si>
  <si>
    <t>https://podminky.urs.cz/item/CS_URS_2025_02/460661412</t>
  </si>
  <si>
    <t>34575103</t>
  </si>
  <si>
    <t>deska kabelová krycí PVC červená, 200x2mm</t>
  </si>
  <si>
    <t>-912733256</t>
  </si>
  <si>
    <t>146*1,03 'Přepočtené koeficientem množství</t>
  </si>
  <si>
    <t>460671111</t>
  </si>
  <si>
    <t>Výstražná fólie pro krytí kabelů šířky přes 10 do 20 cm</t>
  </si>
  <si>
    <t>-1272201545</t>
  </si>
  <si>
    <t>Výstražné prvky pro krytí kabelů včetně vyrovnání povrchu rýhy, rozvinutí a uložení fólie, šířky přes 10 do 20 cm</t>
  </si>
  <si>
    <t>https://podminky.urs.cz/item/CS_URS_2025_02/460671111</t>
  </si>
  <si>
    <t>460791213</t>
  </si>
  <si>
    <t>Montáž trubek ochranných plastových uložených volně do rýhy ohebných přes 50 do 90 mm</t>
  </si>
  <si>
    <t>1821352892</t>
  </si>
  <si>
    <t>Montáž trubek ochranných uložených volně do rýhy plastových ohebných, vnitřního průměru přes 50 do 90 mm</t>
  </si>
  <si>
    <t>https://podminky.urs.cz/item/CS_URS_2025_02/460791213</t>
  </si>
  <si>
    <t>34571353</t>
  </si>
  <si>
    <t>trubka elektroinstalační ohebná dvouplášťová korugovaná HDPE (chránička) D 61/75mm</t>
  </si>
  <si>
    <t>-1818486131</t>
  </si>
  <si>
    <t>146*1,05 'Přepočtené koeficientem množství</t>
  </si>
  <si>
    <t>Pol13</t>
  </si>
  <si>
    <t>Použití jeřábu, plošiny, mechanismy</t>
  </si>
  <si>
    <t>hod</t>
  </si>
  <si>
    <t>1164486880</t>
  </si>
  <si>
    <t>Pol14</t>
  </si>
  <si>
    <t>ochranná manžeta OMP</t>
  </si>
  <si>
    <t>1236825539</t>
  </si>
  <si>
    <t>4+2</t>
  </si>
  <si>
    <t>R1001</t>
  </si>
  <si>
    <t>Uložení PVC pouzdra pro stožáry VO</t>
  </si>
  <si>
    <t>189345264</t>
  </si>
  <si>
    <t>R002</t>
  </si>
  <si>
    <t>pouzdro pro stožár</t>
  </si>
  <si>
    <t>1945475274</t>
  </si>
  <si>
    <t>R1002</t>
  </si>
  <si>
    <t xml:space="preserve">Uložení  plechů nebo keramické desky (dlaždice) pod stožár</t>
  </si>
  <si>
    <t>-7922616</t>
  </si>
  <si>
    <t>Uložení plechů nebo keramické desky (dlaždice) pod stožár</t>
  </si>
  <si>
    <t>R003</t>
  </si>
  <si>
    <t>plech nebo keramická deska (dlaždice) pod stožár</t>
  </si>
  <si>
    <t>-1561214928</t>
  </si>
  <si>
    <t>R1004</t>
  </si>
  <si>
    <t>Potěr asfaltový podkladní nebo vyrovnávací tl. 20 mm</t>
  </si>
  <si>
    <t>1813171867</t>
  </si>
  <si>
    <t>24617222</t>
  </si>
  <si>
    <t>hmota nátěrová asfaltová krycí (email) na kovy</t>
  </si>
  <si>
    <t>1388354213</t>
  </si>
  <si>
    <t>SO 402 - Veřejné osvětlení II</t>
  </si>
  <si>
    <t>179+16</t>
  </si>
  <si>
    <t>195</t>
  </si>
  <si>
    <t>195*1,1 'Přepočtené koeficientem množství</t>
  </si>
  <si>
    <t>40*1,1 'Přepočtené koeficientem množství</t>
  </si>
  <si>
    <t>179+8</t>
  </si>
  <si>
    <t>187/1,61*1,1</t>
  </si>
  <si>
    <t>(4*0,6*0,6*0,9)</t>
  </si>
  <si>
    <t>179</t>
  </si>
  <si>
    <t>19*9</t>
  </si>
  <si>
    <t>19*1,8 'Přepočtené koeficientem množství</t>
  </si>
  <si>
    <t>179*1,03 'Přepočtené koeficientem množství</t>
  </si>
  <si>
    <t>179*1,05 'Přepočtené koeficientem množství</t>
  </si>
  <si>
    <t>SO 403 - Veřejné osvětlení III</t>
  </si>
  <si>
    <t>-2119121596</t>
  </si>
  <si>
    <t>"beton na recyklační skládku" 0,88</t>
  </si>
  <si>
    <t>738547297</t>
  </si>
  <si>
    <t>"beton na recyklační skládku" (0,88)*9</t>
  </si>
  <si>
    <t>2030553268</t>
  </si>
  <si>
    <t>0,88</t>
  </si>
  <si>
    <t>81+4</t>
  </si>
  <si>
    <t>85*1,1 'Přepočtené koeficientem množství</t>
  </si>
  <si>
    <t>Napojení_01</t>
  </si>
  <si>
    <t xml:space="preserve">Napojení nové trasy kabelu na stávající </t>
  </si>
  <si>
    <t>81+8</t>
  </si>
  <si>
    <t>89/1,61*1,1</t>
  </si>
  <si>
    <t>Poznámka k položce:_x000d_
Demontáž</t>
  </si>
  <si>
    <t>9*9</t>
  </si>
  <si>
    <t>9*1,8 'Přepočtené koeficientem množství</t>
  </si>
  <si>
    <t>81*1,03 'Přepočtené koeficientem množství</t>
  </si>
  <si>
    <t>81*1,05 'Přepočtené koeficientem množství</t>
  </si>
  <si>
    <t>468051121</t>
  </si>
  <si>
    <t>Bourání základu betonového při elektromontážích</t>
  </si>
  <si>
    <t>-1574388035</t>
  </si>
  <si>
    <t>Bourání základu betonového</t>
  </si>
  <si>
    <t>https://podminky.urs.cz/item/CS_URS_2025_02/468051121</t>
  </si>
  <si>
    <t>0,4</t>
  </si>
  <si>
    <t>VRN 101 -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</si>
  <si>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</si>
  <si>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</si>
  <si>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</si>
  <si>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</si>
  <si>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</si>
  <si>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VRN</t>
  </si>
  <si>
    <t>VRN1</t>
  </si>
  <si>
    <t>Průzkumné, geodetické a projektové práce</t>
  </si>
  <si>
    <t>012164000</t>
  </si>
  <si>
    <t>Vytyčení a zaměření inženýrských sítí</t>
  </si>
  <si>
    <t>kpl</t>
  </si>
  <si>
    <t>1024</t>
  </si>
  <si>
    <t>-320043525</t>
  </si>
  <si>
    <t>https://podminky.urs.cz/item/CS_URS_2025_02/012164000</t>
  </si>
  <si>
    <t>012303000</t>
  </si>
  <si>
    <t>Zeměměřičské práce při provádění stavby</t>
  </si>
  <si>
    <t>-896735663</t>
  </si>
  <si>
    <t xml:space="preserve">Geodetická činnost v průběhu provádění stavebních prací (geodet zhotovitele stavby) včetně vytyčení stavby a skutečného zjištění průběhu inženýrských sítí. </t>
  </si>
  <si>
    <t>https://podminky.urs.cz/item/CS_URS_2025_02/012303000</t>
  </si>
  <si>
    <t>Poznámka k položce:_x000d_
Součástí je vybudování potřebné vytyčovací sítě. _x000d_
Zajištění inženýrských sítí během realizace stavby dle požadavku správců. Nutné vytyčení všech podzemních sítí s protokolárním zápisem příslušných správců. Přesnou polohu podzemních vedení ověřit ručně kopanými sondami. Podzemní plynovod, sdělovací kabely, elektrické vedení , vodovod, v trase příčné přechody. Přechody nutno ochránit. Zajištění stavby proti škodě na okolních pozemcích a objektech.</t>
  </si>
  <si>
    <t>012403000</t>
  </si>
  <si>
    <t>Zeměměřičské práce po výstavbě</t>
  </si>
  <si>
    <t>-1562188638</t>
  </si>
  <si>
    <t>https://podminky.urs.cz/item/CS_URS_2025_02/012403000</t>
  </si>
  <si>
    <t>Poznámka k položce:_x000d_
Položka zahrnuje mimo jiné:_x000d_
- přípravu podkladů, určení pevného měřického bodu pro mapování 1:500, technická nivelace, zaměření a zpracování mapy M1:500, digitální model terénu pro měřítko 1:500, předání zaměření skutečného stavu potřebných dat v tzv. jednotném výměnném formátu (JVF - dle specifik Vyhlášky o DTM 393/2020 Sb. Vyhláška o digitální technické mapě kraje</t>
  </si>
  <si>
    <t>012414000</t>
  </si>
  <si>
    <t>Geometrický plán</t>
  </si>
  <si>
    <t>614658801</t>
  </si>
  <si>
    <t>https://podminky.urs.cz/item/CS_URS_2025_02/012414000</t>
  </si>
  <si>
    <t>013274000</t>
  </si>
  <si>
    <t>Pasportizace objektu před započetím prací</t>
  </si>
  <si>
    <t>467882945</t>
  </si>
  <si>
    <t>https://podminky.urs.cz/item/CS_URS_2025_02/013274000</t>
  </si>
  <si>
    <t xml:space="preserve">Poznámka k položce:_x000d_
Pasportizace komunikací, zeleně a  staveb dotčených výstavbou, které nejsou majetkem investora vč.okolní vzrostlé zeleně</t>
  </si>
  <si>
    <t>013284000</t>
  </si>
  <si>
    <t>Pasportizace objektu po provedení prací</t>
  </si>
  <si>
    <t>139146899</t>
  </si>
  <si>
    <t>https://podminky.urs.cz/item/CS_URS_2025_02/013284000</t>
  </si>
  <si>
    <t>VRN3</t>
  </si>
  <si>
    <t>Zařízení staveniště</t>
  </si>
  <si>
    <t>030001000</t>
  </si>
  <si>
    <t>-2040435369</t>
  </si>
  <si>
    <t>https://podminky.urs.cz/item/CS_URS_2025_02/030001000</t>
  </si>
  <si>
    <t xml:space="preserve">Poznámka k položce:_x000d_
Kompletní zařízení staveniště pro celou stavbu  včetně zajištění potřebných povolení a rozhodnutí.   _x000d_
Položka zahrnuje náklady spojené se staveništními komunikacemi, vstupem a vjezdem na staveniště, nasvětlení výkopů a lávky přes výkopy,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pracoviště.Poplatky a náklady za spotřebované energie, plyn a vodu atd. v době výstavby až do předání díla.Zajištění údržby veřejných komunikací a komunikací pro pěší v průběhu celé stavby, včetně případné zimní údržby._x000d_
</t>
  </si>
  <si>
    <t>034303000</t>
  </si>
  <si>
    <t>Dopravní značení na staveništi</t>
  </si>
  <si>
    <t>609172371</t>
  </si>
  <si>
    <t>https://podminky.urs.cz/item/CS_URS_2025_02/034303000</t>
  </si>
  <si>
    <t>VRN4</t>
  </si>
  <si>
    <t>Inženýrská činnost</t>
  </si>
  <si>
    <t>043002000</t>
  </si>
  <si>
    <t>Zkoušky a ostatní měření</t>
  </si>
  <si>
    <t>1527759503</t>
  </si>
  <si>
    <t>https://podminky.urs.cz/item/CS_URS_2025_02/043002000</t>
  </si>
  <si>
    <t>Poznámka k položce:_x000d_
Provedení zkoušky PAU k zatřídění odpadů demolic dle vyhlášky</t>
  </si>
  <si>
    <t>043154000</t>
  </si>
  <si>
    <t>Zkoušky hutnicí</t>
  </si>
  <si>
    <t>-879481774</t>
  </si>
  <si>
    <t>https://podminky.urs.cz/item/CS_URS_2025_02/043154000</t>
  </si>
  <si>
    <t>044002000</t>
  </si>
  <si>
    <t>Revize revize dočasných objektů nebo zařízení staveniště</t>
  </si>
  <si>
    <t>633417386</t>
  </si>
  <si>
    <t>Poznámka k položce:_x000d_
SO 401</t>
  </si>
  <si>
    <t>VRN6</t>
  </si>
  <si>
    <t>Územní vlivy</t>
  </si>
  <si>
    <t>065002000</t>
  </si>
  <si>
    <t>Mimostaveništní doprava materiálů, výrobků a strojů</t>
  </si>
  <si>
    <t>-1141569340</t>
  </si>
  <si>
    <t>VRN 102 - Vedlejší rozpočtové náklady</t>
  </si>
  <si>
    <t>Poznámka k položce:_x000d_
SO 402</t>
  </si>
  <si>
    <t>VRN 103 - Vedlejší rozpočtové náklady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</si>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</sst>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164000" TargetMode="External" /><Relationship Id="rId2" Type="http://schemas.openxmlformats.org/officeDocument/2006/relationships/hyperlink" Target="https://podminky.urs.cz/item/CS_URS_2025_02/012303000" TargetMode="External" /><Relationship Id="rId3" Type="http://schemas.openxmlformats.org/officeDocument/2006/relationships/hyperlink" Target="https://podminky.urs.cz/item/CS_URS_2025_02/012403000" TargetMode="External" /><Relationship Id="rId4" Type="http://schemas.openxmlformats.org/officeDocument/2006/relationships/hyperlink" Target="https://podminky.urs.cz/item/CS_URS_2025_02/012414000" TargetMode="External" /><Relationship Id="rId5" Type="http://schemas.openxmlformats.org/officeDocument/2006/relationships/hyperlink" Target="https://podminky.urs.cz/item/CS_URS_2025_02/013274000" TargetMode="External" /><Relationship Id="rId6" Type="http://schemas.openxmlformats.org/officeDocument/2006/relationships/hyperlink" Target="https://podminky.urs.cz/item/CS_URS_2025_02/013284000" TargetMode="External" /><Relationship Id="rId7" Type="http://schemas.openxmlformats.org/officeDocument/2006/relationships/hyperlink" Target="https://podminky.urs.cz/item/CS_URS_2025_02/030001000" TargetMode="External" /><Relationship Id="rId8" Type="http://schemas.openxmlformats.org/officeDocument/2006/relationships/hyperlink" Target="https://podminky.urs.cz/item/CS_URS_2025_02/034303000" TargetMode="External" /><Relationship Id="rId9" Type="http://schemas.openxmlformats.org/officeDocument/2006/relationships/hyperlink" Target="https://podminky.urs.cz/item/CS_URS_2025_02/043002000" TargetMode="External" /><Relationship Id="rId10" Type="http://schemas.openxmlformats.org/officeDocument/2006/relationships/hyperlink" Target="https://podminky.urs.cz/item/CS_URS_2025_02/043154000" TargetMode="External" /><Relationship Id="rId1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212351" TargetMode="External" /><Relationship Id="rId2" Type="http://schemas.openxmlformats.org/officeDocument/2006/relationships/hyperlink" Target="https://podminky.urs.cz/item/CS_URS_2025_02/112151312" TargetMode="External" /><Relationship Id="rId3" Type="http://schemas.openxmlformats.org/officeDocument/2006/relationships/hyperlink" Target="https://podminky.urs.cz/item/CS_URS_2025_02/112201112" TargetMode="External" /><Relationship Id="rId4" Type="http://schemas.openxmlformats.org/officeDocument/2006/relationships/hyperlink" Target="https://podminky.urs.cz/item/CS_URS_2025_02/122151103" TargetMode="External" /><Relationship Id="rId5" Type="http://schemas.openxmlformats.org/officeDocument/2006/relationships/hyperlink" Target="https://podminky.urs.cz/item/CS_URS_2025_02/122251104" TargetMode="External" /><Relationship Id="rId6" Type="http://schemas.openxmlformats.org/officeDocument/2006/relationships/hyperlink" Target="https://podminky.urs.cz/item/CS_URS_2025_02/132251101" TargetMode="External" /><Relationship Id="rId7" Type="http://schemas.openxmlformats.org/officeDocument/2006/relationships/hyperlink" Target="https://podminky.urs.cz/item/CS_URS_2025_02/133251101" TargetMode="External" /><Relationship Id="rId8" Type="http://schemas.openxmlformats.org/officeDocument/2006/relationships/hyperlink" Target="https://podminky.urs.cz/item/CS_URS_2025_02/162201401" TargetMode="External" /><Relationship Id="rId9" Type="http://schemas.openxmlformats.org/officeDocument/2006/relationships/hyperlink" Target="https://podminky.urs.cz/item/CS_URS_2025_02/162201411" TargetMode="External" /><Relationship Id="rId10" Type="http://schemas.openxmlformats.org/officeDocument/2006/relationships/hyperlink" Target="https://podminky.urs.cz/item/CS_URS_2025_02/162201421" TargetMode="External" /><Relationship Id="rId11" Type="http://schemas.openxmlformats.org/officeDocument/2006/relationships/hyperlink" Target="https://podminky.urs.cz/item/CS_URS_2025_02/162301501" TargetMode="External" /><Relationship Id="rId12" Type="http://schemas.openxmlformats.org/officeDocument/2006/relationships/hyperlink" Target="https://podminky.urs.cz/item/CS_URS_2025_02/162301931" TargetMode="External" /><Relationship Id="rId13" Type="http://schemas.openxmlformats.org/officeDocument/2006/relationships/hyperlink" Target="https://podminky.urs.cz/item/CS_URS_2025_02/162301951" TargetMode="External" /><Relationship Id="rId14" Type="http://schemas.openxmlformats.org/officeDocument/2006/relationships/hyperlink" Target="https://podminky.urs.cz/item/CS_URS_2025_02/162301971" TargetMode="External" /><Relationship Id="rId15" Type="http://schemas.openxmlformats.org/officeDocument/2006/relationships/hyperlink" Target="https://podminky.urs.cz/item/CS_URS_2025_02/162301981" TargetMode="External" /><Relationship Id="rId16" Type="http://schemas.openxmlformats.org/officeDocument/2006/relationships/hyperlink" Target="https://podminky.urs.cz/item/CS_URS_2025_02/162351103" TargetMode="External" /><Relationship Id="rId17" Type="http://schemas.openxmlformats.org/officeDocument/2006/relationships/hyperlink" Target="https://podminky.urs.cz/item/CS_URS_2025_02/162751117" TargetMode="External" /><Relationship Id="rId18" Type="http://schemas.openxmlformats.org/officeDocument/2006/relationships/hyperlink" Target="https://podminky.urs.cz/item/CS_URS_2025_02/167151101" TargetMode="External" /><Relationship Id="rId19" Type="http://schemas.openxmlformats.org/officeDocument/2006/relationships/hyperlink" Target="https://podminky.urs.cz/item/CS_URS_2025_02/171201231" TargetMode="External" /><Relationship Id="rId20" Type="http://schemas.openxmlformats.org/officeDocument/2006/relationships/hyperlink" Target="https://podminky.urs.cz/item/CS_URS_2025_02/174151101" TargetMode="External" /><Relationship Id="rId21" Type="http://schemas.openxmlformats.org/officeDocument/2006/relationships/hyperlink" Target="https://podminky.urs.cz/item/CS_URS_2025_02/175151101" TargetMode="External" /><Relationship Id="rId22" Type="http://schemas.openxmlformats.org/officeDocument/2006/relationships/hyperlink" Target="https://podminky.urs.cz/item/CS_URS_2025_02/181111111" TargetMode="External" /><Relationship Id="rId23" Type="http://schemas.openxmlformats.org/officeDocument/2006/relationships/hyperlink" Target="https://podminky.urs.cz/item/CS_URS_2025_02/181351003" TargetMode="External" /><Relationship Id="rId24" Type="http://schemas.openxmlformats.org/officeDocument/2006/relationships/hyperlink" Target="https://podminky.urs.cz/item/CS_URS_2025_02/181411131" TargetMode="External" /><Relationship Id="rId25" Type="http://schemas.openxmlformats.org/officeDocument/2006/relationships/hyperlink" Target="https://podminky.urs.cz/item/CS_URS_2025_02/181951112" TargetMode="External" /><Relationship Id="rId26" Type="http://schemas.openxmlformats.org/officeDocument/2006/relationships/hyperlink" Target="https://podminky.urs.cz/item/CS_URS_2025_02/183402121" TargetMode="External" /><Relationship Id="rId27" Type="http://schemas.openxmlformats.org/officeDocument/2006/relationships/hyperlink" Target="https://podminky.urs.cz/item/CS_URS_2025_02/184813511" TargetMode="External" /><Relationship Id="rId28" Type="http://schemas.openxmlformats.org/officeDocument/2006/relationships/hyperlink" Target="https://podminky.urs.cz/item/CS_URS_2025_02/185804312" TargetMode="External" /><Relationship Id="rId29" Type="http://schemas.openxmlformats.org/officeDocument/2006/relationships/hyperlink" Target="https://podminky.urs.cz/item/CS_URS_2025_02/271572211" TargetMode="External" /><Relationship Id="rId30" Type="http://schemas.openxmlformats.org/officeDocument/2006/relationships/hyperlink" Target="https://podminky.urs.cz/item/CS_URS_2025_02/451573111" TargetMode="External" /><Relationship Id="rId31" Type="http://schemas.openxmlformats.org/officeDocument/2006/relationships/hyperlink" Target="https://podminky.urs.cz/item/CS_URS_2025_02/452311141" TargetMode="External" /><Relationship Id="rId32" Type="http://schemas.openxmlformats.org/officeDocument/2006/relationships/hyperlink" Target="https://podminky.urs.cz/item/CS_URS_2025_02/564851011" TargetMode="External" /><Relationship Id="rId33" Type="http://schemas.openxmlformats.org/officeDocument/2006/relationships/hyperlink" Target="https://podminky.urs.cz/item/CS_URS_2025_02/564861111" TargetMode="External" /><Relationship Id="rId34" Type="http://schemas.openxmlformats.org/officeDocument/2006/relationships/hyperlink" Target="https://podminky.urs.cz/item/CS_URS_2025_02/564871111" TargetMode="External" /><Relationship Id="rId35" Type="http://schemas.openxmlformats.org/officeDocument/2006/relationships/hyperlink" Target="https://podminky.urs.cz/item/CS_URS_2025_02/564951413" TargetMode="External" /><Relationship Id="rId36" Type="http://schemas.openxmlformats.org/officeDocument/2006/relationships/hyperlink" Target="https://podminky.urs.cz/item/CS_URS_2025_02/565145021" TargetMode="External" /><Relationship Id="rId37" Type="http://schemas.openxmlformats.org/officeDocument/2006/relationships/hyperlink" Target="https://podminky.urs.cz/item/CS_URS_2025_02/567122111" TargetMode="External" /><Relationship Id="rId38" Type="http://schemas.openxmlformats.org/officeDocument/2006/relationships/hyperlink" Target="https://podminky.urs.cz/item/CS_URS_2025_02/577134121" TargetMode="External" /><Relationship Id="rId39" Type="http://schemas.openxmlformats.org/officeDocument/2006/relationships/hyperlink" Target="https://podminky.urs.cz/item/CS_URS_2025_02/591411111" TargetMode="External" /><Relationship Id="rId40" Type="http://schemas.openxmlformats.org/officeDocument/2006/relationships/hyperlink" Target="https://podminky.urs.cz/item/CS_URS_2025_02/596211110" TargetMode="External" /><Relationship Id="rId41" Type="http://schemas.openxmlformats.org/officeDocument/2006/relationships/hyperlink" Target="https://podminky.urs.cz/item/CS_URS_2025_02/596211113" TargetMode="External" /><Relationship Id="rId42" Type="http://schemas.openxmlformats.org/officeDocument/2006/relationships/hyperlink" Target="https://podminky.urs.cz/item/CS_URS_2025_02/596212210" TargetMode="External" /><Relationship Id="rId43" Type="http://schemas.openxmlformats.org/officeDocument/2006/relationships/hyperlink" Target="https://podminky.urs.cz/item/CS_URS_2025_02/596412113" TargetMode="External" /><Relationship Id="rId44" Type="http://schemas.openxmlformats.org/officeDocument/2006/relationships/hyperlink" Target="https://podminky.urs.cz/item/CS_URS_2025_02/871313121" TargetMode="External" /><Relationship Id="rId45" Type="http://schemas.openxmlformats.org/officeDocument/2006/relationships/hyperlink" Target="https://podminky.urs.cz/item/CS_URS_2025_02/890411851" TargetMode="External" /><Relationship Id="rId46" Type="http://schemas.openxmlformats.org/officeDocument/2006/relationships/hyperlink" Target="https://podminky.urs.cz/item/CS_URS_2025_02/895941301" TargetMode="External" /><Relationship Id="rId47" Type="http://schemas.openxmlformats.org/officeDocument/2006/relationships/hyperlink" Target="https://podminky.urs.cz/item/CS_URS_2025_02/895941313" TargetMode="External" /><Relationship Id="rId48" Type="http://schemas.openxmlformats.org/officeDocument/2006/relationships/hyperlink" Target="https://podminky.urs.cz/item/CS_URS_2025_02/899132111" TargetMode="External" /><Relationship Id="rId49" Type="http://schemas.openxmlformats.org/officeDocument/2006/relationships/hyperlink" Target="https://podminky.urs.cz/item/CS_URS_2025_02/899203211" TargetMode="External" /><Relationship Id="rId50" Type="http://schemas.openxmlformats.org/officeDocument/2006/relationships/hyperlink" Target="https://podminky.urs.cz/item/CS_URS_2025_02/899204112" TargetMode="External" /><Relationship Id="rId51" Type="http://schemas.openxmlformats.org/officeDocument/2006/relationships/hyperlink" Target="https://podminky.urs.cz/item/CS_URS_2025_02/899722113" TargetMode="External" /><Relationship Id="rId52" Type="http://schemas.openxmlformats.org/officeDocument/2006/relationships/hyperlink" Target="https://podminky.urs.cz/item/CS_URS_2025_02/914111111" TargetMode="External" /><Relationship Id="rId53" Type="http://schemas.openxmlformats.org/officeDocument/2006/relationships/hyperlink" Target="https://podminky.urs.cz/item/CS_URS_2025_02/914511112" TargetMode="External" /><Relationship Id="rId54" Type="http://schemas.openxmlformats.org/officeDocument/2006/relationships/hyperlink" Target="https://podminky.urs.cz/item/CS_URS_2025_02/916131213" TargetMode="External" /><Relationship Id="rId55" Type="http://schemas.openxmlformats.org/officeDocument/2006/relationships/hyperlink" Target="https://podminky.urs.cz/item/CS_URS_2025_02/916231213" TargetMode="External" /><Relationship Id="rId56" Type="http://schemas.openxmlformats.org/officeDocument/2006/relationships/hyperlink" Target="https://podminky.urs.cz/item/CS_URS_2025_02/919732211" TargetMode="External" /><Relationship Id="rId57" Type="http://schemas.openxmlformats.org/officeDocument/2006/relationships/hyperlink" Target="https://podminky.urs.cz/item/CS_URS_2025_02/919735112" TargetMode="External" /><Relationship Id="rId58" Type="http://schemas.openxmlformats.org/officeDocument/2006/relationships/hyperlink" Target="https://podminky.urs.cz/item/CS_URS_2025_02/979054441" TargetMode="External" /><Relationship Id="rId59" Type="http://schemas.openxmlformats.org/officeDocument/2006/relationships/hyperlink" Target="https://podminky.urs.cz/item/CS_URS_2025_02/113106121" TargetMode="External" /><Relationship Id="rId60" Type="http://schemas.openxmlformats.org/officeDocument/2006/relationships/hyperlink" Target="https://podminky.urs.cz/item/CS_URS_2025_02/113106185" TargetMode="External" /><Relationship Id="rId61" Type="http://schemas.openxmlformats.org/officeDocument/2006/relationships/hyperlink" Target="https://podminky.urs.cz/item/CS_URS_2025_02/113107161" TargetMode="External" /><Relationship Id="rId62" Type="http://schemas.openxmlformats.org/officeDocument/2006/relationships/hyperlink" Target="https://podminky.urs.cz/item/CS_URS_2025_02/113107242" TargetMode="External" /><Relationship Id="rId63" Type="http://schemas.openxmlformats.org/officeDocument/2006/relationships/hyperlink" Target="https://podminky.urs.cz/item/CS_URS_2025_02/113201111" TargetMode="External" /><Relationship Id="rId64" Type="http://schemas.openxmlformats.org/officeDocument/2006/relationships/hyperlink" Target="https://podminky.urs.cz/item/CS_URS_2025_02/113202111" TargetMode="External" /><Relationship Id="rId65" Type="http://schemas.openxmlformats.org/officeDocument/2006/relationships/hyperlink" Target="https://podminky.urs.cz/item/CS_URS_2025_02/997221551" TargetMode="External" /><Relationship Id="rId66" Type="http://schemas.openxmlformats.org/officeDocument/2006/relationships/hyperlink" Target="https://podminky.urs.cz/item/CS_URS_2025_02/997221559" TargetMode="External" /><Relationship Id="rId67" Type="http://schemas.openxmlformats.org/officeDocument/2006/relationships/hyperlink" Target="https://podminky.urs.cz/item/CS_URS_2025_02/997221561" TargetMode="External" /><Relationship Id="rId68" Type="http://schemas.openxmlformats.org/officeDocument/2006/relationships/hyperlink" Target="https://podminky.urs.cz/item/CS_URS_2025_02/997221569" TargetMode="External" /><Relationship Id="rId69" Type="http://schemas.openxmlformats.org/officeDocument/2006/relationships/hyperlink" Target="https://podminky.urs.cz/item/CS_URS_2025_02/997221861" TargetMode="External" /><Relationship Id="rId70" Type="http://schemas.openxmlformats.org/officeDocument/2006/relationships/hyperlink" Target="https://podminky.urs.cz/item/CS_URS_2025_02/997221873" TargetMode="External" /><Relationship Id="rId71" Type="http://schemas.openxmlformats.org/officeDocument/2006/relationships/hyperlink" Target="https://podminky.urs.cz/item/CS_URS_2025_02/997221875" TargetMode="External" /><Relationship Id="rId72" Type="http://schemas.openxmlformats.org/officeDocument/2006/relationships/hyperlink" Target="https://podminky.urs.cz/item/CS_URS_2025_02/998223011" TargetMode="External" /><Relationship Id="rId7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151101" TargetMode="External" /><Relationship Id="rId2" Type="http://schemas.openxmlformats.org/officeDocument/2006/relationships/hyperlink" Target="https://podminky.urs.cz/item/CS_URS_2025_02/122251104" TargetMode="External" /><Relationship Id="rId3" Type="http://schemas.openxmlformats.org/officeDocument/2006/relationships/hyperlink" Target="https://podminky.urs.cz/item/CS_URS_2025_02/132251101" TargetMode="External" /><Relationship Id="rId4" Type="http://schemas.openxmlformats.org/officeDocument/2006/relationships/hyperlink" Target="https://podminky.urs.cz/item/CS_URS_2025_02/133251101" TargetMode="External" /><Relationship Id="rId5" Type="http://schemas.openxmlformats.org/officeDocument/2006/relationships/hyperlink" Target="https://podminky.urs.cz/item/CS_URS_2025_02/162351103" TargetMode="External" /><Relationship Id="rId6" Type="http://schemas.openxmlformats.org/officeDocument/2006/relationships/hyperlink" Target="https://podminky.urs.cz/item/CS_URS_2025_02/162751117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podminky.urs.cz/item/CS_URS_2025_02/171201231" TargetMode="External" /><Relationship Id="rId9" Type="http://schemas.openxmlformats.org/officeDocument/2006/relationships/hyperlink" Target="https://podminky.urs.cz/item/CS_URS_2025_02/174151101" TargetMode="External" /><Relationship Id="rId10" Type="http://schemas.openxmlformats.org/officeDocument/2006/relationships/hyperlink" Target="https://podminky.urs.cz/item/CS_URS_2025_02/175151101" TargetMode="External" /><Relationship Id="rId11" Type="http://schemas.openxmlformats.org/officeDocument/2006/relationships/hyperlink" Target="https://podminky.urs.cz/item/CS_URS_2025_02/181111111" TargetMode="External" /><Relationship Id="rId12" Type="http://schemas.openxmlformats.org/officeDocument/2006/relationships/hyperlink" Target="https://podminky.urs.cz/item/CS_URS_2025_02/181351003" TargetMode="External" /><Relationship Id="rId13" Type="http://schemas.openxmlformats.org/officeDocument/2006/relationships/hyperlink" Target="https://podminky.urs.cz/item/CS_URS_2025_02/181411131" TargetMode="External" /><Relationship Id="rId14" Type="http://schemas.openxmlformats.org/officeDocument/2006/relationships/hyperlink" Target="https://podminky.urs.cz/item/CS_URS_2025_02/181951112" TargetMode="External" /><Relationship Id="rId15" Type="http://schemas.openxmlformats.org/officeDocument/2006/relationships/hyperlink" Target="https://podminky.urs.cz/item/CS_URS_2025_02/183402121" TargetMode="External" /><Relationship Id="rId16" Type="http://schemas.openxmlformats.org/officeDocument/2006/relationships/hyperlink" Target="https://podminky.urs.cz/item/CS_URS_2025_02/184813511" TargetMode="External" /><Relationship Id="rId17" Type="http://schemas.openxmlformats.org/officeDocument/2006/relationships/hyperlink" Target="https://podminky.urs.cz/item/CS_URS_2025_02/185804312" TargetMode="External" /><Relationship Id="rId18" Type="http://schemas.openxmlformats.org/officeDocument/2006/relationships/hyperlink" Target="https://podminky.urs.cz/item/CS_URS_2025_02/271572211" TargetMode="External" /><Relationship Id="rId19" Type="http://schemas.openxmlformats.org/officeDocument/2006/relationships/hyperlink" Target="https://podminky.urs.cz/item/CS_URS_2025_02/451573111" TargetMode="External" /><Relationship Id="rId20" Type="http://schemas.openxmlformats.org/officeDocument/2006/relationships/hyperlink" Target="https://podminky.urs.cz/item/CS_URS_2025_02/452311141" TargetMode="External" /><Relationship Id="rId21" Type="http://schemas.openxmlformats.org/officeDocument/2006/relationships/hyperlink" Target="https://podminky.urs.cz/item/CS_URS_2025_02/564851111" TargetMode="External" /><Relationship Id="rId22" Type="http://schemas.openxmlformats.org/officeDocument/2006/relationships/hyperlink" Target="https://podminky.urs.cz/item/CS_URS_2025_02/564871111" TargetMode="External" /><Relationship Id="rId23" Type="http://schemas.openxmlformats.org/officeDocument/2006/relationships/hyperlink" Target="https://podminky.urs.cz/item/CS_URS_2025_02/564951413" TargetMode="External" /><Relationship Id="rId24" Type="http://schemas.openxmlformats.org/officeDocument/2006/relationships/hyperlink" Target="https://podminky.urs.cz/item/CS_URS_2025_02/596412115" TargetMode="External" /><Relationship Id="rId25" Type="http://schemas.openxmlformats.org/officeDocument/2006/relationships/hyperlink" Target="https://podminky.urs.cz/item/CS_URS_2025_02/871313121" TargetMode="External" /><Relationship Id="rId26" Type="http://schemas.openxmlformats.org/officeDocument/2006/relationships/hyperlink" Target="https://podminky.urs.cz/item/CS_URS_2025_02/890411851" TargetMode="External" /><Relationship Id="rId27" Type="http://schemas.openxmlformats.org/officeDocument/2006/relationships/hyperlink" Target="https://podminky.urs.cz/item/CS_URS_2025_02/895941301" TargetMode="External" /><Relationship Id="rId28" Type="http://schemas.openxmlformats.org/officeDocument/2006/relationships/hyperlink" Target="https://podminky.urs.cz/item/CS_URS_2025_02/895941313" TargetMode="External" /><Relationship Id="rId29" Type="http://schemas.openxmlformats.org/officeDocument/2006/relationships/hyperlink" Target="https://podminky.urs.cz/item/CS_URS_2025_02/899132111" TargetMode="External" /><Relationship Id="rId30" Type="http://schemas.openxmlformats.org/officeDocument/2006/relationships/hyperlink" Target="https://podminky.urs.cz/item/CS_URS_2025_02/899132212" TargetMode="External" /><Relationship Id="rId31" Type="http://schemas.openxmlformats.org/officeDocument/2006/relationships/hyperlink" Target="https://podminky.urs.cz/item/CS_URS_2025_02/899203211" TargetMode="External" /><Relationship Id="rId32" Type="http://schemas.openxmlformats.org/officeDocument/2006/relationships/hyperlink" Target="https://podminky.urs.cz/item/CS_URS_2025_02/899204112" TargetMode="External" /><Relationship Id="rId33" Type="http://schemas.openxmlformats.org/officeDocument/2006/relationships/hyperlink" Target="https://podminky.urs.cz/item/CS_URS_2025_02/899722113" TargetMode="External" /><Relationship Id="rId34" Type="http://schemas.openxmlformats.org/officeDocument/2006/relationships/hyperlink" Target="https://podminky.urs.cz/item/CS_URS_2025_02/916131213" TargetMode="External" /><Relationship Id="rId35" Type="http://schemas.openxmlformats.org/officeDocument/2006/relationships/hyperlink" Target="https://podminky.urs.cz/item/CS_URS_2025_02/916231213" TargetMode="External" /><Relationship Id="rId36" Type="http://schemas.openxmlformats.org/officeDocument/2006/relationships/hyperlink" Target="https://podminky.urs.cz/item/CS_URS_2025_02/961044111" TargetMode="External" /><Relationship Id="rId37" Type="http://schemas.openxmlformats.org/officeDocument/2006/relationships/hyperlink" Target="https://podminky.urs.cz/item/CS_URS_2025_02/971042651" TargetMode="External" /><Relationship Id="rId38" Type="http://schemas.openxmlformats.org/officeDocument/2006/relationships/hyperlink" Target="https://podminky.urs.cz/item/CS_URS_2025_02/113107221" TargetMode="External" /><Relationship Id="rId39" Type="http://schemas.openxmlformats.org/officeDocument/2006/relationships/hyperlink" Target="https://podminky.urs.cz/item/CS_URS_2025_02/997221551" TargetMode="External" /><Relationship Id="rId40" Type="http://schemas.openxmlformats.org/officeDocument/2006/relationships/hyperlink" Target="https://podminky.urs.cz/item/CS_URS_2025_02/997221559" TargetMode="External" /><Relationship Id="rId41" Type="http://schemas.openxmlformats.org/officeDocument/2006/relationships/hyperlink" Target="https://podminky.urs.cz/item/CS_URS_2025_02/997221561" TargetMode="External" /><Relationship Id="rId42" Type="http://schemas.openxmlformats.org/officeDocument/2006/relationships/hyperlink" Target="https://podminky.urs.cz/item/CS_URS_2025_02/997221569" TargetMode="External" /><Relationship Id="rId43" Type="http://schemas.openxmlformats.org/officeDocument/2006/relationships/hyperlink" Target="https://podminky.urs.cz/item/CS_URS_2025_02/997221861" TargetMode="External" /><Relationship Id="rId44" Type="http://schemas.openxmlformats.org/officeDocument/2006/relationships/hyperlink" Target="https://podminky.urs.cz/item/CS_URS_2025_02/997221862" TargetMode="External" /><Relationship Id="rId45" Type="http://schemas.openxmlformats.org/officeDocument/2006/relationships/hyperlink" Target="https://podminky.urs.cz/item/CS_URS_2025_02/997221873" TargetMode="External" /><Relationship Id="rId46" Type="http://schemas.openxmlformats.org/officeDocument/2006/relationships/hyperlink" Target="https://podminky.urs.cz/item/CS_URS_2025_02/998223011" TargetMode="External" /><Relationship Id="rId4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151101" TargetMode="External" /><Relationship Id="rId2" Type="http://schemas.openxmlformats.org/officeDocument/2006/relationships/hyperlink" Target="https://podminky.urs.cz/item/CS_URS_2025_02/122251101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71201231" TargetMode="External" /><Relationship Id="rId5" Type="http://schemas.openxmlformats.org/officeDocument/2006/relationships/hyperlink" Target="https://podminky.urs.cz/item/CS_URS_2025_02/181111111" TargetMode="External" /><Relationship Id="rId6" Type="http://schemas.openxmlformats.org/officeDocument/2006/relationships/hyperlink" Target="https://podminky.urs.cz/item/CS_URS_2025_02/181351003" TargetMode="External" /><Relationship Id="rId7" Type="http://schemas.openxmlformats.org/officeDocument/2006/relationships/hyperlink" Target="https://podminky.urs.cz/item/CS_URS_2025_02/181411131" TargetMode="External" /><Relationship Id="rId8" Type="http://schemas.openxmlformats.org/officeDocument/2006/relationships/hyperlink" Target="https://podminky.urs.cz/item/CS_URS_2025_02/181951112" TargetMode="External" /><Relationship Id="rId9" Type="http://schemas.openxmlformats.org/officeDocument/2006/relationships/hyperlink" Target="https://podminky.urs.cz/item/CS_URS_2025_02/183402121" TargetMode="External" /><Relationship Id="rId10" Type="http://schemas.openxmlformats.org/officeDocument/2006/relationships/hyperlink" Target="https://podminky.urs.cz/item/CS_URS_2025_02/184813511" TargetMode="External" /><Relationship Id="rId11" Type="http://schemas.openxmlformats.org/officeDocument/2006/relationships/hyperlink" Target="https://podminky.urs.cz/item/CS_URS_2025_02/185804312" TargetMode="External" /><Relationship Id="rId12" Type="http://schemas.openxmlformats.org/officeDocument/2006/relationships/hyperlink" Target="https://podminky.urs.cz/item/CS_URS_2025_02/271572211" TargetMode="External" /><Relationship Id="rId13" Type="http://schemas.openxmlformats.org/officeDocument/2006/relationships/hyperlink" Target="https://podminky.urs.cz/item/CS_URS_2025_02/564861111" TargetMode="External" /><Relationship Id="rId14" Type="http://schemas.openxmlformats.org/officeDocument/2006/relationships/hyperlink" Target="https://podminky.urs.cz/item/CS_URS_2025_02/596211110" TargetMode="External" /><Relationship Id="rId15" Type="http://schemas.openxmlformats.org/officeDocument/2006/relationships/hyperlink" Target="https://podminky.urs.cz/item/CS_URS_2025_02/596211111" TargetMode="External" /><Relationship Id="rId16" Type="http://schemas.openxmlformats.org/officeDocument/2006/relationships/hyperlink" Target="https://podminky.urs.cz/item/CS_URS_2025_02/916131213" TargetMode="External" /><Relationship Id="rId17" Type="http://schemas.openxmlformats.org/officeDocument/2006/relationships/hyperlink" Target="https://podminky.urs.cz/item/CS_URS_2025_02/916231213" TargetMode="External" /><Relationship Id="rId18" Type="http://schemas.openxmlformats.org/officeDocument/2006/relationships/hyperlink" Target="https://podminky.urs.cz/item/CS_URS_2025_02/979054441" TargetMode="External" /><Relationship Id="rId19" Type="http://schemas.openxmlformats.org/officeDocument/2006/relationships/hyperlink" Target="https://podminky.urs.cz/item/CS_URS_2025_02/113106121" TargetMode="External" /><Relationship Id="rId20" Type="http://schemas.openxmlformats.org/officeDocument/2006/relationships/hyperlink" Target="https://podminky.urs.cz/item/CS_URS_2025_02/113106292" TargetMode="External" /><Relationship Id="rId21" Type="http://schemas.openxmlformats.org/officeDocument/2006/relationships/hyperlink" Target="https://podminky.urs.cz/item/CS_URS_2025_02/113107321" TargetMode="External" /><Relationship Id="rId22" Type="http://schemas.openxmlformats.org/officeDocument/2006/relationships/hyperlink" Target="https://podminky.urs.cz/item/CS_URS_2025_02/997221551" TargetMode="External" /><Relationship Id="rId23" Type="http://schemas.openxmlformats.org/officeDocument/2006/relationships/hyperlink" Target="https://podminky.urs.cz/item/CS_URS_2025_02/997221559" TargetMode="External" /><Relationship Id="rId24" Type="http://schemas.openxmlformats.org/officeDocument/2006/relationships/hyperlink" Target="https://podminky.urs.cz/item/CS_URS_2025_02/997221561" TargetMode="External" /><Relationship Id="rId25" Type="http://schemas.openxmlformats.org/officeDocument/2006/relationships/hyperlink" Target="https://podminky.urs.cz/item/CS_URS_2025_02/997221569" TargetMode="External" /><Relationship Id="rId26" Type="http://schemas.openxmlformats.org/officeDocument/2006/relationships/hyperlink" Target="https://podminky.urs.cz/item/CS_URS_2025_02/997221571" TargetMode="External" /><Relationship Id="rId27" Type="http://schemas.openxmlformats.org/officeDocument/2006/relationships/hyperlink" Target="https://podminky.urs.cz/item/CS_URS_2025_02/997221579" TargetMode="External" /><Relationship Id="rId28" Type="http://schemas.openxmlformats.org/officeDocument/2006/relationships/hyperlink" Target="https://podminky.urs.cz/item/CS_URS_2025_02/997221861" TargetMode="External" /><Relationship Id="rId29" Type="http://schemas.openxmlformats.org/officeDocument/2006/relationships/hyperlink" Target="https://podminky.urs.cz/item/CS_URS_2025_02/997221862" TargetMode="External" /><Relationship Id="rId30" Type="http://schemas.openxmlformats.org/officeDocument/2006/relationships/hyperlink" Target="https://podminky.urs.cz/item/CS_URS_2025_02/997221873" TargetMode="External" /><Relationship Id="rId31" Type="http://schemas.openxmlformats.org/officeDocument/2006/relationships/hyperlink" Target="https://podminky.urs.cz/item/CS_URS_2025_02/998223011" TargetMode="External" /><Relationship Id="rId3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122134" TargetMode="External" /><Relationship Id="rId2" Type="http://schemas.openxmlformats.org/officeDocument/2006/relationships/hyperlink" Target="https://podminky.urs.cz/item/CS_URS_2025_02/741122142" TargetMode="External" /><Relationship Id="rId3" Type="http://schemas.openxmlformats.org/officeDocument/2006/relationships/hyperlink" Target="https://podminky.urs.cz/item/CS_URS_2025_02/741128002" TargetMode="External" /><Relationship Id="rId4" Type="http://schemas.openxmlformats.org/officeDocument/2006/relationships/hyperlink" Target="https://podminky.urs.cz/item/CS_URS_2025_02/741372151" TargetMode="External" /><Relationship Id="rId5" Type="http://schemas.openxmlformats.org/officeDocument/2006/relationships/hyperlink" Target="https://podminky.urs.cz/item/CS_URS_2025_02/210100001" TargetMode="External" /><Relationship Id="rId6" Type="http://schemas.openxmlformats.org/officeDocument/2006/relationships/hyperlink" Target="https://podminky.urs.cz/item/CS_URS_2025_02/210100003" TargetMode="External" /><Relationship Id="rId7" Type="http://schemas.openxmlformats.org/officeDocument/2006/relationships/hyperlink" Target="https://podminky.urs.cz/item/CS_URS_2025_02/210100151" TargetMode="External" /><Relationship Id="rId8" Type="http://schemas.openxmlformats.org/officeDocument/2006/relationships/hyperlink" Target="https://podminky.urs.cz/item/CS_URS_2025_02/210100194" TargetMode="External" /><Relationship Id="rId9" Type="http://schemas.openxmlformats.org/officeDocument/2006/relationships/hyperlink" Target="https://podminky.urs.cz/item/CS_URS_2025_02/210204011" TargetMode="External" /><Relationship Id="rId10" Type="http://schemas.openxmlformats.org/officeDocument/2006/relationships/hyperlink" Target="https://podminky.urs.cz/item/CS_URS_2025_02/210204206" TargetMode="External" /><Relationship Id="rId11" Type="http://schemas.openxmlformats.org/officeDocument/2006/relationships/hyperlink" Target="https://podminky.urs.cz/item/CS_URS_2025_02/210220022" TargetMode="External" /><Relationship Id="rId12" Type="http://schemas.openxmlformats.org/officeDocument/2006/relationships/hyperlink" Target="https://podminky.urs.cz/item/CS_URS_2025_02/210220301" TargetMode="External" /><Relationship Id="rId13" Type="http://schemas.openxmlformats.org/officeDocument/2006/relationships/hyperlink" Target="https://podminky.urs.cz/item/CS_URS_2025_02/218204011" TargetMode="External" /><Relationship Id="rId14" Type="http://schemas.openxmlformats.org/officeDocument/2006/relationships/hyperlink" Target="https://podminky.urs.cz/item/CS_URS_2025_02/460080014" TargetMode="External" /><Relationship Id="rId15" Type="http://schemas.openxmlformats.org/officeDocument/2006/relationships/hyperlink" Target="https://podminky.urs.cz/item/CS_URS_2025_02/460131113" TargetMode="External" /><Relationship Id="rId16" Type="http://schemas.openxmlformats.org/officeDocument/2006/relationships/hyperlink" Target="https://podminky.urs.cz/item/CS_URS_2025_02/460161162" TargetMode="External" /><Relationship Id="rId17" Type="http://schemas.openxmlformats.org/officeDocument/2006/relationships/hyperlink" Target="https://podminky.urs.cz/item/CS_URS_2025_02/460341113" TargetMode="External" /><Relationship Id="rId18" Type="http://schemas.openxmlformats.org/officeDocument/2006/relationships/hyperlink" Target="https://podminky.urs.cz/item/CS_URS_2025_02/460341121" TargetMode="External" /><Relationship Id="rId19" Type="http://schemas.openxmlformats.org/officeDocument/2006/relationships/hyperlink" Target="https://podminky.urs.cz/item/CS_URS_2025_02/460361121" TargetMode="External" /><Relationship Id="rId20" Type="http://schemas.openxmlformats.org/officeDocument/2006/relationships/hyperlink" Target="https://podminky.urs.cz/item/CS_URS_2025_02/460431172" TargetMode="External" /><Relationship Id="rId21" Type="http://schemas.openxmlformats.org/officeDocument/2006/relationships/hyperlink" Target="https://podminky.urs.cz/item/CS_URS_2025_02/460661412" TargetMode="External" /><Relationship Id="rId22" Type="http://schemas.openxmlformats.org/officeDocument/2006/relationships/hyperlink" Target="https://podminky.urs.cz/item/CS_URS_2025_02/460671111" TargetMode="External" /><Relationship Id="rId23" Type="http://schemas.openxmlformats.org/officeDocument/2006/relationships/hyperlink" Target="https://podminky.urs.cz/item/CS_URS_2025_02/460791213" TargetMode="External" /><Relationship Id="rId2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122134" TargetMode="External" /><Relationship Id="rId2" Type="http://schemas.openxmlformats.org/officeDocument/2006/relationships/hyperlink" Target="https://podminky.urs.cz/item/CS_URS_2025_02/741122142" TargetMode="External" /><Relationship Id="rId3" Type="http://schemas.openxmlformats.org/officeDocument/2006/relationships/hyperlink" Target="https://podminky.urs.cz/item/CS_URS_2025_02/741128002" TargetMode="External" /><Relationship Id="rId4" Type="http://schemas.openxmlformats.org/officeDocument/2006/relationships/hyperlink" Target="https://podminky.urs.cz/item/CS_URS_2025_02/741372151" TargetMode="External" /><Relationship Id="rId5" Type="http://schemas.openxmlformats.org/officeDocument/2006/relationships/hyperlink" Target="https://podminky.urs.cz/item/CS_URS_2025_02/210100001" TargetMode="External" /><Relationship Id="rId6" Type="http://schemas.openxmlformats.org/officeDocument/2006/relationships/hyperlink" Target="https://podminky.urs.cz/item/CS_URS_2025_02/210100003" TargetMode="External" /><Relationship Id="rId7" Type="http://schemas.openxmlformats.org/officeDocument/2006/relationships/hyperlink" Target="https://podminky.urs.cz/item/CS_URS_2025_02/210100151" TargetMode="External" /><Relationship Id="rId8" Type="http://schemas.openxmlformats.org/officeDocument/2006/relationships/hyperlink" Target="https://podminky.urs.cz/item/CS_URS_2025_02/210100194" TargetMode="External" /><Relationship Id="rId9" Type="http://schemas.openxmlformats.org/officeDocument/2006/relationships/hyperlink" Target="https://podminky.urs.cz/item/CS_URS_2025_02/210204011" TargetMode="External" /><Relationship Id="rId10" Type="http://schemas.openxmlformats.org/officeDocument/2006/relationships/hyperlink" Target="https://podminky.urs.cz/item/CS_URS_2025_02/210204206" TargetMode="External" /><Relationship Id="rId11" Type="http://schemas.openxmlformats.org/officeDocument/2006/relationships/hyperlink" Target="https://podminky.urs.cz/item/CS_URS_2025_02/210220022" TargetMode="External" /><Relationship Id="rId12" Type="http://schemas.openxmlformats.org/officeDocument/2006/relationships/hyperlink" Target="https://podminky.urs.cz/item/CS_URS_2025_02/210220301" TargetMode="External" /><Relationship Id="rId13" Type="http://schemas.openxmlformats.org/officeDocument/2006/relationships/hyperlink" Target="https://podminky.urs.cz/item/CS_URS_2025_02/460080014" TargetMode="External" /><Relationship Id="rId14" Type="http://schemas.openxmlformats.org/officeDocument/2006/relationships/hyperlink" Target="https://podminky.urs.cz/item/CS_URS_2025_02/460131113" TargetMode="External" /><Relationship Id="rId15" Type="http://schemas.openxmlformats.org/officeDocument/2006/relationships/hyperlink" Target="https://podminky.urs.cz/item/CS_URS_2025_02/460161162" TargetMode="External" /><Relationship Id="rId16" Type="http://schemas.openxmlformats.org/officeDocument/2006/relationships/hyperlink" Target="https://podminky.urs.cz/item/CS_URS_2025_02/460341113" TargetMode="External" /><Relationship Id="rId17" Type="http://schemas.openxmlformats.org/officeDocument/2006/relationships/hyperlink" Target="https://podminky.urs.cz/item/CS_URS_2025_02/460341121" TargetMode="External" /><Relationship Id="rId18" Type="http://schemas.openxmlformats.org/officeDocument/2006/relationships/hyperlink" Target="https://podminky.urs.cz/item/CS_URS_2025_02/460361121" TargetMode="External" /><Relationship Id="rId19" Type="http://schemas.openxmlformats.org/officeDocument/2006/relationships/hyperlink" Target="https://podminky.urs.cz/item/CS_URS_2025_02/460431172" TargetMode="External" /><Relationship Id="rId20" Type="http://schemas.openxmlformats.org/officeDocument/2006/relationships/hyperlink" Target="https://podminky.urs.cz/item/CS_URS_2025_02/460661412" TargetMode="External" /><Relationship Id="rId21" Type="http://schemas.openxmlformats.org/officeDocument/2006/relationships/hyperlink" Target="https://podminky.urs.cz/item/CS_URS_2025_02/460671111" TargetMode="External" /><Relationship Id="rId22" Type="http://schemas.openxmlformats.org/officeDocument/2006/relationships/hyperlink" Target="https://podminky.urs.cz/item/CS_URS_2025_02/460791213" TargetMode="External" /><Relationship Id="rId23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7221561" TargetMode="External" /><Relationship Id="rId2" Type="http://schemas.openxmlformats.org/officeDocument/2006/relationships/hyperlink" Target="https://podminky.urs.cz/item/CS_URS_2025_02/997221569" TargetMode="External" /><Relationship Id="rId3" Type="http://schemas.openxmlformats.org/officeDocument/2006/relationships/hyperlink" Target="https://podminky.urs.cz/item/CS_URS_2025_02/997221861" TargetMode="External" /><Relationship Id="rId4" Type="http://schemas.openxmlformats.org/officeDocument/2006/relationships/hyperlink" Target="https://podminky.urs.cz/item/CS_URS_2025_02/741122134" TargetMode="External" /><Relationship Id="rId5" Type="http://schemas.openxmlformats.org/officeDocument/2006/relationships/hyperlink" Target="https://podminky.urs.cz/item/CS_URS_2025_02/741122142" TargetMode="External" /><Relationship Id="rId6" Type="http://schemas.openxmlformats.org/officeDocument/2006/relationships/hyperlink" Target="https://podminky.urs.cz/item/CS_URS_2025_02/741128002" TargetMode="External" /><Relationship Id="rId7" Type="http://schemas.openxmlformats.org/officeDocument/2006/relationships/hyperlink" Target="https://podminky.urs.cz/item/CS_URS_2025_02/741372151" TargetMode="External" /><Relationship Id="rId8" Type="http://schemas.openxmlformats.org/officeDocument/2006/relationships/hyperlink" Target="https://podminky.urs.cz/item/CS_URS_2025_02/210100001" TargetMode="External" /><Relationship Id="rId9" Type="http://schemas.openxmlformats.org/officeDocument/2006/relationships/hyperlink" Target="https://podminky.urs.cz/item/CS_URS_2025_02/210100003" TargetMode="External" /><Relationship Id="rId10" Type="http://schemas.openxmlformats.org/officeDocument/2006/relationships/hyperlink" Target="https://podminky.urs.cz/item/CS_URS_2025_02/210100151" TargetMode="External" /><Relationship Id="rId11" Type="http://schemas.openxmlformats.org/officeDocument/2006/relationships/hyperlink" Target="https://podminky.urs.cz/item/CS_URS_2025_02/210100194" TargetMode="External" /><Relationship Id="rId12" Type="http://schemas.openxmlformats.org/officeDocument/2006/relationships/hyperlink" Target="https://podminky.urs.cz/item/CS_URS_2025_02/210204011" TargetMode="External" /><Relationship Id="rId13" Type="http://schemas.openxmlformats.org/officeDocument/2006/relationships/hyperlink" Target="https://podminky.urs.cz/item/CS_URS_2025_02/210204206" TargetMode="External" /><Relationship Id="rId14" Type="http://schemas.openxmlformats.org/officeDocument/2006/relationships/hyperlink" Target="https://podminky.urs.cz/item/CS_URS_2025_02/210220022" TargetMode="External" /><Relationship Id="rId15" Type="http://schemas.openxmlformats.org/officeDocument/2006/relationships/hyperlink" Target="https://podminky.urs.cz/item/CS_URS_2025_02/210220301" TargetMode="External" /><Relationship Id="rId16" Type="http://schemas.openxmlformats.org/officeDocument/2006/relationships/hyperlink" Target="https://podminky.urs.cz/item/CS_URS_2025_02/218204011" TargetMode="External" /><Relationship Id="rId17" Type="http://schemas.openxmlformats.org/officeDocument/2006/relationships/hyperlink" Target="https://podminky.urs.cz/item/CS_URS_2025_02/460080014" TargetMode="External" /><Relationship Id="rId18" Type="http://schemas.openxmlformats.org/officeDocument/2006/relationships/hyperlink" Target="https://podminky.urs.cz/item/CS_URS_2025_02/460131113" TargetMode="External" /><Relationship Id="rId19" Type="http://schemas.openxmlformats.org/officeDocument/2006/relationships/hyperlink" Target="https://podminky.urs.cz/item/CS_URS_2025_02/460161162" TargetMode="External" /><Relationship Id="rId20" Type="http://schemas.openxmlformats.org/officeDocument/2006/relationships/hyperlink" Target="https://podminky.urs.cz/item/CS_URS_2025_02/460341113" TargetMode="External" /><Relationship Id="rId21" Type="http://schemas.openxmlformats.org/officeDocument/2006/relationships/hyperlink" Target="https://podminky.urs.cz/item/CS_URS_2025_02/460341121" TargetMode="External" /><Relationship Id="rId22" Type="http://schemas.openxmlformats.org/officeDocument/2006/relationships/hyperlink" Target="https://podminky.urs.cz/item/CS_URS_2025_02/460361121" TargetMode="External" /><Relationship Id="rId23" Type="http://schemas.openxmlformats.org/officeDocument/2006/relationships/hyperlink" Target="https://podminky.urs.cz/item/CS_URS_2025_02/460431172" TargetMode="External" /><Relationship Id="rId24" Type="http://schemas.openxmlformats.org/officeDocument/2006/relationships/hyperlink" Target="https://podminky.urs.cz/item/CS_URS_2025_02/460661412" TargetMode="External" /><Relationship Id="rId25" Type="http://schemas.openxmlformats.org/officeDocument/2006/relationships/hyperlink" Target="https://podminky.urs.cz/item/CS_URS_2025_02/460671111" TargetMode="External" /><Relationship Id="rId26" Type="http://schemas.openxmlformats.org/officeDocument/2006/relationships/hyperlink" Target="https://podminky.urs.cz/item/CS_URS_2025_02/460791213" TargetMode="External" /><Relationship Id="rId27" Type="http://schemas.openxmlformats.org/officeDocument/2006/relationships/hyperlink" Target="https://podminky.urs.cz/item/CS_URS_2025_02/468051121" TargetMode="External" /><Relationship Id="rId2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164000" TargetMode="External" /><Relationship Id="rId2" Type="http://schemas.openxmlformats.org/officeDocument/2006/relationships/hyperlink" Target="https://podminky.urs.cz/item/CS_URS_2025_02/012303000" TargetMode="External" /><Relationship Id="rId3" Type="http://schemas.openxmlformats.org/officeDocument/2006/relationships/hyperlink" Target="https://podminky.urs.cz/item/CS_URS_2025_02/012403000" TargetMode="External" /><Relationship Id="rId4" Type="http://schemas.openxmlformats.org/officeDocument/2006/relationships/hyperlink" Target="https://podminky.urs.cz/item/CS_URS_2025_02/012414000" TargetMode="External" /><Relationship Id="rId5" Type="http://schemas.openxmlformats.org/officeDocument/2006/relationships/hyperlink" Target="https://podminky.urs.cz/item/CS_URS_2025_02/013274000" TargetMode="External" /><Relationship Id="rId6" Type="http://schemas.openxmlformats.org/officeDocument/2006/relationships/hyperlink" Target="https://podminky.urs.cz/item/CS_URS_2025_02/013284000" TargetMode="External" /><Relationship Id="rId7" Type="http://schemas.openxmlformats.org/officeDocument/2006/relationships/hyperlink" Target="https://podminky.urs.cz/item/CS_URS_2025_02/030001000" TargetMode="External" /><Relationship Id="rId8" Type="http://schemas.openxmlformats.org/officeDocument/2006/relationships/hyperlink" Target="https://podminky.urs.cz/item/CS_URS_2025_02/034303000" TargetMode="External" /><Relationship Id="rId9" Type="http://schemas.openxmlformats.org/officeDocument/2006/relationships/hyperlink" Target="https://podminky.urs.cz/item/CS_URS_2025_02/043002000" TargetMode="External" /><Relationship Id="rId10" Type="http://schemas.openxmlformats.org/officeDocument/2006/relationships/hyperlink" Target="https://podminky.urs.cz/item/CS_URS_2025_02/043154000" TargetMode="External" /><Relationship Id="rId1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164000" TargetMode="External" /><Relationship Id="rId2" Type="http://schemas.openxmlformats.org/officeDocument/2006/relationships/hyperlink" Target="https://podminky.urs.cz/item/CS_URS_2025_02/012303000" TargetMode="External" /><Relationship Id="rId3" Type="http://schemas.openxmlformats.org/officeDocument/2006/relationships/hyperlink" Target="https://podminky.urs.cz/item/CS_URS_2025_02/012403000" TargetMode="External" /><Relationship Id="rId4" Type="http://schemas.openxmlformats.org/officeDocument/2006/relationships/hyperlink" Target="https://podminky.urs.cz/item/CS_URS_2025_02/012414000" TargetMode="External" /><Relationship Id="rId5" Type="http://schemas.openxmlformats.org/officeDocument/2006/relationships/hyperlink" Target="https://podminky.urs.cz/item/CS_URS_2025_02/013274000" TargetMode="External" /><Relationship Id="rId6" Type="http://schemas.openxmlformats.org/officeDocument/2006/relationships/hyperlink" Target="https://podminky.urs.cz/item/CS_URS_2025_02/013284000" TargetMode="External" /><Relationship Id="rId7" Type="http://schemas.openxmlformats.org/officeDocument/2006/relationships/hyperlink" Target="https://podminky.urs.cz/item/CS_URS_2025_02/030001000" TargetMode="External" /><Relationship Id="rId8" Type="http://schemas.openxmlformats.org/officeDocument/2006/relationships/hyperlink" Target="https://podminky.urs.cz/item/CS_URS_2025_02/034303000" TargetMode="External" /><Relationship Id="rId9" Type="http://schemas.openxmlformats.org/officeDocument/2006/relationships/hyperlink" Target="https://podminky.urs.cz/item/CS_URS_2025_02/043002000" TargetMode="External" /><Relationship Id="rId10" Type="http://schemas.openxmlformats.org/officeDocument/2006/relationships/hyperlink" Target="https://podminky.urs.cz/item/CS_URS_2025_02/043154000" TargetMode="External" /><Relationship Id="rId1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27</v>
      </c>
      <c r="AL10" s="23"/>
      <c r="AM10" s="23"/>
      <c r="AN10" s="28" t="s">
        <v>28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29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30</v>
      </c>
      <c r="AL11" s="23"/>
      <c r="AM11" s="23"/>
      <c r="AN11" s="28" t="s">
        <v>28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27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30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27</v>
      </c>
      <c r="AL16" s="23"/>
      <c r="AM16" s="23"/>
      <c r="AN16" s="28" t="s">
        <v>28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30</v>
      </c>
      <c r="AL17" s="23"/>
      <c r="AM17" s="23"/>
      <c r="AN17" s="28" t="s">
        <v>28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27</v>
      </c>
      <c r="AL19" s="23"/>
      <c r="AM19" s="23"/>
      <c r="AN19" s="28" t="s">
        <v>28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30</v>
      </c>
      <c r="AL20" s="23"/>
      <c r="AM20" s="23"/>
      <c r="AN20" s="28" t="s">
        <v>28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31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52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071-0-25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Lanškroun, ulice Seifertova - Stavební úpravy, III. etapa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22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Lanškroun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24</v>
      </c>
      <c r="AJ47" s="41"/>
      <c r="AK47" s="41"/>
      <c r="AL47" s="41"/>
      <c r="AM47" s="73" t="str">
        <f>IF(AN8= "","",AN8)</f>
        <v>12. 11. 2025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26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Ing. Jiří Cihlář</v>
      </c>
      <c r="AN49" s="65"/>
      <c r="AO49" s="65"/>
      <c r="AP49" s="65"/>
      <c r="AQ49" s="41"/>
      <c r="AR49" s="45"/>
      <c r="AS49" s="75" t="s">
        <v>53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54</v>
      </c>
      <c r="D52" s="88"/>
      <c r="E52" s="88"/>
      <c r="F52" s="88"/>
      <c r="G52" s="88"/>
      <c r="H52" s="89"/>
      <c r="I52" s="90" t="s">
        <v>55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56</v>
      </c>
      <c r="AH52" s="88"/>
      <c r="AI52" s="88"/>
      <c r="AJ52" s="88"/>
      <c r="AK52" s="88"/>
      <c r="AL52" s="88"/>
      <c r="AM52" s="88"/>
      <c r="AN52" s="90" t="s">
        <v>57</v>
      </c>
      <c r="AO52" s="88"/>
      <c r="AP52" s="88"/>
      <c r="AQ52" s="92" t="s">
        <v>58</v>
      </c>
      <c r="AR52" s="45"/>
      <c r="AS52" s="93" t="s">
        <v>59</v>
      </c>
      <c r="AT52" s="94" t="s">
        <v>60</v>
      </c>
      <c r="AU52" s="94" t="s">
        <v>61</v>
      </c>
      <c r="AV52" s="94" t="s">
        <v>62</v>
      </c>
      <c r="AW52" s="94" t="s">
        <v>63</v>
      </c>
      <c r="AX52" s="94" t="s">
        <v>64</v>
      </c>
      <c r="AY52" s="94" t="s">
        <v>65</v>
      </c>
      <c r="AZ52" s="94" t="s">
        <v>66</v>
      </c>
      <c r="BA52" s="94" t="s">
        <v>67</v>
      </c>
      <c r="BB52" s="94" t="s">
        <v>68</v>
      </c>
      <c r="BC52" s="94" t="s">
        <v>69</v>
      </c>
      <c r="BD52" s="95" t="s">
        <v>70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71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ROUND(SUM(AG55:AG63),2)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28</v>
      </c>
      <c r="AR54" s="105"/>
      <c r="AS54" s="106">
        <f>ROUND(SUM(AS55:AS63),2)</f>
        <v>0</v>
      </c>
      <c r="AT54" s="107">
        <f>ROUND(SUM(AV54:AW54),2)</f>
        <v>0</v>
      </c>
      <c r="AU54" s="108">
        <f>ROUND(SUM(AU55:AU63),5)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ROUND(SUM(AZ55:AZ63),2)</f>
        <v>0</v>
      </c>
      <c r="BA54" s="107">
        <f>ROUND(SUM(BA55:BA63),2)</f>
        <v>0</v>
      </c>
      <c r="BB54" s="107">
        <f>ROUND(SUM(BB55:BB63),2)</f>
        <v>0</v>
      </c>
      <c r="BC54" s="107">
        <f>ROUND(SUM(BC55:BC63),2)</f>
        <v>0</v>
      </c>
      <c r="BD54" s="109">
        <f>ROUND(SUM(BD55:BD63),2)</f>
        <v>0</v>
      </c>
      <c r="BE54" s="6"/>
      <c r="BS54" s="110" t="s">
        <v>72</v>
      </c>
      <c r="BT54" s="110" t="s">
        <v>73</v>
      </c>
      <c r="BU54" s="111" t="s">
        <v>74</v>
      </c>
      <c r="BV54" s="110" t="s">
        <v>75</v>
      </c>
      <c r="BW54" s="110" t="s">
        <v>5</v>
      </c>
      <c r="BX54" s="110" t="s">
        <v>76</v>
      </c>
      <c r="CL54" s="110" t="s">
        <v>19</v>
      </c>
    </row>
    <row r="55" s="7" customFormat="1" ht="16.5" customHeight="1">
      <c r="A55" s="112" t="s">
        <v>77</v>
      </c>
      <c r="B55" s="113"/>
      <c r="C55" s="114"/>
      <c r="D55" s="115" t="s">
        <v>78</v>
      </c>
      <c r="E55" s="115"/>
      <c r="F55" s="115"/>
      <c r="G55" s="115"/>
      <c r="H55" s="115"/>
      <c r="I55" s="116"/>
      <c r="J55" s="115" t="s">
        <v>79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101 - Pozemní komunikace'!J30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80</v>
      </c>
      <c r="AR55" s="119"/>
      <c r="AS55" s="120">
        <v>0</v>
      </c>
      <c r="AT55" s="121">
        <f>ROUND(SUM(AV55:AW55),2)</f>
        <v>0</v>
      </c>
      <c r="AU55" s="122">
        <f>'SO 101 - Pozemní komunikace'!P89</f>
        <v>0</v>
      </c>
      <c r="AV55" s="121">
        <f>'SO 101 - Pozemní komunikace'!J33</f>
        <v>0</v>
      </c>
      <c r="AW55" s="121">
        <f>'SO 101 - Pozemní komunikace'!J34</f>
        <v>0</v>
      </c>
      <c r="AX55" s="121">
        <f>'SO 101 - Pozemní komunikace'!J35</f>
        <v>0</v>
      </c>
      <c r="AY55" s="121">
        <f>'SO 101 - Pozemní komunikace'!J36</f>
        <v>0</v>
      </c>
      <c r="AZ55" s="121">
        <f>'SO 101 - Pozemní komunikace'!F33</f>
        <v>0</v>
      </c>
      <c r="BA55" s="121">
        <f>'SO 101 - Pozemní komunikace'!F34</f>
        <v>0</v>
      </c>
      <c r="BB55" s="121">
        <f>'SO 101 - Pozemní komunikace'!F35</f>
        <v>0</v>
      </c>
      <c r="BC55" s="121">
        <f>'SO 101 - Pozemní komunikace'!F36</f>
        <v>0</v>
      </c>
      <c r="BD55" s="123">
        <f>'SO 101 - Pozemní komunikace'!F37</f>
        <v>0</v>
      </c>
      <c r="BE55" s="7"/>
      <c r="BT55" s="124" t="s">
        <v>81</v>
      </c>
      <c r="BV55" s="124" t="s">
        <v>75</v>
      </c>
      <c r="BW55" s="124" t="s">
        <v>82</v>
      </c>
      <c r="BX55" s="124" t="s">
        <v>5</v>
      </c>
      <c r="CL55" s="124" t="s">
        <v>19</v>
      </c>
      <c r="CM55" s="124" t="s">
        <v>83</v>
      </c>
    </row>
    <row r="56" s="7" customFormat="1" ht="16.5" customHeight="1">
      <c r="A56" s="112" t="s">
        <v>77</v>
      </c>
      <c r="B56" s="113"/>
      <c r="C56" s="114"/>
      <c r="D56" s="115" t="s">
        <v>84</v>
      </c>
      <c r="E56" s="115"/>
      <c r="F56" s="115"/>
      <c r="G56" s="115"/>
      <c r="H56" s="115"/>
      <c r="I56" s="116"/>
      <c r="J56" s="115" t="s">
        <v>85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 102 - Komunikace u garáží'!J30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80</v>
      </c>
      <c r="AR56" s="119"/>
      <c r="AS56" s="120">
        <v>0</v>
      </c>
      <c r="AT56" s="121">
        <f>ROUND(SUM(AV56:AW56),2)</f>
        <v>0</v>
      </c>
      <c r="AU56" s="122">
        <f>'SO 102 - Komunikace u garáží'!P89</f>
        <v>0</v>
      </c>
      <c r="AV56" s="121">
        <f>'SO 102 - Komunikace u garáží'!J33</f>
        <v>0</v>
      </c>
      <c r="AW56" s="121">
        <f>'SO 102 - Komunikace u garáží'!J34</f>
        <v>0</v>
      </c>
      <c r="AX56" s="121">
        <f>'SO 102 - Komunikace u garáží'!J35</f>
        <v>0</v>
      </c>
      <c r="AY56" s="121">
        <f>'SO 102 - Komunikace u garáží'!J36</f>
        <v>0</v>
      </c>
      <c r="AZ56" s="121">
        <f>'SO 102 - Komunikace u garáží'!F33</f>
        <v>0</v>
      </c>
      <c r="BA56" s="121">
        <f>'SO 102 - Komunikace u garáží'!F34</f>
        <v>0</v>
      </c>
      <c r="BB56" s="121">
        <f>'SO 102 - Komunikace u garáží'!F35</f>
        <v>0</v>
      </c>
      <c r="BC56" s="121">
        <f>'SO 102 - Komunikace u garáží'!F36</f>
        <v>0</v>
      </c>
      <c r="BD56" s="123">
        <f>'SO 102 - Komunikace u garáží'!F37</f>
        <v>0</v>
      </c>
      <c r="BE56" s="7"/>
      <c r="BT56" s="124" t="s">
        <v>81</v>
      </c>
      <c r="BV56" s="124" t="s">
        <v>75</v>
      </c>
      <c r="BW56" s="124" t="s">
        <v>86</v>
      </c>
      <c r="BX56" s="124" t="s">
        <v>5</v>
      </c>
      <c r="CL56" s="124" t="s">
        <v>19</v>
      </c>
      <c r="CM56" s="124" t="s">
        <v>83</v>
      </c>
    </row>
    <row r="57" s="7" customFormat="1" ht="16.5" customHeight="1">
      <c r="A57" s="112" t="s">
        <v>77</v>
      </c>
      <c r="B57" s="113"/>
      <c r="C57" s="114"/>
      <c r="D57" s="115" t="s">
        <v>87</v>
      </c>
      <c r="E57" s="115"/>
      <c r="F57" s="115"/>
      <c r="G57" s="115"/>
      <c r="H57" s="115"/>
      <c r="I57" s="116"/>
      <c r="J57" s="115" t="s">
        <v>88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 103 - Chodník'!J30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80</v>
      </c>
      <c r="AR57" s="119"/>
      <c r="AS57" s="120">
        <v>0</v>
      </c>
      <c r="AT57" s="121">
        <f>ROUND(SUM(AV57:AW57),2)</f>
        <v>0</v>
      </c>
      <c r="AU57" s="122">
        <f>'SO 103 - Chodník'!P87</f>
        <v>0</v>
      </c>
      <c r="AV57" s="121">
        <f>'SO 103 - Chodník'!J33</f>
        <v>0</v>
      </c>
      <c r="AW57" s="121">
        <f>'SO 103 - Chodník'!J34</f>
        <v>0</v>
      </c>
      <c r="AX57" s="121">
        <f>'SO 103 - Chodník'!J35</f>
        <v>0</v>
      </c>
      <c r="AY57" s="121">
        <f>'SO 103 - Chodník'!J36</f>
        <v>0</v>
      </c>
      <c r="AZ57" s="121">
        <f>'SO 103 - Chodník'!F33</f>
        <v>0</v>
      </c>
      <c r="BA57" s="121">
        <f>'SO 103 - Chodník'!F34</f>
        <v>0</v>
      </c>
      <c r="BB57" s="121">
        <f>'SO 103 - Chodník'!F35</f>
        <v>0</v>
      </c>
      <c r="BC57" s="121">
        <f>'SO 103 - Chodník'!F36</f>
        <v>0</v>
      </c>
      <c r="BD57" s="123">
        <f>'SO 103 - Chodník'!F37</f>
        <v>0</v>
      </c>
      <c r="BE57" s="7"/>
      <c r="BT57" s="124" t="s">
        <v>81</v>
      </c>
      <c r="BV57" s="124" t="s">
        <v>75</v>
      </c>
      <c r="BW57" s="124" t="s">
        <v>89</v>
      </c>
      <c r="BX57" s="124" t="s">
        <v>5</v>
      </c>
      <c r="CL57" s="124" t="s">
        <v>19</v>
      </c>
      <c r="CM57" s="124" t="s">
        <v>83</v>
      </c>
    </row>
    <row r="58" s="7" customFormat="1" ht="16.5" customHeight="1">
      <c r="A58" s="112" t="s">
        <v>77</v>
      </c>
      <c r="B58" s="113"/>
      <c r="C58" s="114"/>
      <c r="D58" s="115" t="s">
        <v>90</v>
      </c>
      <c r="E58" s="115"/>
      <c r="F58" s="115"/>
      <c r="G58" s="115"/>
      <c r="H58" s="115"/>
      <c r="I58" s="116"/>
      <c r="J58" s="115" t="s">
        <v>91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 401 - Veřejné osvětlení I'!J30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80</v>
      </c>
      <c r="AR58" s="119"/>
      <c r="AS58" s="120">
        <v>0</v>
      </c>
      <c r="AT58" s="121">
        <f>ROUND(SUM(AV58:AW58),2)</f>
        <v>0</v>
      </c>
      <c r="AU58" s="122">
        <f>'SO 401 - Veřejné osvětlení I'!P84</f>
        <v>0</v>
      </c>
      <c r="AV58" s="121">
        <f>'SO 401 - Veřejné osvětlení I'!J33</f>
        <v>0</v>
      </c>
      <c r="AW58" s="121">
        <f>'SO 401 - Veřejné osvětlení I'!J34</f>
        <v>0</v>
      </c>
      <c r="AX58" s="121">
        <f>'SO 401 - Veřejné osvětlení I'!J35</f>
        <v>0</v>
      </c>
      <c r="AY58" s="121">
        <f>'SO 401 - Veřejné osvětlení I'!J36</f>
        <v>0</v>
      </c>
      <c r="AZ58" s="121">
        <f>'SO 401 - Veřejné osvětlení I'!F33</f>
        <v>0</v>
      </c>
      <c r="BA58" s="121">
        <f>'SO 401 - Veřejné osvětlení I'!F34</f>
        <v>0</v>
      </c>
      <c r="BB58" s="121">
        <f>'SO 401 - Veřejné osvětlení I'!F35</f>
        <v>0</v>
      </c>
      <c r="BC58" s="121">
        <f>'SO 401 - Veřejné osvětlení I'!F36</f>
        <v>0</v>
      </c>
      <c r="BD58" s="123">
        <f>'SO 401 - Veřejné osvětlení I'!F37</f>
        <v>0</v>
      </c>
      <c r="BE58" s="7"/>
      <c r="BT58" s="124" t="s">
        <v>81</v>
      </c>
      <c r="BV58" s="124" t="s">
        <v>75</v>
      </c>
      <c r="BW58" s="124" t="s">
        <v>92</v>
      </c>
      <c r="BX58" s="124" t="s">
        <v>5</v>
      </c>
      <c r="CL58" s="124" t="s">
        <v>93</v>
      </c>
      <c r="CM58" s="124" t="s">
        <v>83</v>
      </c>
    </row>
    <row r="59" s="7" customFormat="1" ht="16.5" customHeight="1">
      <c r="A59" s="112" t="s">
        <v>77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'SO 402 - Veřejné osvětlen...'!J30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80</v>
      </c>
      <c r="AR59" s="119"/>
      <c r="AS59" s="120">
        <v>0</v>
      </c>
      <c r="AT59" s="121">
        <f>ROUND(SUM(AV59:AW59),2)</f>
        <v>0</v>
      </c>
      <c r="AU59" s="122">
        <f>'SO 402 - Veřejné osvětlen...'!P84</f>
        <v>0</v>
      </c>
      <c r="AV59" s="121">
        <f>'SO 402 - Veřejné osvětlen...'!J33</f>
        <v>0</v>
      </c>
      <c r="AW59" s="121">
        <f>'SO 402 - Veřejné osvětlen...'!J34</f>
        <v>0</v>
      </c>
      <c r="AX59" s="121">
        <f>'SO 402 - Veřejné osvětlen...'!J35</f>
        <v>0</v>
      </c>
      <c r="AY59" s="121">
        <f>'SO 402 - Veřejné osvětlen...'!J36</f>
        <v>0</v>
      </c>
      <c r="AZ59" s="121">
        <f>'SO 402 - Veřejné osvětlen...'!F33</f>
        <v>0</v>
      </c>
      <c r="BA59" s="121">
        <f>'SO 402 - Veřejné osvětlen...'!F34</f>
        <v>0</v>
      </c>
      <c r="BB59" s="121">
        <f>'SO 402 - Veřejné osvětlen...'!F35</f>
        <v>0</v>
      </c>
      <c r="BC59" s="121">
        <f>'SO 402 - Veřejné osvětlen...'!F36</f>
        <v>0</v>
      </c>
      <c r="BD59" s="123">
        <f>'SO 402 - Veřejné osvětlen...'!F37</f>
        <v>0</v>
      </c>
      <c r="BE59" s="7"/>
      <c r="BT59" s="124" t="s">
        <v>81</v>
      </c>
      <c r="BV59" s="124" t="s">
        <v>75</v>
      </c>
      <c r="BW59" s="124" t="s">
        <v>96</v>
      </c>
      <c r="BX59" s="124" t="s">
        <v>5</v>
      </c>
      <c r="CL59" s="124" t="s">
        <v>93</v>
      </c>
      <c r="CM59" s="124" t="s">
        <v>83</v>
      </c>
    </row>
    <row r="60" s="7" customFormat="1" ht="16.5" customHeight="1">
      <c r="A60" s="112" t="s">
        <v>77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'SO 403 - Veřejné osvětlen...'!J30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80</v>
      </c>
      <c r="AR60" s="119"/>
      <c r="AS60" s="120">
        <v>0</v>
      </c>
      <c r="AT60" s="121">
        <f>ROUND(SUM(AV60:AW60),2)</f>
        <v>0</v>
      </c>
      <c r="AU60" s="122">
        <f>'SO 403 - Veřejné osvětlen...'!P86</f>
        <v>0</v>
      </c>
      <c r="AV60" s="121">
        <f>'SO 403 - Veřejné osvětlen...'!J33</f>
        <v>0</v>
      </c>
      <c r="AW60" s="121">
        <f>'SO 403 - Veřejné osvětlen...'!J34</f>
        <v>0</v>
      </c>
      <c r="AX60" s="121">
        <f>'SO 403 - Veřejné osvětlen...'!J35</f>
        <v>0</v>
      </c>
      <c r="AY60" s="121">
        <f>'SO 403 - Veřejné osvětlen...'!J36</f>
        <v>0</v>
      </c>
      <c r="AZ60" s="121">
        <f>'SO 403 - Veřejné osvětlen...'!F33</f>
        <v>0</v>
      </c>
      <c r="BA60" s="121">
        <f>'SO 403 - Veřejné osvětlen...'!F34</f>
        <v>0</v>
      </c>
      <c r="BB60" s="121">
        <f>'SO 403 - Veřejné osvětlen...'!F35</f>
        <v>0</v>
      </c>
      <c r="BC60" s="121">
        <f>'SO 403 - Veřejné osvětlen...'!F36</f>
        <v>0</v>
      </c>
      <c r="BD60" s="123">
        <f>'SO 403 - Veřejné osvětlen...'!F37</f>
        <v>0</v>
      </c>
      <c r="BE60" s="7"/>
      <c r="BT60" s="124" t="s">
        <v>81</v>
      </c>
      <c r="BV60" s="124" t="s">
        <v>75</v>
      </c>
      <c r="BW60" s="124" t="s">
        <v>99</v>
      </c>
      <c r="BX60" s="124" t="s">
        <v>5</v>
      </c>
      <c r="CL60" s="124" t="s">
        <v>93</v>
      </c>
      <c r="CM60" s="124" t="s">
        <v>83</v>
      </c>
    </row>
    <row r="61" s="7" customFormat="1" ht="24.75" customHeight="1">
      <c r="A61" s="112" t="s">
        <v>77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'VRN 101 - Vedlejší rozpoč...'!J30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102</v>
      </c>
      <c r="AR61" s="119"/>
      <c r="AS61" s="120">
        <v>0</v>
      </c>
      <c r="AT61" s="121">
        <f>ROUND(SUM(AV61:AW61),2)</f>
        <v>0</v>
      </c>
      <c r="AU61" s="122">
        <f>'VRN 101 - Vedlejší rozpoč...'!P84</f>
        <v>0</v>
      </c>
      <c r="AV61" s="121">
        <f>'VRN 101 - Vedlejší rozpoč...'!J33</f>
        <v>0</v>
      </c>
      <c r="AW61" s="121">
        <f>'VRN 101 - Vedlejší rozpoč...'!J34</f>
        <v>0</v>
      </c>
      <c r="AX61" s="121">
        <f>'VRN 101 - Vedlejší rozpoč...'!J35</f>
        <v>0</v>
      </c>
      <c r="AY61" s="121">
        <f>'VRN 101 - Vedlejší rozpoč...'!J36</f>
        <v>0</v>
      </c>
      <c r="AZ61" s="121">
        <f>'VRN 101 - Vedlejší rozpoč...'!F33</f>
        <v>0</v>
      </c>
      <c r="BA61" s="121">
        <f>'VRN 101 - Vedlejší rozpoč...'!F34</f>
        <v>0</v>
      </c>
      <c r="BB61" s="121">
        <f>'VRN 101 - Vedlejší rozpoč...'!F35</f>
        <v>0</v>
      </c>
      <c r="BC61" s="121">
        <f>'VRN 101 - Vedlejší rozpoč...'!F36</f>
        <v>0</v>
      </c>
      <c r="BD61" s="123">
        <f>'VRN 101 - Vedlejší rozpoč...'!F37</f>
        <v>0</v>
      </c>
      <c r="BE61" s="7"/>
      <c r="BT61" s="124" t="s">
        <v>81</v>
      </c>
      <c r="BV61" s="124" t="s">
        <v>75</v>
      </c>
      <c r="BW61" s="124" t="s">
        <v>103</v>
      </c>
      <c r="BX61" s="124" t="s">
        <v>5</v>
      </c>
      <c r="CL61" s="124" t="s">
        <v>93</v>
      </c>
      <c r="CM61" s="124" t="s">
        <v>83</v>
      </c>
    </row>
    <row r="62" s="7" customFormat="1" ht="24.75" customHeight="1">
      <c r="A62" s="112" t="s">
        <v>77</v>
      </c>
      <c r="B62" s="113"/>
      <c r="C62" s="114"/>
      <c r="D62" s="115" t="s">
        <v>104</v>
      </c>
      <c r="E62" s="115"/>
      <c r="F62" s="115"/>
      <c r="G62" s="115"/>
      <c r="H62" s="115"/>
      <c r="I62" s="116"/>
      <c r="J62" s="115" t="s">
        <v>101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'VRN 102 - Vedlejší rozpoč...'!J30</f>
        <v>0</v>
      </c>
      <c r="AH62" s="116"/>
      <c r="AI62" s="116"/>
      <c r="AJ62" s="116"/>
      <c r="AK62" s="116"/>
      <c r="AL62" s="116"/>
      <c r="AM62" s="116"/>
      <c r="AN62" s="117">
        <f>SUM(AG62,AT62)</f>
        <v>0</v>
      </c>
      <c r="AO62" s="116"/>
      <c r="AP62" s="116"/>
      <c r="AQ62" s="118" t="s">
        <v>102</v>
      </c>
      <c r="AR62" s="119"/>
      <c r="AS62" s="120">
        <v>0</v>
      </c>
      <c r="AT62" s="121">
        <f>ROUND(SUM(AV62:AW62),2)</f>
        <v>0</v>
      </c>
      <c r="AU62" s="122">
        <f>'VRN 102 - Vedlejší rozpoč...'!P84</f>
        <v>0</v>
      </c>
      <c r="AV62" s="121">
        <f>'VRN 102 - Vedlejší rozpoč...'!J33</f>
        <v>0</v>
      </c>
      <c r="AW62" s="121">
        <f>'VRN 102 - Vedlejší rozpoč...'!J34</f>
        <v>0</v>
      </c>
      <c r="AX62" s="121">
        <f>'VRN 102 - Vedlejší rozpoč...'!J35</f>
        <v>0</v>
      </c>
      <c r="AY62" s="121">
        <f>'VRN 102 - Vedlejší rozpoč...'!J36</f>
        <v>0</v>
      </c>
      <c r="AZ62" s="121">
        <f>'VRN 102 - Vedlejší rozpoč...'!F33</f>
        <v>0</v>
      </c>
      <c r="BA62" s="121">
        <f>'VRN 102 - Vedlejší rozpoč...'!F34</f>
        <v>0</v>
      </c>
      <c r="BB62" s="121">
        <f>'VRN 102 - Vedlejší rozpoč...'!F35</f>
        <v>0</v>
      </c>
      <c r="BC62" s="121">
        <f>'VRN 102 - Vedlejší rozpoč...'!F36</f>
        <v>0</v>
      </c>
      <c r="BD62" s="123">
        <f>'VRN 102 - Vedlejší rozpoč...'!F37</f>
        <v>0</v>
      </c>
      <c r="BE62" s="7"/>
      <c r="BT62" s="124" t="s">
        <v>81</v>
      </c>
      <c r="BV62" s="124" t="s">
        <v>75</v>
      </c>
      <c r="BW62" s="124" t="s">
        <v>105</v>
      </c>
      <c r="BX62" s="124" t="s">
        <v>5</v>
      </c>
      <c r="CL62" s="124" t="s">
        <v>93</v>
      </c>
      <c r="CM62" s="124" t="s">
        <v>83</v>
      </c>
    </row>
    <row r="63" s="7" customFormat="1" ht="24.75" customHeight="1">
      <c r="A63" s="112" t="s">
        <v>77</v>
      </c>
      <c r="B63" s="113"/>
      <c r="C63" s="114"/>
      <c r="D63" s="115" t="s">
        <v>106</v>
      </c>
      <c r="E63" s="115"/>
      <c r="F63" s="115"/>
      <c r="G63" s="115"/>
      <c r="H63" s="115"/>
      <c r="I63" s="116"/>
      <c r="J63" s="115" t="s">
        <v>101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7">
        <f>'VRN 103 - Vedlejší rozpoč...'!J30</f>
        <v>0</v>
      </c>
      <c r="AH63" s="116"/>
      <c r="AI63" s="116"/>
      <c r="AJ63" s="116"/>
      <c r="AK63" s="116"/>
      <c r="AL63" s="116"/>
      <c r="AM63" s="116"/>
      <c r="AN63" s="117">
        <f>SUM(AG63,AT63)</f>
        <v>0</v>
      </c>
      <c r="AO63" s="116"/>
      <c r="AP63" s="116"/>
      <c r="AQ63" s="118" t="s">
        <v>102</v>
      </c>
      <c r="AR63" s="119"/>
      <c r="AS63" s="125">
        <v>0</v>
      </c>
      <c r="AT63" s="126">
        <f>ROUND(SUM(AV63:AW63),2)</f>
        <v>0</v>
      </c>
      <c r="AU63" s="127">
        <f>'VRN 103 - Vedlejší rozpoč...'!P84</f>
        <v>0</v>
      </c>
      <c r="AV63" s="126">
        <f>'VRN 103 - Vedlejší rozpoč...'!J33</f>
        <v>0</v>
      </c>
      <c r="AW63" s="126">
        <f>'VRN 103 - Vedlejší rozpoč...'!J34</f>
        <v>0</v>
      </c>
      <c r="AX63" s="126">
        <f>'VRN 103 - Vedlejší rozpoč...'!J35</f>
        <v>0</v>
      </c>
      <c r="AY63" s="126">
        <f>'VRN 103 - Vedlejší rozpoč...'!J36</f>
        <v>0</v>
      </c>
      <c r="AZ63" s="126">
        <f>'VRN 103 - Vedlejší rozpoč...'!F33</f>
        <v>0</v>
      </c>
      <c r="BA63" s="126">
        <f>'VRN 103 - Vedlejší rozpoč...'!F34</f>
        <v>0</v>
      </c>
      <c r="BB63" s="126">
        <f>'VRN 103 - Vedlejší rozpoč...'!F35</f>
        <v>0</v>
      </c>
      <c r="BC63" s="126">
        <f>'VRN 103 - Vedlejší rozpoč...'!F36</f>
        <v>0</v>
      </c>
      <c r="BD63" s="128">
        <f>'VRN 103 - Vedlejší rozpoč...'!F37</f>
        <v>0</v>
      </c>
      <c r="BE63" s="7"/>
      <c r="BT63" s="124" t="s">
        <v>81</v>
      </c>
      <c r="BV63" s="124" t="s">
        <v>75</v>
      </c>
      <c r="BW63" s="124" t="s">
        <v>107</v>
      </c>
      <c r="BX63" s="124" t="s">
        <v>5</v>
      </c>
      <c r="CL63" s="124" t="s">
        <v>93</v>
      </c>
      <c r="CM63" s="124" t="s">
        <v>83</v>
      </c>
    </row>
    <row r="64" s="2" customFormat="1" ht="30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5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45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</sheetData>
  <sheetProtection sheet="1" formatColumns="0" formatRows="0" objects="1" scenarios="1" spinCount="100000" saltValue="jMKrHiKdyor/EJub/ZOFBM4FfaZG+mj1wWXkLKKDLifq+6mtqdf16RhgJ4yGOy2mQKdNYkmcSzaxl08o20GvBg==" hashValue="Zc6mqkUxh3i1WSGcTWKNXZP93neYkarEQ2RjR1WVy3+d+D/Gs0r8Na312gDnGtxAHfBC8xBHStI3RZG8stHvug==" algorithmName="SHA-512" password="CC35"/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 - Pozemní komunikace'!C2" display="/"/>
    <hyperlink ref="A56" location="'SO 102 - Komunikace u garáží'!C2" display="/"/>
    <hyperlink ref="A57" location="'SO 103 - Chodník'!C2" display="/"/>
    <hyperlink ref="A58" location="'SO 401 - Veřejné osvětlení I'!C2" display="/"/>
    <hyperlink ref="A59" location="'SO 402 - Veřejné osvětlen...'!C2" display="/"/>
    <hyperlink ref="A60" location="'SO 403 - Veřejné osvětlen...'!C2" display="/"/>
    <hyperlink ref="A61" location="'VRN 101 - Vedlejší rozpoč...'!C2" display="/"/>
    <hyperlink ref="A62" location="'VRN 102 - Vedlejší rozpoč...'!C2" display="/"/>
    <hyperlink ref="A63" location="'VRN 103 - Vedlejší rozpoč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108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Lanškroun, ulice Seifertova - Stavební úpravy, III.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1392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93</v>
      </c>
      <c r="G11" s="39"/>
      <c r="H11" s="39"/>
      <c r="I11" s="133" t="s">
        <v>20</v>
      </c>
      <c r="J11" s="137" t="s">
        <v>28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12. 11. 2025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30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27</v>
      </c>
      <c r="J20" s="137" t="s">
        <v>28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30</v>
      </c>
      <c r="J21" s="137" t="s">
        <v>28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ROUND((SUM(BE84:BE131)),  2)</f>
        <v>0</v>
      </c>
      <c r="G33" s="39"/>
      <c r="H33" s="39"/>
      <c r="I33" s="149">
        <v>0.20999999999999999</v>
      </c>
      <c r="J33" s="148">
        <f>ROUND(((SUM(BE84:BE131))*I33),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ROUND((SUM(BF84:BF131)),  2)</f>
        <v>0</v>
      </c>
      <c r="G34" s="39"/>
      <c r="H34" s="39"/>
      <c r="I34" s="149">
        <v>0.12</v>
      </c>
      <c r="J34" s="148">
        <f>ROUND(((SUM(BF84:BF131))*I34),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ROUND((SUM(BG84:BG131)),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ROUND((SUM(BH84:BH131)),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ROUND((SUM(BI84:BI131)),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Lanškroun, ulice Seifertova - Stavební úpravy, III.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103 -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Lanškroun</v>
      </c>
      <c r="G52" s="41"/>
      <c r="H52" s="41"/>
      <c r="I52" s="33" t="s">
        <v>24</v>
      </c>
      <c r="J52" s="73" t="str">
        <f>IF(J12="","",J12)</f>
        <v>12. 11. 2025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33</v>
      </c>
      <c r="J54" s="37" t="str">
        <f>E21</f>
        <v>Ing. Jiří Cihlář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112</v>
      </c>
      <c r="D57" s="163"/>
      <c r="E57" s="163"/>
      <c r="F57" s="163"/>
      <c r="G57" s="163"/>
      <c r="H57" s="163"/>
      <c r="I57" s="163"/>
      <c r="J57" s="164" t="s">
        <v>113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114</v>
      </c>
    </row>
    <row r="60" s="9" customFormat="1" ht="24.96" customHeight="1">
      <c r="A60" s="9"/>
      <c r="B60" s="166"/>
      <c r="C60" s="167"/>
      <c r="D60" s="168" t="s">
        <v>1322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1323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1324</v>
      </c>
      <c r="E62" s="175"/>
      <c r="F62" s="175"/>
      <c r="G62" s="175"/>
      <c r="H62" s="175"/>
      <c r="I62" s="175"/>
      <c r="J62" s="176">
        <f>J109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1325</v>
      </c>
      <c r="E63" s="175"/>
      <c r="F63" s="175"/>
      <c r="G63" s="175"/>
      <c r="H63" s="175"/>
      <c r="I63" s="175"/>
      <c r="J63" s="176">
        <f>J117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1326</v>
      </c>
      <c r="E64" s="175"/>
      <c r="F64" s="175"/>
      <c r="G64" s="175"/>
      <c r="H64" s="175"/>
      <c r="I64" s="175"/>
      <c r="J64" s="176">
        <f>J128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125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Lanškroun, ulice Seifertova - Stavební úpravy, III. etapa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109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VRN 103 - Vedlejší rozpočtové náklady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22</v>
      </c>
      <c r="D78" s="41"/>
      <c r="E78" s="41"/>
      <c r="F78" s="28" t="str">
        <f>F12</f>
        <v>Lanškroun</v>
      </c>
      <c r="G78" s="41"/>
      <c r="H78" s="41"/>
      <c r="I78" s="33" t="s">
        <v>24</v>
      </c>
      <c r="J78" s="73" t="str">
        <f>IF(J12="","",J12)</f>
        <v>12. 11. 2025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26</v>
      </c>
      <c r="D80" s="41"/>
      <c r="E80" s="41"/>
      <c r="F80" s="28" t="str">
        <f>E15</f>
        <v xml:space="preserve"> </v>
      </c>
      <c r="G80" s="41"/>
      <c r="H80" s="41"/>
      <c r="I80" s="33" t="s">
        <v>33</v>
      </c>
      <c r="J80" s="37" t="str">
        <f>E21</f>
        <v>Ing. Jiří Cihlář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31</v>
      </c>
      <c r="D81" s="41"/>
      <c r="E81" s="41"/>
      <c r="F81" s="28" t="str">
        <f>IF(E18="","",E18)</f>
        <v>Vyplň údaj</v>
      </c>
      <c r="G81" s="41"/>
      <c r="H81" s="41"/>
      <c r="I81" s="33" t="s">
        <v>36</v>
      </c>
      <c r="J81" s="37" t="str">
        <f>E24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126</v>
      </c>
      <c r="D83" s="181" t="s">
        <v>58</v>
      </c>
      <c r="E83" s="181" t="s">
        <v>54</v>
      </c>
      <c r="F83" s="181" t="s">
        <v>55</v>
      </c>
      <c r="G83" s="181" t="s">
        <v>127</v>
      </c>
      <c r="H83" s="181" t="s">
        <v>128</v>
      </c>
      <c r="I83" s="181" t="s">
        <v>129</v>
      </c>
      <c r="J83" s="181" t="s">
        <v>113</v>
      </c>
      <c r="K83" s="182" t="s">
        <v>130</v>
      </c>
      <c r="L83" s="183"/>
      <c r="M83" s="93" t="s">
        <v>28</v>
      </c>
      <c r="N83" s="94" t="s">
        <v>43</v>
      </c>
      <c r="O83" s="94" t="s">
        <v>131</v>
      </c>
      <c r="P83" s="94" t="s">
        <v>132</v>
      </c>
      <c r="Q83" s="94" t="s">
        <v>133</v>
      </c>
      <c r="R83" s="94" t="s">
        <v>134</v>
      </c>
      <c r="S83" s="94" t="s">
        <v>135</v>
      </c>
      <c r="T83" s="95" t="s">
        <v>136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137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0</v>
      </c>
      <c r="S84" s="97"/>
      <c r="T84" s="187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72</v>
      </c>
      <c r="AU84" s="18" t="s">
        <v>114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72</v>
      </c>
      <c r="E85" s="192" t="s">
        <v>1327</v>
      </c>
      <c r="F85" s="192" t="s">
        <v>101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P86+P109+P117+P128</f>
        <v>0</v>
      </c>
      <c r="Q85" s="197"/>
      <c r="R85" s="198">
        <f>R86+R109+R117+R128</f>
        <v>0</v>
      </c>
      <c r="S85" s="197"/>
      <c r="T85" s="199">
        <f>T86+T109+T117+T128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175</v>
      </c>
      <c r="AT85" s="201" t="s">
        <v>72</v>
      </c>
      <c r="AU85" s="201" t="s">
        <v>73</v>
      </c>
      <c r="AY85" s="200" t="s">
        <v>140</v>
      </c>
      <c r="BK85" s="202">
        <f>BK86+BK109+BK117+BK128</f>
        <v>0</v>
      </c>
    </row>
    <row r="86" s="12" customFormat="1" ht="22.8" customHeight="1">
      <c r="A86" s="12"/>
      <c r="B86" s="189"/>
      <c r="C86" s="190"/>
      <c r="D86" s="191" t="s">
        <v>72</v>
      </c>
      <c r="E86" s="203" t="s">
        <v>1328</v>
      </c>
      <c r="F86" s="203" t="s">
        <v>1329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SUM(P87:P108)</f>
        <v>0</v>
      </c>
      <c r="Q86" s="197"/>
      <c r="R86" s="198">
        <f>SUM(R87:R108)</f>
        <v>0</v>
      </c>
      <c r="S86" s="197"/>
      <c r="T86" s="199">
        <f>SUM(T87:T108)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175</v>
      </c>
      <c r="AT86" s="201" t="s">
        <v>72</v>
      </c>
      <c r="AU86" s="201" t="s">
        <v>81</v>
      </c>
      <c r="AY86" s="200" t="s">
        <v>140</v>
      </c>
      <c r="BK86" s="202">
        <f>SUM(BK87:BK108)</f>
        <v>0</v>
      </c>
    </row>
    <row r="87" s="2" customFormat="1" ht="16.5" customHeight="1">
      <c r="A87" s="39"/>
      <c r="B87" s="40"/>
      <c r="C87" s="205" t="s">
        <v>81</v>
      </c>
      <c r="D87" s="205" t="s">
        <v>142</v>
      </c>
      <c r="E87" s="206" t="s">
        <v>1330</v>
      </c>
      <c r="F87" s="207" t="s">
        <v>1331</v>
      </c>
      <c r="G87" s="208" t="s">
        <v>1332</v>
      </c>
      <c r="H87" s="209">
        <v>1</v>
      </c>
      <c r="I87" s="210"/>
      <c r="J87" s="211">
        <f>ROUND(I87*H87,2)</f>
        <v>0</v>
      </c>
      <c r="K87" s="207" t="s">
        <v>146</v>
      </c>
      <c r="L87" s="45"/>
      <c r="M87" s="212" t="s">
        <v>28</v>
      </c>
      <c r="N87" s="213" t="s">
        <v>44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1333</v>
      </c>
      <c r="AT87" s="216" t="s">
        <v>142</v>
      </c>
      <c r="AU87" s="216" t="s">
        <v>83</v>
      </c>
      <c r="AY87" s="18" t="s">
        <v>140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81</v>
      </c>
      <c r="BK87" s="217">
        <f>ROUND(I87*H87,2)</f>
        <v>0</v>
      </c>
      <c r="BL87" s="18" t="s">
        <v>1333</v>
      </c>
      <c r="BM87" s="216" t="s">
        <v>1334</v>
      </c>
    </row>
    <row r="88" s="2" customFormat="1">
      <c r="A88" s="39"/>
      <c r="B88" s="40"/>
      <c r="C88" s="41"/>
      <c r="D88" s="218" t="s">
        <v>149</v>
      </c>
      <c r="E88" s="41"/>
      <c r="F88" s="219" t="s">
        <v>1331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149</v>
      </c>
      <c r="AU88" s="18" t="s">
        <v>83</v>
      </c>
    </row>
    <row r="89" s="2" customFormat="1">
      <c r="A89" s="39"/>
      <c r="B89" s="40"/>
      <c r="C89" s="41"/>
      <c r="D89" s="223" t="s">
        <v>151</v>
      </c>
      <c r="E89" s="41"/>
      <c r="F89" s="224" t="s">
        <v>1335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151</v>
      </c>
      <c r="AU89" s="18" t="s">
        <v>83</v>
      </c>
    </row>
    <row r="90" s="2" customFormat="1" ht="16.5" customHeight="1">
      <c r="A90" s="39"/>
      <c r="B90" s="40"/>
      <c r="C90" s="205" t="s">
        <v>83</v>
      </c>
      <c r="D90" s="205" t="s">
        <v>142</v>
      </c>
      <c r="E90" s="206" t="s">
        <v>1336</v>
      </c>
      <c r="F90" s="207" t="s">
        <v>1337</v>
      </c>
      <c r="G90" s="208" t="s">
        <v>1332</v>
      </c>
      <c r="H90" s="209">
        <v>1</v>
      </c>
      <c r="I90" s="210"/>
      <c r="J90" s="211">
        <f>ROUND(I90*H90,2)</f>
        <v>0</v>
      </c>
      <c r="K90" s="207" t="s">
        <v>146</v>
      </c>
      <c r="L90" s="45"/>
      <c r="M90" s="212" t="s">
        <v>28</v>
      </c>
      <c r="N90" s="213" t="s">
        <v>44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1333</v>
      </c>
      <c r="AT90" s="216" t="s">
        <v>142</v>
      </c>
      <c r="AU90" s="216" t="s">
        <v>83</v>
      </c>
      <c r="AY90" s="18" t="s">
        <v>140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1333</v>
      </c>
      <c r="BM90" s="216" t="s">
        <v>1338</v>
      </c>
    </row>
    <row r="91" s="2" customFormat="1">
      <c r="A91" s="39"/>
      <c r="B91" s="40"/>
      <c r="C91" s="41"/>
      <c r="D91" s="218" t="s">
        <v>149</v>
      </c>
      <c r="E91" s="41"/>
      <c r="F91" s="219" t="s">
        <v>1339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149</v>
      </c>
      <c r="AU91" s="18" t="s">
        <v>83</v>
      </c>
    </row>
    <row r="92" s="2" customFormat="1">
      <c r="A92" s="39"/>
      <c r="B92" s="40"/>
      <c r="C92" s="41"/>
      <c r="D92" s="223" t="s">
        <v>151</v>
      </c>
      <c r="E92" s="41"/>
      <c r="F92" s="224" t="s">
        <v>1340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151</v>
      </c>
      <c r="AU92" s="18" t="s">
        <v>83</v>
      </c>
    </row>
    <row r="93" s="2" customFormat="1">
      <c r="A93" s="39"/>
      <c r="B93" s="40"/>
      <c r="C93" s="41"/>
      <c r="D93" s="218" t="s">
        <v>221</v>
      </c>
      <c r="E93" s="41"/>
      <c r="F93" s="247" t="s">
        <v>1341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221</v>
      </c>
      <c r="AU93" s="18" t="s">
        <v>83</v>
      </c>
    </row>
    <row r="94" s="2" customFormat="1" ht="16.5" customHeight="1">
      <c r="A94" s="39"/>
      <c r="B94" s="40"/>
      <c r="C94" s="205" t="s">
        <v>161</v>
      </c>
      <c r="D94" s="205" t="s">
        <v>142</v>
      </c>
      <c r="E94" s="206" t="s">
        <v>1342</v>
      </c>
      <c r="F94" s="207" t="s">
        <v>1343</v>
      </c>
      <c r="G94" s="208" t="s">
        <v>1332</v>
      </c>
      <c r="H94" s="209">
        <v>1</v>
      </c>
      <c r="I94" s="210"/>
      <c r="J94" s="211">
        <f>ROUND(I94*H94,2)</f>
        <v>0</v>
      </c>
      <c r="K94" s="207" t="s">
        <v>146</v>
      </c>
      <c r="L94" s="45"/>
      <c r="M94" s="212" t="s">
        <v>28</v>
      </c>
      <c r="N94" s="213" t="s">
        <v>44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1333</v>
      </c>
      <c r="AT94" s="216" t="s">
        <v>142</v>
      </c>
      <c r="AU94" s="216" t="s">
        <v>83</v>
      </c>
      <c r="AY94" s="18" t="s">
        <v>140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81</v>
      </c>
      <c r="BK94" s="217">
        <f>ROUND(I94*H94,2)</f>
        <v>0</v>
      </c>
      <c r="BL94" s="18" t="s">
        <v>1333</v>
      </c>
      <c r="BM94" s="216" t="s">
        <v>1344</v>
      </c>
    </row>
    <row r="95" s="2" customFormat="1">
      <c r="A95" s="39"/>
      <c r="B95" s="40"/>
      <c r="C95" s="41"/>
      <c r="D95" s="218" t="s">
        <v>149</v>
      </c>
      <c r="E95" s="41"/>
      <c r="F95" s="219" t="s">
        <v>1343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149</v>
      </c>
      <c r="AU95" s="18" t="s">
        <v>83</v>
      </c>
    </row>
    <row r="96" s="2" customFormat="1">
      <c r="A96" s="39"/>
      <c r="B96" s="40"/>
      <c r="C96" s="41"/>
      <c r="D96" s="223" t="s">
        <v>151</v>
      </c>
      <c r="E96" s="41"/>
      <c r="F96" s="224" t="s">
        <v>1345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151</v>
      </c>
      <c r="AU96" s="18" t="s">
        <v>83</v>
      </c>
    </row>
    <row r="97" s="2" customFormat="1">
      <c r="A97" s="39"/>
      <c r="B97" s="40"/>
      <c r="C97" s="41"/>
      <c r="D97" s="218" t="s">
        <v>221</v>
      </c>
      <c r="E97" s="41"/>
      <c r="F97" s="247" t="s">
        <v>1346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221</v>
      </c>
      <c r="AU97" s="18" t="s">
        <v>83</v>
      </c>
    </row>
    <row r="98" s="2" customFormat="1" ht="16.5" customHeight="1">
      <c r="A98" s="39"/>
      <c r="B98" s="40"/>
      <c r="C98" s="205" t="s">
        <v>147</v>
      </c>
      <c r="D98" s="205" t="s">
        <v>142</v>
      </c>
      <c r="E98" s="206" t="s">
        <v>1347</v>
      </c>
      <c r="F98" s="207" t="s">
        <v>1348</v>
      </c>
      <c r="G98" s="208" t="s">
        <v>1332</v>
      </c>
      <c r="H98" s="209">
        <v>1</v>
      </c>
      <c r="I98" s="210"/>
      <c r="J98" s="211">
        <f>ROUND(I98*H98,2)</f>
        <v>0</v>
      </c>
      <c r="K98" s="207" t="s">
        <v>146</v>
      </c>
      <c r="L98" s="45"/>
      <c r="M98" s="212" t="s">
        <v>28</v>
      </c>
      <c r="N98" s="213" t="s">
        <v>44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1333</v>
      </c>
      <c r="AT98" s="216" t="s">
        <v>142</v>
      </c>
      <c r="AU98" s="216" t="s">
        <v>83</v>
      </c>
      <c r="AY98" s="18" t="s">
        <v>140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81</v>
      </c>
      <c r="BK98" s="217">
        <f>ROUND(I98*H98,2)</f>
        <v>0</v>
      </c>
      <c r="BL98" s="18" t="s">
        <v>1333</v>
      </c>
      <c r="BM98" s="216" t="s">
        <v>1349</v>
      </c>
    </row>
    <row r="99" s="2" customFormat="1">
      <c r="A99" s="39"/>
      <c r="B99" s="40"/>
      <c r="C99" s="41"/>
      <c r="D99" s="218" t="s">
        <v>149</v>
      </c>
      <c r="E99" s="41"/>
      <c r="F99" s="219" t="s">
        <v>1348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149</v>
      </c>
      <c r="AU99" s="18" t="s">
        <v>83</v>
      </c>
    </row>
    <row r="100" s="2" customFormat="1">
      <c r="A100" s="39"/>
      <c r="B100" s="40"/>
      <c r="C100" s="41"/>
      <c r="D100" s="223" t="s">
        <v>151</v>
      </c>
      <c r="E100" s="41"/>
      <c r="F100" s="224" t="s">
        <v>1350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151</v>
      </c>
      <c r="AU100" s="18" t="s">
        <v>83</v>
      </c>
    </row>
    <row r="101" s="2" customFormat="1" ht="16.5" customHeight="1">
      <c r="A101" s="39"/>
      <c r="B101" s="40"/>
      <c r="C101" s="205" t="s">
        <v>175</v>
      </c>
      <c r="D101" s="205" t="s">
        <v>142</v>
      </c>
      <c r="E101" s="206" t="s">
        <v>1351</v>
      </c>
      <c r="F101" s="207" t="s">
        <v>1352</v>
      </c>
      <c r="G101" s="208" t="s">
        <v>1332</v>
      </c>
      <c r="H101" s="209">
        <v>1</v>
      </c>
      <c r="I101" s="210"/>
      <c r="J101" s="211">
        <f>ROUND(I101*H101,2)</f>
        <v>0</v>
      </c>
      <c r="K101" s="207" t="s">
        <v>146</v>
      </c>
      <c r="L101" s="45"/>
      <c r="M101" s="212" t="s">
        <v>28</v>
      </c>
      <c r="N101" s="213" t="s">
        <v>44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1333</v>
      </c>
      <c r="AT101" s="216" t="s">
        <v>142</v>
      </c>
      <c r="AU101" s="216" t="s">
        <v>83</v>
      </c>
      <c r="AY101" s="18" t="s">
        <v>140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81</v>
      </c>
      <c r="BK101" s="217">
        <f>ROUND(I101*H101,2)</f>
        <v>0</v>
      </c>
      <c r="BL101" s="18" t="s">
        <v>1333</v>
      </c>
      <c r="BM101" s="216" t="s">
        <v>1353</v>
      </c>
    </row>
    <row r="102" s="2" customFormat="1">
      <c r="A102" s="39"/>
      <c r="B102" s="40"/>
      <c r="C102" s="41"/>
      <c r="D102" s="218" t="s">
        <v>149</v>
      </c>
      <c r="E102" s="41"/>
      <c r="F102" s="219" t="s">
        <v>1352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149</v>
      </c>
      <c r="AU102" s="18" t="s">
        <v>83</v>
      </c>
    </row>
    <row r="103" s="2" customFormat="1">
      <c r="A103" s="39"/>
      <c r="B103" s="40"/>
      <c r="C103" s="41"/>
      <c r="D103" s="223" t="s">
        <v>151</v>
      </c>
      <c r="E103" s="41"/>
      <c r="F103" s="224" t="s">
        <v>1354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151</v>
      </c>
      <c r="AU103" s="18" t="s">
        <v>83</v>
      </c>
    </row>
    <row r="104" s="2" customFormat="1">
      <c r="A104" s="39"/>
      <c r="B104" s="40"/>
      <c r="C104" s="41"/>
      <c r="D104" s="218" t="s">
        <v>221</v>
      </c>
      <c r="E104" s="41"/>
      <c r="F104" s="247" t="s">
        <v>1355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221</v>
      </c>
      <c r="AU104" s="18" t="s">
        <v>83</v>
      </c>
    </row>
    <row r="105" s="2" customFormat="1" ht="16.5" customHeight="1">
      <c r="A105" s="39"/>
      <c r="B105" s="40"/>
      <c r="C105" s="205" t="s">
        <v>183</v>
      </c>
      <c r="D105" s="205" t="s">
        <v>142</v>
      </c>
      <c r="E105" s="206" t="s">
        <v>1356</v>
      </c>
      <c r="F105" s="207" t="s">
        <v>1357</v>
      </c>
      <c r="G105" s="208" t="s">
        <v>1332</v>
      </c>
      <c r="H105" s="209">
        <v>1</v>
      </c>
      <c r="I105" s="210"/>
      <c r="J105" s="211">
        <f>ROUND(I105*H105,2)</f>
        <v>0</v>
      </c>
      <c r="K105" s="207" t="s">
        <v>146</v>
      </c>
      <c r="L105" s="45"/>
      <c r="M105" s="212" t="s">
        <v>28</v>
      </c>
      <c r="N105" s="213" t="s">
        <v>44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1333</v>
      </c>
      <c r="AT105" s="216" t="s">
        <v>142</v>
      </c>
      <c r="AU105" s="216" t="s">
        <v>83</v>
      </c>
      <c r="AY105" s="18" t="s">
        <v>140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81</v>
      </c>
      <c r="BK105" s="217">
        <f>ROUND(I105*H105,2)</f>
        <v>0</v>
      </c>
      <c r="BL105" s="18" t="s">
        <v>1333</v>
      </c>
      <c r="BM105" s="216" t="s">
        <v>1358</v>
      </c>
    </row>
    <row r="106" s="2" customFormat="1">
      <c r="A106" s="39"/>
      <c r="B106" s="40"/>
      <c r="C106" s="41"/>
      <c r="D106" s="218" t="s">
        <v>149</v>
      </c>
      <c r="E106" s="41"/>
      <c r="F106" s="219" t="s">
        <v>1357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149</v>
      </c>
      <c r="AU106" s="18" t="s">
        <v>83</v>
      </c>
    </row>
    <row r="107" s="2" customFormat="1">
      <c r="A107" s="39"/>
      <c r="B107" s="40"/>
      <c r="C107" s="41"/>
      <c r="D107" s="223" t="s">
        <v>151</v>
      </c>
      <c r="E107" s="41"/>
      <c r="F107" s="224" t="s">
        <v>1359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151</v>
      </c>
      <c r="AU107" s="18" t="s">
        <v>83</v>
      </c>
    </row>
    <row r="108" s="2" customFormat="1">
      <c r="A108" s="39"/>
      <c r="B108" s="40"/>
      <c r="C108" s="41"/>
      <c r="D108" s="218" t="s">
        <v>221</v>
      </c>
      <c r="E108" s="41"/>
      <c r="F108" s="247" t="s">
        <v>1355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221</v>
      </c>
      <c r="AU108" s="18" t="s">
        <v>83</v>
      </c>
    </row>
    <row r="109" s="12" customFormat="1" ht="22.8" customHeight="1">
      <c r="A109" s="12"/>
      <c r="B109" s="189"/>
      <c r="C109" s="190"/>
      <c r="D109" s="191" t="s">
        <v>72</v>
      </c>
      <c r="E109" s="203" t="s">
        <v>1360</v>
      </c>
      <c r="F109" s="203" t="s">
        <v>1361</v>
      </c>
      <c r="G109" s="190"/>
      <c r="H109" s="190"/>
      <c r="I109" s="193"/>
      <c r="J109" s="204">
        <f>BK109</f>
        <v>0</v>
      </c>
      <c r="K109" s="190"/>
      <c r="L109" s="195"/>
      <c r="M109" s="196"/>
      <c r="N109" s="197"/>
      <c r="O109" s="197"/>
      <c r="P109" s="198">
        <f>SUM(P110:P116)</f>
        <v>0</v>
      </c>
      <c r="Q109" s="197"/>
      <c r="R109" s="198">
        <f>SUM(R110:R116)</f>
        <v>0</v>
      </c>
      <c r="S109" s="197"/>
      <c r="T109" s="199">
        <f>SUM(T110:T116)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175</v>
      </c>
      <c r="AT109" s="201" t="s">
        <v>72</v>
      </c>
      <c r="AU109" s="201" t="s">
        <v>81</v>
      </c>
      <c r="AY109" s="200" t="s">
        <v>140</v>
      </c>
      <c r="BK109" s="202">
        <f>SUM(BK110:BK116)</f>
        <v>0</v>
      </c>
    </row>
    <row r="110" s="2" customFormat="1" ht="16.5" customHeight="1">
      <c r="A110" s="39"/>
      <c r="B110" s="40"/>
      <c r="C110" s="205" t="s">
        <v>190</v>
      </c>
      <c r="D110" s="205" t="s">
        <v>142</v>
      </c>
      <c r="E110" s="206" t="s">
        <v>1362</v>
      </c>
      <c r="F110" s="207" t="s">
        <v>1361</v>
      </c>
      <c r="G110" s="208" t="s">
        <v>1332</v>
      </c>
      <c r="H110" s="209">
        <v>1</v>
      </c>
      <c r="I110" s="210"/>
      <c r="J110" s="211">
        <f>ROUND(I110*H110,2)</f>
        <v>0</v>
      </c>
      <c r="K110" s="207" t="s">
        <v>146</v>
      </c>
      <c r="L110" s="45"/>
      <c r="M110" s="212" t="s">
        <v>28</v>
      </c>
      <c r="N110" s="213" t="s">
        <v>44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1333</v>
      </c>
      <c r="AT110" s="216" t="s">
        <v>142</v>
      </c>
      <c r="AU110" s="216" t="s">
        <v>83</v>
      </c>
      <c r="AY110" s="18" t="s">
        <v>140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81</v>
      </c>
      <c r="BK110" s="217">
        <f>ROUND(I110*H110,2)</f>
        <v>0</v>
      </c>
      <c r="BL110" s="18" t="s">
        <v>1333</v>
      </c>
      <c r="BM110" s="216" t="s">
        <v>1363</v>
      </c>
    </row>
    <row r="111" s="2" customFormat="1">
      <c r="A111" s="39"/>
      <c r="B111" s="40"/>
      <c r="C111" s="41"/>
      <c r="D111" s="218" t="s">
        <v>149</v>
      </c>
      <c r="E111" s="41"/>
      <c r="F111" s="219" t="s">
        <v>1361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149</v>
      </c>
      <c r="AU111" s="18" t="s">
        <v>83</v>
      </c>
    </row>
    <row r="112" s="2" customFormat="1">
      <c r="A112" s="39"/>
      <c r="B112" s="40"/>
      <c r="C112" s="41"/>
      <c r="D112" s="223" t="s">
        <v>151</v>
      </c>
      <c r="E112" s="41"/>
      <c r="F112" s="224" t="s">
        <v>1364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151</v>
      </c>
      <c r="AU112" s="18" t="s">
        <v>83</v>
      </c>
    </row>
    <row r="113" s="2" customFormat="1">
      <c r="A113" s="39"/>
      <c r="B113" s="40"/>
      <c r="C113" s="41"/>
      <c r="D113" s="218" t="s">
        <v>221</v>
      </c>
      <c r="E113" s="41"/>
      <c r="F113" s="247" t="s">
        <v>1365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221</v>
      </c>
      <c r="AU113" s="18" t="s">
        <v>83</v>
      </c>
    </row>
    <row r="114" s="2" customFormat="1" ht="16.5" customHeight="1">
      <c r="A114" s="39"/>
      <c r="B114" s="40"/>
      <c r="C114" s="205" t="s">
        <v>197</v>
      </c>
      <c r="D114" s="205" t="s">
        <v>142</v>
      </c>
      <c r="E114" s="206" t="s">
        <v>1366</v>
      </c>
      <c r="F114" s="207" t="s">
        <v>1367</v>
      </c>
      <c r="G114" s="208" t="s">
        <v>1332</v>
      </c>
      <c r="H114" s="209">
        <v>1</v>
      </c>
      <c r="I114" s="210"/>
      <c r="J114" s="211">
        <f>ROUND(I114*H114,2)</f>
        <v>0</v>
      </c>
      <c r="K114" s="207" t="s">
        <v>146</v>
      </c>
      <c r="L114" s="45"/>
      <c r="M114" s="212" t="s">
        <v>28</v>
      </c>
      <c r="N114" s="213" t="s">
        <v>44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1333</v>
      </c>
      <c r="AT114" s="216" t="s">
        <v>142</v>
      </c>
      <c r="AU114" s="216" t="s">
        <v>83</v>
      </c>
      <c r="AY114" s="18" t="s">
        <v>140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81</v>
      </c>
      <c r="BK114" s="217">
        <f>ROUND(I114*H114,2)</f>
        <v>0</v>
      </c>
      <c r="BL114" s="18" t="s">
        <v>1333</v>
      </c>
      <c r="BM114" s="216" t="s">
        <v>1368</v>
      </c>
    </row>
    <row r="115" s="2" customFormat="1">
      <c r="A115" s="39"/>
      <c r="B115" s="40"/>
      <c r="C115" s="41"/>
      <c r="D115" s="218" t="s">
        <v>149</v>
      </c>
      <c r="E115" s="41"/>
      <c r="F115" s="219" t="s">
        <v>1367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149</v>
      </c>
      <c r="AU115" s="18" t="s">
        <v>83</v>
      </c>
    </row>
    <row r="116" s="2" customFormat="1">
      <c r="A116" s="39"/>
      <c r="B116" s="40"/>
      <c r="C116" s="41"/>
      <c r="D116" s="223" t="s">
        <v>151</v>
      </c>
      <c r="E116" s="41"/>
      <c r="F116" s="224" t="s">
        <v>1369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151</v>
      </c>
      <c r="AU116" s="18" t="s">
        <v>83</v>
      </c>
    </row>
    <row r="117" s="12" customFormat="1" ht="22.8" customHeight="1">
      <c r="A117" s="12"/>
      <c r="B117" s="189"/>
      <c r="C117" s="190"/>
      <c r="D117" s="191" t="s">
        <v>72</v>
      </c>
      <c r="E117" s="203" t="s">
        <v>1370</v>
      </c>
      <c r="F117" s="203" t="s">
        <v>1371</v>
      </c>
      <c r="G117" s="190"/>
      <c r="H117" s="190"/>
      <c r="I117" s="193"/>
      <c r="J117" s="204">
        <f>BK117</f>
        <v>0</v>
      </c>
      <c r="K117" s="190"/>
      <c r="L117" s="195"/>
      <c r="M117" s="196"/>
      <c r="N117" s="197"/>
      <c r="O117" s="197"/>
      <c r="P117" s="198">
        <f>SUM(P118:P127)</f>
        <v>0</v>
      </c>
      <c r="Q117" s="197"/>
      <c r="R117" s="198">
        <f>SUM(R118:R127)</f>
        <v>0</v>
      </c>
      <c r="S117" s="197"/>
      <c r="T117" s="199">
        <f>SUM(T118:T127)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0" t="s">
        <v>175</v>
      </c>
      <c r="AT117" s="201" t="s">
        <v>72</v>
      </c>
      <c r="AU117" s="201" t="s">
        <v>81</v>
      </c>
      <c r="AY117" s="200" t="s">
        <v>140</v>
      </c>
      <c r="BK117" s="202">
        <f>SUM(BK118:BK127)</f>
        <v>0</v>
      </c>
    </row>
    <row r="118" s="2" customFormat="1" ht="16.5" customHeight="1">
      <c r="A118" s="39"/>
      <c r="B118" s="40"/>
      <c r="C118" s="205" t="s">
        <v>203</v>
      </c>
      <c r="D118" s="205" t="s">
        <v>142</v>
      </c>
      <c r="E118" s="206" t="s">
        <v>1372</v>
      </c>
      <c r="F118" s="207" t="s">
        <v>1373</v>
      </c>
      <c r="G118" s="208" t="s">
        <v>1332</v>
      </c>
      <c r="H118" s="209">
        <v>1</v>
      </c>
      <c r="I118" s="210"/>
      <c r="J118" s="211">
        <f>ROUND(I118*H118,2)</f>
        <v>0</v>
      </c>
      <c r="K118" s="207" t="s">
        <v>146</v>
      </c>
      <c r="L118" s="45"/>
      <c r="M118" s="212" t="s">
        <v>28</v>
      </c>
      <c r="N118" s="213" t="s">
        <v>44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1333</v>
      </c>
      <c r="AT118" s="216" t="s">
        <v>142</v>
      </c>
      <c r="AU118" s="216" t="s">
        <v>83</v>
      </c>
      <c r="AY118" s="18" t="s">
        <v>140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81</v>
      </c>
      <c r="BK118" s="217">
        <f>ROUND(I118*H118,2)</f>
        <v>0</v>
      </c>
      <c r="BL118" s="18" t="s">
        <v>1333</v>
      </c>
      <c r="BM118" s="216" t="s">
        <v>1374</v>
      </c>
    </row>
    <row r="119" s="2" customFormat="1">
      <c r="A119" s="39"/>
      <c r="B119" s="40"/>
      <c r="C119" s="41"/>
      <c r="D119" s="218" t="s">
        <v>149</v>
      </c>
      <c r="E119" s="41"/>
      <c r="F119" s="219" t="s">
        <v>1373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149</v>
      </c>
      <c r="AU119" s="18" t="s">
        <v>83</v>
      </c>
    </row>
    <row r="120" s="2" customFormat="1">
      <c r="A120" s="39"/>
      <c r="B120" s="40"/>
      <c r="C120" s="41"/>
      <c r="D120" s="223" t="s">
        <v>151</v>
      </c>
      <c r="E120" s="41"/>
      <c r="F120" s="224" t="s">
        <v>1375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151</v>
      </c>
      <c r="AU120" s="18" t="s">
        <v>83</v>
      </c>
    </row>
    <row r="121" s="2" customFormat="1">
      <c r="A121" s="39"/>
      <c r="B121" s="40"/>
      <c r="C121" s="41"/>
      <c r="D121" s="218" t="s">
        <v>221</v>
      </c>
      <c r="E121" s="41"/>
      <c r="F121" s="247" t="s">
        <v>1376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221</v>
      </c>
      <c r="AU121" s="18" t="s">
        <v>83</v>
      </c>
    </row>
    <row r="122" s="2" customFormat="1" ht="16.5" customHeight="1">
      <c r="A122" s="39"/>
      <c r="B122" s="40"/>
      <c r="C122" s="205" t="s">
        <v>209</v>
      </c>
      <c r="D122" s="205" t="s">
        <v>142</v>
      </c>
      <c r="E122" s="206" t="s">
        <v>1377</v>
      </c>
      <c r="F122" s="207" t="s">
        <v>1378</v>
      </c>
      <c r="G122" s="208" t="s">
        <v>1332</v>
      </c>
      <c r="H122" s="209">
        <v>1</v>
      </c>
      <c r="I122" s="210"/>
      <c r="J122" s="211">
        <f>ROUND(I122*H122,2)</f>
        <v>0</v>
      </c>
      <c r="K122" s="207" t="s">
        <v>146</v>
      </c>
      <c r="L122" s="45"/>
      <c r="M122" s="212" t="s">
        <v>28</v>
      </c>
      <c r="N122" s="213" t="s">
        <v>44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1333</v>
      </c>
      <c r="AT122" s="216" t="s">
        <v>142</v>
      </c>
      <c r="AU122" s="216" t="s">
        <v>83</v>
      </c>
      <c r="AY122" s="18" t="s">
        <v>140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81</v>
      </c>
      <c r="BK122" s="217">
        <f>ROUND(I122*H122,2)</f>
        <v>0</v>
      </c>
      <c r="BL122" s="18" t="s">
        <v>1333</v>
      </c>
      <c r="BM122" s="216" t="s">
        <v>1379</v>
      </c>
    </row>
    <row r="123" s="2" customFormat="1">
      <c r="A123" s="39"/>
      <c r="B123" s="40"/>
      <c r="C123" s="41"/>
      <c r="D123" s="218" t="s">
        <v>149</v>
      </c>
      <c r="E123" s="41"/>
      <c r="F123" s="219" t="s">
        <v>1378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149</v>
      </c>
      <c r="AU123" s="18" t="s">
        <v>83</v>
      </c>
    </row>
    <row r="124" s="2" customFormat="1">
      <c r="A124" s="39"/>
      <c r="B124" s="40"/>
      <c r="C124" s="41"/>
      <c r="D124" s="223" t="s">
        <v>151</v>
      </c>
      <c r="E124" s="41"/>
      <c r="F124" s="224" t="s">
        <v>1380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151</v>
      </c>
      <c r="AU124" s="18" t="s">
        <v>83</v>
      </c>
    </row>
    <row r="125" s="2" customFormat="1" ht="24.15" customHeight="1">
      <c r="A125" s="39"/>
      <c r="B125" s="40"/>
      <c r="C125" s="205" t="s">
        <v>215</v>
      </c>
      <c r="D125" s="205" t="s">
        <v>142</v>
      </c>
      <c r="E125" s="206" t="s">
        <v>1381</v>
      </c>
      <c r="F125" s="207" t="s">
        <v>1382</v>
      </c>
      <c r="G125" s="208" t="s">
        <v>1332</v>
      </c>
      <c r="H125" s="209">
        <v>1</v>
      </c>
      <c r="I125" s="210"/>
      <c r="J125" s="211">
        <f>ROUND(I125*H125,2)</f>
        <v>0</v>
      </c>
      <c r="K125" s="207" t="s">
        <v>28</v>
      </c>
      <c r="L125" s="45"/>
      <c r="M125" s="212" t="s">
        <v>28</v>
      </c>
      <c r="N125" s="213" t="s">
        <v>44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1333</v>
      </c>
      <c r="AT125" s="216" t="s">
        <v>142</v>
      </c>
      <c r="AU125" s="216" t="s">
        <v>83</v>
      </c>
      <c r="AY125" s="18" t="s">
        <v>140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81</v>
      </c>
      <c r="BK125" s="217">
        <f>ROUND(I125*H125,2)</f>
        <v>0</v>
      </c>
      <c r="BL125" s="18" t="s">
        <v>1333</v>
      </c>
      <c r="BM125" s="216" t="s">
        <v>1383</v>
      </c>
    </row>
    <row r="126" s="2" customFormat="1">
      <c r="A126" s="39"/>
      <c r="B126" s="40"/>
      <c r="C126" s="41"/>
      <c r="D126" s="218" t="s">
        <v>149</v>
      </c>
      <c r="E126" s="41"/>
      <c r="F126" s="219" t="s">
        <v>1382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149</v>
      </c>
      <c r="AU126" s="18" t="s">
        <v>83</v>
      </c>
    </row>
    <row r="127" s="2" customFormat="1">
      <c r="A127" s="39"/>
      <c r="B127" s="40"/>
      <c r="C127" s="41"/>
      <c r="D127" s="218" t="s">
        <v>221</v>
      </c>
      <c r="E127" s="41"/>
      <c r="F127" s="247" t="s">
        <v>1384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221</v>
      </c>
      <c r="AU127" s="18" t="s">
        <v>83</v>
      </c>
    </row>
    <row r="128" s="12" customFormat="1" ht="22.8" customHeight="1">
      <c r="A128" s="12"/>
      <c r="B128" s="189"/>
      <c r="C128" s="190"/>
      <c r="D128" s="191" t="s">
        <v>72</v>
      </c>
      <c r="E128" s="203" t="s">
        <v>1385</v>
      </c>
      <c r="F128" s="203" t="s">
        <v>1386</v>
      </c>
      <c r="G128" s="190"/>
      <c r="H128" s="190"/>
      <c r="I128" s="193"/>
      <c r="J128" s="204">
        <f>BK128</f>
        <v>0</v>
      </c>
      <c r="K128" s="190"/>
      <c r="L128" s="195"/>
      <c r="M128" s="196"/>
      <c r="N128" s="197"/>
      <c r="O128" s="197"/>
      <c r="P128" s="198">
        <f>SUM(P129:P131)</f>
        <v>0</v>
      </c>
      <c r="Q128" s="197"/>
      <c r="R128" s="198">
        <f>SUM(R129:R131)</f>
        <v>0</v>
      </c>
      <c r="S128" s="197"/>
      <c r="T128" s="199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0" t="s">
        <v>175</v>
      </c>
      <c r="AT128" s="201" t="s">
        <v>72</v>
      </c>
      <c r="AU128" s="201" t="s">
        <v>81</v>
      </c>
      <c r="AY128" s="200" t="s">
        <v>140</v>
      </c>
      <c r="BK128" s="202">
        <f>SUM(BK129:BK131)</f>
        <v>0</v>
      </c>
    </row>
    <row r="129" s="2" customFormat="1" ht="21.75" customHeight="1">
      <c r="A129" s="39"/>
      <c r="B129" s="40"/>
      <c r="C129" s="205" t="s">
        <v>8</v>
      </c>
      <c r="D129" s="205" t="s">
        <v>142</v>
      </c>
      <c r="E129" s="206" t="s">
        <v>1387</v>
      </c>
      <c r="F129" s="207" t="s">
        <v>1388</v>
      </c>
      <c r="G129" s="208" t="s">
        <v>1332</v>
      </c>
      <c r="H129" s="209">
        <v>1</v>
      </c>
      <c r="I129" s="210"/>
      <c r="J129" s="211">
        <f>ROUND(I129*H129,2)</f>
        <v>0</v>
      </c>
      <c r="K129" s="207" t="s">
        <v>28</v>
      </c>
      <c r="L129" s="45"/>
      <c r="M129" s="212" t="s">
        <v>28</v>
      </c>
      <c r="N129" s="213" t="s">
        <v>44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1333</v>
      </c>
      <c r="AT129" s="216" t="s">
        <v>142</v>
      </c>
      <c r="AU129" s="216" t="s">
        <v>83</v>
      </c>
      <c r="AY129" s="18" t="s">
        <v>140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81</v>
      </c>
      <c r="BK129" s="217">
        <f>ROUND(I129*H129,2)</f>
        <v>0</v>
      </c>
      <c r="BL129" s="18" t="s">
        <v>1333</v>
      </c>
      <c r="BM129" s="216" t="s">
        <v>1389</v>
      </c>
    </row>
    <row r="130" s="2" customFormat="1">
      <c r="A130" s="39"/>
      <c r="B130" s="40"/>
      <c r="C130" s="41"/>
      <c r="D130" s="218" t="s">
        <v>149</v>
      </c>
      <c r="E130" s="41"/>
      <c r="F130" s="219" t="s">
        <v>1388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149</v>
      </c>
      <c r="AU130" s="18" t="s">
        <v>83</v>
      </c>
    </row>
    <row r="131" s="2" customFormat="1">
      <c r="A131" s="39"/>
      <c r="B131" s="40"/>
      <c r="C131" s="41"/>
      <c r="D131" s="218" t="s">
        <v>221</v>
      </c>
      <c r="E131" s="41"/>
      <c r="F131" s="247" t="s">
        <v>1384</v>
      </c>
      <c r="G131" s="41"/>
      <c r="H131" s="41"/>
      <c r="I131" s="220"/>
      <c r="J131" s="41"/>
      <c r="K131" s="41"/>
      <c r="L131" s="45"/>
      <c r="M131" s="258"/>
      <c r="N131" s="259"/>
      <c r="O131" s="260"/>
      <c r="P131" s="260"/>
      <c r="Q131" s="260"/>
      <c r="R131" s="260"/>
      <c r="S131" s="260"/>
      <c r="T131" s="261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221</v>
      </c>
      <c r="AU131" s="18" t="s">
        <v>83</v>
      </c>
    </row>
    <row r="132" s="2" customFormat="1" ht="6.96" customHeight="1">
      <c r="A132" s="39"/>
      <c r="B132" s="60"/>
      <c r="C132" s="61"/>
      <c r="D132" s="61"/>
      <c r="E132" s="61"/>
      <c r="F132" s="61"/>
      <c r="G132" s="61"/>
      <c r="H132" s="61"/>
      <c r="I132" s="61"/>
      <c r="J132" s="61"/>
      <c r="K132" s="61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hMnQlTkI9t6aiRBkPKnn2DdMHWSTFhmW4dOR4XViLU8QxpaV++kM/gbqKThCruBh7kp6HUh5t6xXidtKYond4Q==" hashValue="/qDV7tFX2pL8POOfwKWGchal/8tk/jGlxyKdei+hSbXlqmf+kE/RfWo8E6QeOwlaAgt+PvyOHP9z1lkR385mjA==" algorithmName="SHA-512" password="CC35"/>
  <autoFilter ref="C83:K13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012164000"/>
    <hyperlink ref="F92" r:id="rId2" display="https://podminky.urs.cz/item/CS_URS_2025_02/012303000"/>
    <hyperlink ref="F96" r:id="rId3" display="https://podminky.urs.cz/item/CS_URS_2025_02/012403000"/>
    <hyperlink ref="F100" r:id="rId4" display="https://podminky.urs.cz/item/CS_URS_2025_02/012414000"/>
    <hyperlink ref="F103" r:id="rId5" display="https://podminky.urs.cz/item/CS_URS_2025_02/013274000"/>
    <hyperlink ref="F107" r:id="rId6" display="https://podminky.urs.cz/item/CS_URS_2025_02/013284000"/>
    <hyperlink ref="F112" r:id="rId7" display="https://podminky.urs.cz/item/CS_URS_2025_02/030001000"/>
    <hyperlink ref="F116" r:id="rId8" display="https://podminky.urs.cz/item/CS_URS_2025_02/034303000"/>
    <hyperlink ref="F120" r:id="rId9" display="https://podminky.urs.cz/item/CS_URS_2025_02/043002000"/>
    <hyperlink ref="F124" r:id="rId10" display="https://podminky.urs.cz/item/CS_URS_2025_02/0431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5" customWidth="1"/>
    <col min="2" max="2" width="1.667969" style="265" customWidth="1"/>
    <col min="3" max="4" width="5" style="265" customWidth="1"/>
    <col min="5" max="5" width="11.66016" style="265" customWidth="1"/>
    <col min="6" max="6" width="9.160156" style="265" customWidth="1"/>
    <col min="7" max="7" width="5" style="265" customWidth="1"/>
    <col min="8" max="8" width="77.83203" style="265" customWidth="1"/>
    <col min="9" max="10" width="20" style="265" customWidth="1"/>
    <col min="11" max="11" width="1.667969" style="265" customWidth="1"/>
  </cols>
  <sheetData>
    <row r="1" s="1" customFormat="1" ht="37.5" customHeight="1"/>
    <row r="2" s="1" customFormat="1" ht="7.5" customHeight="1"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="15" customFormat="1" ht="45" customHeight="1">
      <c r="B3" s="269"/>
      <c r="C3" s="270" t="s">
        <v>1393</v>
      </c>
      <c r="D3" s="270"/>
      <c r="E3" s="270"/>
      <c r="F3" s="270"/>
      <c r="G3" s="270"/>
      <c r="H3" s="270"/>
      <c r="I3" s="270"/>
      <c r="J3" s="270"/>
      <c r="K3" s="271"/>
    </row>
    <row r="4" s="1" customFormat="1" ht="25.5" customHeight="1">
      <c r="B4" s="272"/>
      <c r="C4" s="273" t="s">
        <v>1394</v>
      </c>
      <c r="D4" s="273"/>
      <c r="E4" s="273"/>
      <c r="F4" s="273"/>
      <c r="G4" s="273"/>
      <c r="H4" s="273"/>
      <c r="I4" s="273"/>
      <c r="J4" s="273"/>
      <c r="K4" s="274"/>
    </row>
    <row r="5" s="1" customFormat="1" ht="5.25" customHeight="1">
      <c r="B5" s="272"/>
      <c r="C5" s="275"/>
      <c r="D5" s="275"/>
      <c r="E5" s="275"/>
      <c r="F5" s="275"/>
      <c r="G5" s="275"/>
      <c r="H5" s="275"/>
      <c r="I5" s="275"/>
      <c r="J5" s="275"/>
      <c r="K5" s="274"/>
    </row>
    <row r="6" s="1" customFormat="1" ht="15" customHeight="1">
      <c r="B6" s="272"/>
      <c r="C6" s="276" t="s">
        <v>1395</v>
      </c>
      <c r="D6" s="276"/>
      <c r="E6" s="276"/>
      <c r="F6" s="276"/>
      <c r="G6" s="276"/>
      <c r="H6" s="276"/>
      <c r="I6" s="276"/>
      <c r="J6" s="276"/>
      <c r="K6" s="274"/>
    </row>
    <row r="7" s="1" customFormat="1" ht="15" customHeight="1">
      <c r="B7" s="277"/>
      <c r="C7" s="276" t="s">
        <v>1396</v>
      </c>
      <c r="D7" s="276"/>
      <c r="E7" s="276"/>
      <c r="F7" s="276"/>
      <c r="G7" s="276"/>
      <c r="H7" s="276"/>
      <c r="I7" s="276"/>
      <c r="J7" s="276"/>
      <c r="K7" s="274"/>
    </row>
    <row r="8" s="1" customFormat="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="1" customFormat="1" ht="15" customHeight="1">
      <c r="B9" s="277"/>
      <c r="C9" s="276" t="s">
        <v>1397</v>
      </c>
      <c r="D9" s="276"/>
      <c r="E9" s="276"/>
      <c r="F9" s="276"/>
      <c r="G9" s="276"/>
      <c r="H9" s="276"/>
      <c r="I9" s="276"/>
      <c r="J9" s="276"/>
      <c r="K9" s="274"/>
    </row>
    <row r="10" s="1" customFormat="1" ht="15" customHeight="1">
      <c r="B10" s="277"/>
      <c r="C10" s="276"/>
      <c r="D10" s="276" t="s">
        <v>1398</v>
      </c>
      <c r="E10" s="276"/>
      <c r="F10" s="276"/>
      <c r="G10" s="276"/>
      <c r="H10" s="276"/>
      <c r="I10" s="276"/>
      <c r="J10" s="276"/>
      <c r="K10" s="274"/>
    </row>
    <row r="11" s="1" customFormat="1" ht="15" customHeight="1">
      <c r="B11" s="277"/>
      <c r="C11" s="278"/>
      <c r="D11" s="276" t="s">
        <v>1399</v>
      </c>
      <c r="E11" s="276"/>
      <c r="F11" s="276"/>
      <c r="G11" s="276"/>
      <c r="H11" s="276"/>
      <c r="I11" s="276"/>
      <c r="J11" s="276"/>
      <c r="K11" s="274"/>
    </row>
    <row r="12" s="1" customFormat="1" ht="15" customHeight="1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="1" customFormat="1" ht="15" customHeight="1">
      <c r="B13" s="277"/>
      <c r="C13" s="278"/>
      <c r="D13" s="279" t="s">
        <v>1400</v>
      </c>
      <c r="E13" s="276"/>
      <c r="F13" s="276"/>
      <c r="G13" s="276"/>
      <c r="H13" s="276"/>
      <c r="I13" s="276"/>
      <c r="J13" s="276"/>
      <c r="K13" s="274"/>
    </row>
    <row r="14" s="1" customFormat="1" ht="12.75" customHeight="1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="1" customFormat="1" ht="15" customHeight="1">
      <c r="B15" s="277"/>
      <c r="C15" s="278"/>
      <c r="D15" s="276" t="s">
        <v>1401</v>
      </c>
      <c r="E15" s="276"/>
      <c r="F15" s="276"/>
      <c r="G15" s="276"/>
      <c r="H15" s="276"/>
      <c r="I15" s="276"/>
      <c r="J15" s="276"/>
      <c r="K15" s="274"/>
    </row>
    <row r="16" s="1" customFormat="1" ht="15" customHeight="1">
      <c r="B16" s="277"/>
      <c r="C16" s="278"/>
      <c r="D16" s="276" t="s">
        <v>1402</v>
      </c>
      <c r="E16" s="276"/>
      <c r="F16" s="276"/>
      <c r="G16" s="276"/>
      <c r="H16" s="276"/>
      <c r="I16" s="276"/>
      <c r="J16" s="276"/>
      <c r="K16" s="274"/>
    </row>
    <row r="17" s="1" customFormat="1" ht="15" customHeight="1">
      <c r="B17" s="277"/>
      <c r="C17" s="278"/>
      <c r="D17" s="276" t="s">
        <v>1403</v>
      </c>
      <c r="E17" s="276"/>
      <c r="F17" s="276"/>
      <c r="G17" s="276"/>
      <c r="H17" s="276"/>
      <c r="I17" s="276"/>
      <c r="J17" s="276"/>
      <c r="K17" s="274"/>
    </row>
    <row r="18" s="1" customFormat="1" ht="15" customHeight="1">
      <c r="B18" s="277"/>
      <c r="C18" s="278"/>
      <c r="D18" s="278"/>
      <c r="E18" s="280" t="s">
        <v>1404</v>
      </c>
      <c r="F18" s="276" t="s">
        <v>1405</v>
      </c>
      <c r="G18" s="276"/>
      <c r="H18" s="276"/>
      <c r="I18" s="276"/>
      <c r="J18" s="276"/>
      <c r="K18" s="274"/>
    </row>
    <row r="19" s="1" customFormat="1" ht="15" customHeight="1">
      <c r="B19" s="277"/>
      <c r="C19" s="278"/>
      <c r="D19" s="278"/>
      <c r="E19" s="280" t="s">
        <v>80</v>
      </c>
      <c r="F19" s="276" t="s">
        <v>1406</v>
      </c>
      <c r="G19" s="276"/>
      <c r="H19" s="276"/>
      <c r="I19" s="276"/>
      <c r="J19" s="276"/>
      <c r="K19" s="274"/>
    </row>
    <row r="20" s="1" customFormat="1" ht="15" customHeight="1">
      <c r="B20" s="277"/>
      <c r="C20" s="278"/>
      <c r="D20" s="278"/>
      <c r="E20" s="280" t="s">
        <v>1407</v>
      </c>
      <c r="F20" s="276" t="s">
        <v>1408</v>
      </c>
      <c r="G20" s="276"/>
      <c r="H20" s="276"/>
      <c r="I20" s="276"/>
      <c r="J20" s="276"/>
      <c r="K20" s="274"/>
    </row>
    <row r="21" s="1" customFormat="1" ht="15" customHeight="1">
      <c r="B21" s="277"/>
      <c r="C21" s="278"/>
      <c r="D21" s="278"/>
      <c r="E21" s="280" t="s">
        <v>102</v>
      </c>
      <c r="F21" s="276" t="s">
        <v>1409</v>
      </c>
      <c r="G21" s="276"/>
      <c r="H21" s="276"/>
      <c r="I21" s="276"/>
      <c r="J21" s="276"/>
      <c r="K21" s="274"/>
    </row>
    <row r="22" s="1" customFormat="1" ht="15" customHeight="1">
      <c r="B22" s="277"/>
      <c r="C22" s="278"/>
      <c r="D22" s="278"/>
      <c r="E22" s="280" t="s">
        <v>1410</v>
      </c>
      <c r="F22" s="276" t="s">
        <v>1411</v>
      </c>
      <c r="G22" s="276"/>
      <c r="H22" s="276"/>
      <c r="I22" s="276"/>
      <c r="J22" s="276"/>
      <c r="K22" s="274"/>
    </row>
    <row r="23" s="1" customFormat="1" ht="15" customHeight="1">
      <c r="B23" s="277"/>
      <c r="C23" s="278"/>
      <c r="D23" s="278"/>
      <c r="E23" s="280" t="s">
        <v>1412</v>
      </c>
      <c r="F23" s="276" t="s">
        <v>1413</v>
      </c>
      <c r="G23" s="276"/>
      <c r="H23" s="276"/>
      <c r="I23" s="276"/>
      <c r="J23" s="276"/>
      <c r="K23" s="274"/>
    </row>
    <row r="24" s="1" customFormat="1" ht="12.75" customHeight="1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="1" customFormat="1" ht="15" customHeight="1">
      <c r="B25" s="277"/>
      <c r="C25" s="276" t="s">
        <v>1414</v>
      </c>
      <c r="D25" s="276"/>
      <c r="E25" s="276"/>
      <c r="F25" s="276"/>
      <c r="G25" s="276"/>
      <c r="H25" s="276"/>
      <c r="I25" s="276"/>
      <c r="J25" s="276"/>
      <c r="K25" s="274"/>
    </row>
    <row r="26" s="1" customFormat="1" ht="15" customHeight="1">
      <c r="B26" s="277"/>
      <c r="C26" s="276" t="s">
        <v>1415</v>
      </c>
      <c r="D26" s="276"/>
      <c r="E26" s="276"/>
      <c r="F26" s="276"/>
      <c r="G26" s="276"/>
      <c r="H26" s="276"/>
      <c r="I26" s="276"/>
      <c r="J26" s="276"/>
      <c r="K26" s="274"/>
    </row>
    <row r="27" s="1" customFormat="1" ht="15" customHeight="1">
      <c r="B27" s="277"/>
      <c r="C27" s="276"/>
      <c r="D27" s="276" t="s">
        <v>1416</v>
      </c>
      <c r="E27" s="276"/>
      <c r="F27" s="276"/>
      <c r="G27" s="276"/>
      <c r="H27" s="276"/>
      <c r="I27" s="276"/>
      <c r="J27" s="276"/>
      <c r="K27" s="274"/>
    </row>
    <row r="28" s="1" customFormat="1" ht="15" customHeight="1">
      <c r="B28" s="277"/>
      <c r="C28" s="278"/>
      <c r="D28" s="276" t="s">
        <v>1417</v>
      </c>
      <c r="E28" s="276"/>
      <c r="F28" s="276"/>
      <c r="G28" s="276"/>
      <c r="H28" s="276"/>
      <c r="I28" s="276"/>
      <c r="J28" s="276"/>
      <c r="K28" s="274"/>
    </row>
    <row r="29" s="1" customFormat="1" ht="12.75" customHeight="1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="1" customFormat="1" ht="15" customHeight="1">
      <c r="B30" s="277"/>
      <c r="C30" s="278"/>
      <c r="D30" s="276" t="s">
        <v>1418</v>
      </c>
      <c r="E30" s="276"/>
      <c r="F30" s="276"/>
      <c r="G30" s="276"/>
      <c r="H30" s="276"/>
      <c r="I30" s="276"/>
      <c r="J30" s="276"/>
      <c r="K30" s="274"/>
    </row>
    <row r="31" s="1" customFormat="1" ht="15" customHeight="1">
      <c r="B31" s="277"/>
      <c r="C31" s="278"/>
      <c r="D31" s="276" t="s">
        <v>1419</v>
      </c>
      <c r="E31" s="276"/>
      <c r="F31" s="276"/>
      <c r="G31" s="276"/>
      <c r="H31" s="276"/>
      <c r="I31" s="276"/>
      <c r="J31" s="276"/>
      <c r="K31" s="274"/>
    </row>
    <row r="32" s="1" customFormat="1" ht="12.75" customHeight="1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="1" customFormat="1" ht="15" customHeight="1">
      <c r="B33" s="277"/>
      <c r="C33" s="278"/>
      <c r="D33" s="276" t="s">
        <v>1420</v>
      </c>
      <c r="E33" s="276"/>
      <c r="F33" s="276"/>
      <c r="G33" s="276"/>
      <c r="H33" s="276"/>
      <c r="I33" s="276"/>
      <c r="J33" s="276"/>
      <c r="K33" s="274"/>
    </row>
    <row r="34" s="1" customFormat="1" ht="15" customHeight="1">
      <c r="B34" s="277"/>
      <c r="C34" s="278"/>
      <c r="D34" s="276" t="s">
        <v>1421</v>
      </c>
      <c r="E34" s="276"/>
      <c r="F34" s="276"/>
      <c r="G34" s="276"/>
      <c r="H34" s="276"/>
      <c r="I34" s="276"/>
      <c r="J34" s="276"/>
      <c r="K34" s="274"/>
    </row>
    <row r="35" s="1" customFormat="1" ht="15" customHeight="1">
      <c r="B35" s="277"/>
      <c r="C35" s="278"/>
      <c r="D35" s="276" t="s">
        <v>1422</v>
      </c>
      <c r="E35" s="276"/>
      <c r="F35" s="276"/>
      <c r="G35" s="276"/>
      <c r="H35" s="276"/>
      <c r="I35" s="276"/>
      <c r="J35" s="276"/>
      <c r="K35" s="274"/>
    </row>
    <row r="36" s="1" customFormat="1" ht="15" customHeight="1">
      <c r="B36" s="277"/>
      <c r="C36" s="278"/>
      <c r="D36" s="276"/>
      <c r="E36" s="279" t="s">
        <v>126</v>
      </c>
      <c r="F36" s="276"/>
      <c r="G36" s="276" t="s">
        <v>1423</v>
      </c>
      <c r="H36" s="276"/>
      <c r="I36" s="276"/>
      <c r="J36" s="276"/>
      <c r="K36" s="274"/>
    </row>
    <row r="37" s="1" customFormat="1" ht="30.75" customHeight="1">
      <c r="B37" s="277"/>
      <c r="C37" s="278"/>
      <c r="D37" s="276"/>
      <c r="E37" s="279" t="s">
        <v>1424</v>
      </c>
      <c r="F37" s="276"/>
      <c r="G37" s="276" t="s">
        <v>1425</v>
      </c>
      <c r="H37" s="276"/>
      <c r="I37" s="276"/>
      <c r="J37" s="276"/>
      <c r="K37" s="274"/>
    </row>
    <row r="38" s="1" customFormat="1" ht="15" customHeight="1">
      <c r="B38" s="277"/>
      <c r="C38" s="278"/>
      <c r="D38" s="276"/>
      <c r="E38" s="279" t="s">
        <v>54</v>
      </c>
      <c r="F38" s="276"/>
      <c r="G38" s="276" t="s">
        <v>1426</v>
      </c>
      <c r="H38" s="276"/>
      <c r="I38" s="276"/>
      <c r="J38" s="276"/>
      <c r="K38" s="274"/>
    </row>
    <row r="39" s="1" customFormat="1" ht="15" customHeight="1">
      <c r="B39" s="277"/>
      <c r="C39" s="278"/>
      <c r="D39" s="276"/>
      <c r="E39" s="279" t="s">
        <v>55</v>
      </c>
      <c r="F39" s="276"/>
      <c r="G39" s="276" t="s">
        <v>1427</v>
      </c>
      <c r="H39" s="276"/>
      <c r="I39" s="276"/>
      <c r="J39" s="276"/>
      <c r="K39" s="274"/>
    </row>
    <row r="40" s="1" customFormat="1" ht="15" customHeight="1">
      <c r="B40" s="277"/>
      <c r="C40" s="278"/>
      <c r="D40" s="276"/>
      <c r="E40" s="279" t="s">
        <v>127</v>
      </c>
      <c r="F40" s="276"/>
      <c r="G40" s="276" t="s">
        <v>1428</v>
      </c>
      <c r="H40" s="276"/>
      <c r="I40" s="276"/>
      <c r="J40" s="276"/>
      <c r="K40" s="274"/>
    </row>
    <row r="41" s="1" customFormat="1" ht="15" customHeight="1">
      <c r="B41" s="277"/>
      <c r="C41" s="278"/>
      <c r="D41" s="276"/>
      <c r="E41" s="279" t="s">
        <v>128</v>
      </c>
      <c r="F41" s="276"/>
      <c r="G41" s="276" t="s">
        <v>1429</v>
      </c>
      <c r="H41" s="276"/>
      <c r="I41" s="276"/>
      <c r="J41" s="276"/>
      <c r="K41" s="274"/>
    </row>
    <row r="42" s="1" customFormat="1" ht="15" customHeight="1">
      <c r="B42" s="277"/>
      <c r="C42" s="278"/>
      <c r="D42" s="276"/>
      <c r="E42" s="279" t="s">
        <v>1430</v>
      </c>
      <c r="F42" s="276"/>
      <c r="G42" s="276" t="s">
        <v>1431</v>
      </c>
      <c r="H42" s="276"/>
      <c r="I42" s="276"/>
      <c r="J42" s="276"/>
      <c r="K42" s="274"/>
    </row>
    <row r="43" s="1" customFormat="1" ht="15" customHeight="1">
      <c r="B43" s="277"/>
      <c r="C43" s="278"/>
      <c r="D43" s="276"/>
      <c r="E43" s="279"/>
      <c r="F43" s="276"/>
      <c r="G43" s="276" t="s">
        <v>1432</v>
      </c>
      <c r="H43" s="276"/>
      <c r="I43" s="276"/>
      <c r="J43" s="276"/>
      <c r="K43" s="274"/>
    </row>
    <row r="44" s="1" customFormat="1" ht="15" customHeight="1">
      <c r="B44" s="277"/>
      <c r="C44" s="278"/>
      <c r="D44" s="276"/>
      <c r="E44" s="279" t="s">
        <v>1433</v>
      </c>
      <c r="F44" s="276"/>
      <c r="G44" s="276" t="s">
        <v>1434</v>
      </c>
      <c r="H44" s="276"/>
      <c r="I44" s="276"/>
      <c r="J44" s="276"/>
      <c r="K44" s="274"/>
    </row>
    <row r="45" s="1" customFormat="1" ht="15" customHeight="1">
      <c r="B45" s="277"/>
      <c r="C45" s="278"/>
      <c r="D45" s="276"/>
      <c r="E45" s="279" t="s">
        <v>130</v>
      </c>
      <c r="F45" s="276"/>
      <c r="G45" s="276" t="s">
        <v>1435</v>
      </c>
      <c r="H45" s="276"/>
      <c r="I45" s="276"/>
      <c r="J45" s="276"/>
      <c r="K45" s="274"/>
    </row>
    <row r="46" s="1" customFormat="1" ht="12.75" customHeight="1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="1" customFormat="1" ht="15" customHeight="1">
      <c r="B47" s="277"/>
      <c r="C47" s="278"/>
      <c r="D47" s="276" t="s">
        <v>1436</v>
      </c>
      <c r="E47" s="276"/>
      <c r="F47" s="276"/>
      <c r="G47" s="276"/>
      <c r="H47" s="276"/>
      <c r="I47" s="276"/>
      <c r="J47" s="276"/>
      <c r="K47" s="274"/>
    </row>
    <row r="48" s="1" customFormat="1" ht="15" customHeight="1">
      <c r="B48" s="277"/>
      <c r="C48" s="278"/>
      <c r="D48" s="278"/>
      <c r="E48" s="276" t="s">
        <v>1437</v>
      </c>
      <c r="F48" s="276"/>
      <c r="G48" s="276"/>
      <c r="H48" s="276"/>
      <c r="I48" s="276"/>
      <c r="J48" s="276"/>
      <c r="K48" s="274"/>
    </row>
    <row r="49" s="1" customFormat="1" ht="15" customHeight="1">
      <c r="B49" s="277"/>
      <c r="C49" s="278"/>
      <c r="D49" s="278"/>
      <c r="E49" s="276" t="s">
        <v>1438</v>
      </c>
      <c r="F49" s="276"/>
      <c r="G49" s="276"/>
      <c r="H49" s="276"/>
      <c r="I49" s="276"/>
      <c r="J49" s="276"/>
      <c r="K49" s="274"/>
    </row>
    <row r="50" s="1" customFormat="1" ht="15" customHeight="1">
      <c r="B50" s="277"/>
      <c r="C50" s="278"/>
      <c r="D50" s="278"/>
      <c r="E50" s="276" t="s">
        <v>1439</v>
      </c>
      <c r="F50" s="276"/>
      <c r="G50" s="276"/>
      <c r="H50" s="276"/>
      <c r="I50" s="276"/>
      <c r="J50" s="276"/>
      <c r="K50" s="274"/>
    </row>
    <row r="51" s="1" customFormat="1" ht="15" customHeight="1">
      <c r="B51" s="277"/>
      <c r="C51" s="278"/>
      <c r="D51" s="276" t="s">
        <v>1440</v>
      </c>
      <c r="E51" s="276"/>
      <c r="F51" s="276"/>
      <c r="G51" s="276"/>
      <c r="H51" s="276"/>
      <c r="I51" s="276"/>
      <c r="J51" s="276"/>
      <c r="K51" s="274"/>
    </row>
    <row r="52" s="1" customFormat="1" ht="25.5" customHeight="1">
      <c r="B52" s="272"/>
      <c r="C52" s="273" t="s">
        <v>1441</v>
      </c>
      <c r="D52" s="273"/>
      <c r="E52" s="273"/>
      <c r="F52" s="273"/>
      <c r="G52" s="273"/>
      <c r="H52" s="273"/>
      <c r="I52" s="273"/>
      <c r="J52" s="273"/>
      <c r="K52" s="274"/>
    </row>
    <row r="53" s="1" customFormat="1" ht="5.25" customHeight="1">
      <c r="B53" s="272"/>
      <c r="C53" s="275"/>
      <c r="D53" s="275"/>
      <c r="E53" s="275"/>
      <c r="F53" s="275"/>
      <c r="G53" s="275"/>
      <c r="H53" s="275"/>
      <c r="I53" s="275"/>
      <c r="J53" s="275"/>
      <c r="K53" s="274"/>
    </row>
    <row r="54" s="1" customFormat="1" ht="15" customHeight="1">
      <c r="B54" s="272"/>
      <c r="C54" s="276" t="s">
        <v>1442</v>
      </c>
      <c r="D54" s="276"/>
      <c r="E54" s="276"/>
      <c r="F54" s="276"/>
      <c r="G54" s="276"/>
      <c r="H54" s="276"/>
      <c r="I54" s="276"/>
      <c r="J54" s="276"/>
      <c r="K54" s="274"/>
    </row>
    <row r="55" s="1" customFormat="1" ht="15" customHeight="1">
      <c r="B55" s="272"/>
      <c r="C55" s="276" t="s">
        <v>1443</v>
      </c>
      <c r="D55" s="276"/>
      <c r="E55" s="276"/>
      <c r="F55" s="276"/>
      <c r="G55" s="276"/>
      <c r="H55" s="276"/>
      <c r="I55" s="276"/>
      <c r="J55" s="276"/>
      <c r="K55" s="274"/>
    </row>
    <row r="56" s="1" customFormat="1" ht="12.75" customHeight="1">
      <c r="B56" s="272"/>
      <c r="C56" s="276"/>
      <c r="D56" s="276"/>
      <c r="E56" s="276"/>
      <c r="F56" s="276"/>
      <c r="G56" s="276"/>
      <c r="H56" s="276"/>
      <c r="I56" s="276"/>
      <c r="J56" s="276"/>
      <c r="K56" s="274"/>
    </row>
    <row r="57" s="1" customFormat="1" ht="15" customHeight="1">
      <c r="B57" s="272"/>
      <c r="C57" s="276" t="s">
        <v>1444</v>
      </c>
      <c r="D57" s="276"/>
      <c r="E57" s="276"/>
      <c r="F57" s="276"/>
      <c r="G57" s="276"/>
      <c r="H57" s="276"/>
      <c r="I57" s="276"/>
      <c r="J57" s="276"/>
      <c r="K57" s="274"/>
    </row>
    <row r="58" s="1" customFormat="1" ht="15" customHeight="1">
      <c r="B58" s="272"/>
      <c r="C58" s="278"/>
      <c r="D58" s="276" t="s">
        <v>1445</v>
      </c>
      <c r="E58" s="276"/>
      <c r="F58" s="276"/>
      <c r="G58" s="276"/>
      <c r="H58" s="276"/>
      <c r="I58" s="276"/>
      <c r="J58" s="276"/>
      <c r="K58" s="274"/>
    </row>
    <row r="59" s="1" customFormat="1" ht="15" customHeight="1">
      <c r="B59" s="272"/>
      <c r="C59" s="278"/>
      <c r="D59" s="276" t="s">
        <v>1446</v>
      </c>
      <c r="E59" s="276"/>
      <c r="F59" s="276"/>
      <c r="G59" s="276"/>
      <c r="H59" s="276"/>
      <c r="I59" s="276"/>
      <c r="J59" s="276"/>
      <c r="K59" s="274"/>
    </row>
    <row r="60" s="1" customFormat="1" ht="15" customHeight="1">
      <c r="B60" s="272"/>
      <c r="C60" s="278"/>
      <c r="D60" s="276" t="s">
        <v>1447</v>
      </c>
      <c r="E60" s="276"/>
      <c r="F60" s="276"/>
      <c r="G60" s="276"/>
      <c r="H60" s="276"/>
      <c r="I60" s="276"/>
      <c r="J60" s="276"/>
      <c r="K60" s="274"/>
    </row>
    <row r="61" s="1" customFormat="1" ht="15" customHeight="1">
      <c r="B61" s="272"/>
      <c r="C61" s="278"/>
      <c r="D61" s="276" t="s">
        <v>1448</v>
      </c>
      <c r="E61" s="276"/>
      <c r="F61" s="276"/>
      <c r="G61" s="276"/>
      <c r="H61" s="276"/>
      <c r="I61" s="276"/>
      <c r="J61" s="276"/>
      <c r="K61" s="274"/>
    </row>
    <row r="62" s="1" customFormat="1" ht="15" customHeight="1">
      <c r="B62" s="272"/>
      <c r="C62" s="278"/>
      <c r="D62" s="281" t="s">
        <v>1449</v>
      </c>
      <c r="E62" s="281"/>
      <c r="F62" s="281"/>
      <c r="G62" s="281"/>
      <c r="H62" s="281"/>
      <c r="I62" s="281"/>
      <c r="J62" s="281"/>
      <c r="K62" s="274"/>
    </row>
    <row r="63" s="1" customFormat="1" ht="15" customHeight="1">
      <c r="B63" s="272"/>
      <c r="C63" s="278"/>
      <c r="D63" s="276" t="s">
        <v>1450</v>
      </c>
      <c r="E63" s="276"/>
      <c r="F63" s="276"/>
      <c r="G63" s="276"/>
      <c r="H63" s="276"/>
      <c r="I63" s="276"/>
      <c r="J63" s="276"/>
      <c r="K63" s="274"/>
    </row>
    <row r="64" s="1" customFormat="1" ht="12.75" customHeight="1">
      <c r="B64" s="272"/>
      <c r="C64" s="278"/>
      <c r="D64" s="278"/>
      <c r="E64" s="282"/>
      <c r="F64" s="278"/>
      <c r="G64" s="278"/>
      <c r="H64" s="278"/>
      <c r="I64" s="278"/>
      <c r="J64" s="278"/>
      <c r="K64" s="274"/>
    </row>
    <row r="65" s="1" customFormat="1" ht="15" customHeight="1">
      <c r="B65" s="272"/>
      <c r="C65" s="278"/>
      <c r="D65" s="276" t="s">
        <v>1451</v>
      </c>
      <c r="E65" s="276"/>
      <c r="F65" s="276"/>
      <c r="G65" s="276"/>
      <c r="H65" s="276"/>
      <c r="I65" s="276"/>
      <c r="J65" s="276"/>
      <c r="K65" s="274"/>
    </row>
    <row r="66" s="1" customFormat="1" ht="15" customHeight="1">
      <c r="B66" s="272"/>
      <c r="C66" s="278"/>
      <c r="D66" s="281" t="s">
        <v>1452</v>
      </c>
      <c r="E66" s="281"/>
      <c r="F66" s="281"/>
      <c r="G66" s="281"/>
      <c r="H66" s="281"/>
      <c r="I66" s="281"/>
      <c r="J66" s="281"/>
      <c r="K66" s="274"/>
    </row>
    <row r="67" s="1" customFormat="1" ht="15" customHeight="1">
      <c r="B67" s="272"/>
      <c r="C67" s="278"/>
      <c r="D67" s="276" t="s">
        <v>1453</v>
      </c>
      <c r="E67" s="276"/>
      <c r="F67" s="276"/>
      <c r="G67" s="276"/>
      <c r="H67" s="276"/>
      <c r="I67" s="276"/>
      <c r="J67" s="276"/>
      <c r="K67" s="274"/>
    </row>
    <row r="68" s="1" customFormat="1" ht="15" customHeight="1">
      <c r="B68" s="272"/>
      <c r="C68" s="278"/>
      <c r="D68" s="276" t="s">
        <v>1454</v>
      </c>
      <c r="E68" s="276"/>
      <c r="F68" s="276"/>
      <c r="G68" s="276"/>
      <c r="H68" s="276"/>
      <c r="I68" s="276"/>
      <c r="J68" s="276"/>
      <c r="K68" s="274"/>
    </row>
    <row r="69" s="1" customFormat="1" ht="15" customHeight="1">
      <c r="B69" s="272"/>
      <c r="C69" s="278"/>
      <c r="D69" s="276" t="s">
        <v>1455</v>
      </c>
      <c r="E69" s="276"/>
      <c r="F69" s="276"/>
      <c r="G69" s="276"/>
      <c r="H69" s="276"/>
      <c r="I69" s="276"/>
      <c r="J69" s="276"/>
      <c r="K69" s="274"/>
    </row>
    <row r="70" s="1" customFormat="1" ht="15" customHeight="1">
      <c r="B70" s="272"/>
      <c r="C70" s="278"/>
      <c r="D70" s="276" t="s">
        <v>1456</v>
      </c>
      <c r="E70" s="276"/>
      <c r="F70" s="276"/>
      <c r="G70" s="276"/>
      <c r="H70" s="276"/>
      <c r="I70" s="276"/>
      <c r="J70" s="276"/>
      <c r="K70" s="274"/>
    </row>
    <row r="71" s="1" customFormat="1" ht="12.75" customHeight="1">
      <c r="B71" s="283"/>
      <c r="C71" s="284"/>
      <c r="D71" s="284"/>
      <c r="E71" s="284"/>
      <c r="F71" s="284"/>
      <c r="G71" s="284"/>
      <c r="H71" s="284"/>
      <c r="I71" s="284"/>
      <c r="J71" s="284"/>
      <c r="K71" s="285"/>
    </row>
    <row r="72" s="1" customFormat="1" ht="18.75" customHeight="1">
      <c r="B72" s="286"/>
      <c r="C72" s="286"/>
      <c r="D72" s="286"/>
      <c r="E72" s="286"/>
      <c r="F72" s="286"/>
      <c r="G72" s="286"/>
      <c r="H72" s="286"/>
      <c r="I72" s="286"/>
      <c r="J72" s="286"/>
      <c r="K72" s="287"/>
    </row>
    <row r="73" s="1" customFormat="1" ht="18.75" customHeight="1">
      <c r="B73" s="287"/>
      <c r="C73" s="287"/>
      <c r="D73" s="287"/>
      <c r="E73" s="287"/>
      <c r="F73" s="287"/>
      <c r="G73" s="287"/>
      <c r="H73" s="287"/>
      <c r="I73" s="287"/>
      <c r="J73" s="287"/>
      <c r="K73" s="287"/>
    </row>
    <row r="74" s="1" customFormat="1" ht="7.5" customHeight="1">
      <c r="B74" s="288"/>
      <c r="C74" s="289"/>
      <c r="D74" s="289"/>
      <c r="E74" s="289"/>
      <c r="F74" s="289"/>
      <c r="G74" s="289"/>
      <c r="H74" s="289"/>
      <c r="I74" s="289"/>
      <c r="J74" s="289"/>
      <c r="K74" s="290"/>
    </row>
    <row r="75" s="1" customFormat="1" ht="45" customHeight="1">
      <c r="B75" s="291"/>
      <c r="C75" s="292" t="s">
        <v>1457</v>
      </c>
      <c r="D75" s="292"/>
      <c r="E75" s="292"/>
      <c r="F75" s="292"/>
      <c r="G75" s="292"/>
      <c r="H75" s="292"/>
      <c r="I75" s="292"/>
      <c r="J75" s="292"/>
      <c r="K75" s="293"/>
    </row>
    <row r="76" s="1" customFormat="1" ht="17.25" customHeight="1">
      <c r="B76" s="291"/>
      <c r="C76" s="294" t="s">
        <v>1458</v>
      </c>
      <c r="D76" s="294"/>
      <c r="E76" s="294"/>
      <c r="F76" s="294" t="s">
        <v>1459</v>
      </c>
      <c r="G76" s="295"/>
      <c r="H76" s="294" t="s">
        <v>55</v>
      </c>
      <c r="I76" s="294" t="s">
        <v>58</v>
      </c>
      <c r="J76" s="294" t="s">
        <v>1460</v>
      </c>
      <c r="K76" s="293"/>
    </row>
    <row r="77" s="1" customFormat="1" ht="17.25" customHeight="1">
      <c r="B77" s="291"/>
      <c r="C77" s="296" t="s">
        <v>1461</v>
      </c>
      <c r="D77" s="296"/>
      <c r="E77" s="296"/>
      <c r="F77" s="297" t="s">
        <v>1462</v>
      </c>
      <c r="G77" s="298"/>
      <c r="H77" s="296"/>
      <c r="I77" s="296"/>
      <c r="J77" s="296" t="s">
        <v>1463</v>
      </c>
      <c r="K77" s="293"/>
    </row>
    <row r="78" s="1" customFormat="1" ht="5.25" customHeight="1">
      <c r="B78" s="291"/>
      <c r="C78" s="299"/>
      <c r="D78" s="299"/>
      <c r="E78" s="299"/>
      <c r="F78" s="299"/>
      <c r="G78" s="300"/>
      <c r="H78" s="299"/>
      <c r="I78" s="299"/>
      <c r="J78" s="299"/>
      <c r="K78" s="293"/>
    </row>
    <row r="79" s="1" customFormat="1" ht="15" customHeight="1">
      <c r="B79" s="291"/>
      <c r="C79" s="279" t="s">
        <v>54</v>
      </c>
      <c r="D79" s="301"/>
      <c r="E79" s="301"/>
      <c r="F79" s="302" t="s">
        <v>1464</v>
      </c>
      <c r="G79" s="303"/>
      <c r="H79" s="279" t="s">
        <v>1465</v>
      </c>
      <c r="I79" s="279" t="s">
        <v>1466</v>
      </c>
      <c r="J79" s="279">
        <v>20</v>
      </c>
      <c r="K79" s="293"/>
    </row>
    <row r="80" s="1" customFormat="1" ht="15" customHeight="1">
      <c r="B80" s="291"/>
      <c r="C80" s="279" t="s">
        <v>1467</v>
      </c>
      <c r="D80" s="279"/>
      <c r="E80" s="279"/>
      <c r="F80" s="302" t="s">
        <v>1464</v>
      </c>
      <c r="G80" s="303"/>
      <c r="H80" s="279" t="s">
        <v>1468</v>
      </c>
      <c r="I80" s="279" t="s">
        <v>1466</v>
      </c>
      <c r="J80" s="279">
        <v>120</v>
      </c>
      <c r="K80" s="293"/>
    </row>
    <row r="81" s="1" customFormat="1" ht="15" customHeight="1">
      <c r="B81" s="304"/>
      <c r="C81" s="279" t="s">
        <v>1469</v>
      </c>
      <c r="D81" s="279"/>
      <c r="E81" s="279"/>
      <c r="F81" s="302" t="s">
        <v>1470</v>
      </c>
      <c r="G81" s="303"/>
      <c r="H81" s="279" t="s">
        <v>1471</v>
      </c>
      <c r="I81" s="279" t="s">
        <v>1466</v>
      </c>
      <c r="J81" s="279">
        <v>50</v>
      </c>
      <c r="K81" s="293"/>
    </row>
    <row r="82" s="1" customFormat="1" ht="15" customHeight="1">
      <c r="B82" s="304"/>
      <c r="C82" s="279" t="s">
        <v>1472</v>
      </c>
      <c r="D82" s="279"/>
      <c r="E82" s="279"/>
      <c r="F82" s="302" t="s">
        <v>1464</v>
      </c>
      <c r="G82" s="303"/>
      <c r="H82" s="279" t="s">
        <v>1473</v>
      </c>
      <c r="I82" s="279" t="s">
        <v>1474</v>
      </c>
      <c r="J82" s="279"/>
      <c r="K82" s="293"/>
    </row>
    <row r="83" s="1" customFormat="1" ht="15" customHeight="1">
      <c r="B83" s="304"/>
      <c r="C83" s="305" t="s">
        <v>1475</v>
      </c>
      <c r="D83" s="305"/>
      <c r="E83" s="305"/>
      <c r="F83" s="306" t="s">
        <v>1470</v>
      </c>
      <c r="G83" s="305"/>
      <c r="H83" s="305" t="s">
        <v>1476</v>
      </c>
      <c r="I83" s="305" t="s">
        <v>1466</v>
      </c>
      <c r="J83" s="305">
        <v>15</v>
      </c>
      <c r="K83" s="293"/>
    </row>
    <row r="84" s="1" customFormat="1" ht="15" customHeight="1">
      <c r="B84" s="304"/>
      <c r="C84" s="305" t="s">
        <v>1477</v>
      </c>
      <c r="D84" s="305"/>
      <c r="E84" s="305"/>
      <c r="F84" s="306" t="s">
        <v>1470</v>
      </c>
      <c r="G84" s="305"/>
      <c r="H84" s="305" t="s">
        <v>1478</v>
      </c>
      <c r="I84" s="305" t="s">
        <v>1466</v>
      </c>
      <c r="J84" s="305">
        <v>15</v>
      </c>
      <c r="K84" s="293"/>
    </row>
    <row r="85" s="1" customFormat="1" ht="15" customHeight="1">
      <c r="B85" s="304"/>
      <c r="C85" s="305" t="s">
        <v>1479</v>
      </c>
      <c r="D85" s="305"/>
      <c r="E85" s="305"/>
      <c r="F85" s="306" t="s">
        <v>1470</v>
      </c>
      <c r="G85" s="305"/>
      <c r="H85" s="305" t="s">
        <v>1480</v>
      </c>
      <c r="I85" s="305" t="s">
        <v>1466</v>
      </c>
      <c r="J85" s="305">
        <v>20</v>
      </c>
      <c r="K85" s="293"/>
    </row>
    <row r="86" s="1" customFormat="1" ht="15" customHeight="1">
      <c r="B86" s="304"/>
      <c r="C86" s="305" t="s">
        <v>1481</v>
      </c>
      <c r="D86" s="305"/>
      <c r="E86" s="305"/>
      <c r="F86" s="306" t="s">
        <v>1470</v>
      </c>
      <c r="G86" s="305"/>
      <c r="H86" s="305" t="s">
        <v>1482</v>
      </c>
      <c r="I86" s="305" t="s">
        <v>1466</v>
      </c>
      <c r="J86" s="305">
        <v>20</v>
      </c>
      <c r="K86" s="293"/>
    </row>
    <row r="87" s="1" customFormat="1" ht="15" customHeight="1">
      <c r="B87" s="304"/>
      <c r="C87" s="279" t="s">
        <v>1483</v>
      </c>
      <c r="D87" s="279"/>
      <c r="E87" s="279"/>
      <c r="F87" s="302" t="s">
        <v>1470</v>
      </c>
      <c r="G87" s="303"/>
      <c r="H87" s="279" t="s">
        <v>1484</v>
      </c>
      <c r="I87" s="279" t="s">
        <v>1466</v>
      </c>
      <c r="J87" s="279">
        <v>50</v>
      </c>
      <c r="K87" s="293"/>
    </row>
    <row r="88" s="1" customFormat="1" ht="15" customHeight="1">
      <c r="B88" s="304"/>
      <c r="C88" s="279" t="s">
        <v>1485</v>
      </c>
      <c r="D88" s="279"/>
      <c r="E88" s="279"/>
      <c r="F88" s="302" t="s">
        <v>1470</v>
      </c>
      <c r="G88" s="303"/>
      <c r="H88" s="279" t="s">
        <v>1486</v>
      </c>
      <c r="I88" s="279" t="s">
        <v>1466</v>
      </c>
      <c r="J88" s="279">
        <v>20</v>
      </c>
      <c r="K88" s="293"/>
    </row>
    <row r="89" s="1" customFormat="1" ht="15" customHeight="1">
      <c r="B89" s="304"/>
      <c r="C89" s="279" t="s">
        <v>1487</v>
      </c>
      <c r="D89" s="279"/>
      <c r="E89" s="279"/>
      <c r="F89" s="302" t="s">
        <v>1470</v>
      </c>
      <c r="G89" s="303"/>
      <c r="H89" s="279" t="s">
        <v>1488</v>
      </c>
      <c r="I89" s="279" t="s">
        <v>1466</v>
      </c>
      <c r="J89" s="279">
        <v>20</v>
      </c>
      <c r="K89" s="293"/>
    </row>
    <row r="90" s="1" customFormat="1" ht="15" customHeight="1">
      <c r="B90" s="304"/>
      <c r="C90" s="279" t="s">
        <v>1489</v>
      </c>
      <c r="D90" s="279"/>
      <c r="E90" s="279"/>
      <c r="F90" s="302" t="s">
        <v>1470</v>
      </c>
      <c r="G90" s="303"/>
      <c r="H90" s="279" t="s">
        <v>1490</v>
      </c>
      <c r="I90" s="279" t="s">
        <v>1466</v>
      </c>
      <c r="J90" s="279">
        <v>50</v>
      </c>
      <c r="K90" s="293"/>
    </row>
    <row r="91" s="1" customFormat="1" ht="15" customHeight="1">
      <c r="B91" s="304"/>
      <c r="C91" s="279" t="s">
        <v>1491</v>
      </c>
      <c r="D91" s="279"/>
      <c r="E91" s="279"/>
      <c r="F91" s="302" t="s">
        <v>1470</v>
      </c>
      <c r="G91" s="303"/>
      <c r="H91" s="279" t="s">
        <v>1491</v>
      </c>
      <c r="I91" s="279" t="s">
        <v>1466</v>
      </c>
      <c r="J91" s="279">
        <v>50</v>
      </c>
      <c r="K91" s="293"/>
    </row>
    <row r="92" s="1" customFormat="1" ht="15" customHeight="1">
      <c r="B92" s="304"/>
      <c r="C92" s="279" t="s">
        <v>1492</v>
      </c>
      <c r="D92" s="279"/>
      <c r="E92" s="279"/>
      <c r="F92" s="302" t="s">
        <v>1470</v>
      </c>
      <c r="G92" s="303"/>
      <c r="H92" s="279" t="s">
        <v>1493</v>
      </c>
      <c r="I92" s="279" t="s">
        <v>1466</v>
      </c>
      <c r="J92" s="279">
        <v>255</v>
      </c>
      <c r="K92" s="293"/>
    </row>
    <row r="93" s="1" customFormat="1" ht="15" customHeight="1">
      <c r="B93" s="304"/>
      <c r="C93" s="279" t="s">
        <v>1494</v>
      </c>
      <c r="D93" s="279"/>
      <c r="E93" s="279"/>
      <c r="F93" s="302" t="s">
        <v>1464</v>
      </c>
      <c r="G93" s="303"/>
      <c r="H93" s="279" t="s">
        <v>1495</v>
      </c>
      <c r="I93" s="279" t="s">
        <v>1496</v>
      </c>
      <c r="J93" s="279"/>
      <c r="K93" s="293"/>
    </row>
    <row r="94" s="1" customFormat="1" ht="15" customHeight="1">
      <c r="B94" s="304"/>
      <c r="C94" s="279" t="s">
        <v>1497</v>
      </c>
      <c r="D94" s="279"/>
      <c r="E94" s="279"/>
      <c r="F94" s="302" t="s">
        <v>1464</v>
      </c>
      <c r="G94" s="303"/>
      <c r="H94" s="279" t="s">
        <v>1498</v>
      </c>
      <c r="I94" s="279" t="s">
        <v>1499</v>
      </c>
      <c r="J94" s="279"/>
      <c r="K94" s="293"/>
    </row>
    <row r="95" s="1" customFormat="1" ht="15" customHeight="1">
      <c r="B95" s="304"/>
      <c r="C95" s="279" t="s">
        <v>1500</v>
      </c>
      <c r="D95" s="279"/>
      <c r="E95" s="279"/>
      <c r="F95" s="302" t="s">
        <v>1464</v>
      </c>
      <c r="G95" s="303"/>
      <c r="H95" s="279" t="s">
        <v>1500</v>
      </c>
      <c r="I95" s="279" t="s">
        <v>1499</v>
      </c>
      <c r="J95" s="279"/>
      <c r="K95" s="293"/>
    </row>
    <row r="96" s="1" customFormat="1" ht="15" customHeight="1">
      <c r="B96" s="304"/>
      <c r="C96" s="279" t="s">
        <v>39</v>
      </c>
      <c r="D96" s="279"/>
      <c r="E96" s="279"/>
      <c r="F96" s="302" t="s">
        <v>1464</v>
      </c>
      <c r="G96" s="303"/>
      <c r="H96" s="279" t="s">
        <v>1501</v>
      </c>
      <c r="I96" s="279" t="s">
        <v>1499</v>
      </c>
      <c r="J96" s="279"/>
      <c r="K96" s="293"/>
    </row>
    <row r="97" s="1" customFormat="1" ht="15" customHeight="1">
      <c r="B97" s="304"/>
      <c r="C97" s="279" t="s">
        <v>49</v>
      </c>
      <c r="D97" s="279"/>
      <c r="E97" s="279"/>
      <c r="F97" s="302" t="s">
        <v>1464</v>
      </c>
      <c r="G97" s="303"/>
      <c r="H97" s="279" t="s">
        <v>1502</v>
      </c>
      <c r="I97" s="279" t="s">
        <v>1499</v>
      </c>
      <c r="J97" s="279"/>
      <c r="K97" s="293"/>
    </row>
    <row r="98" s="1" customFormat="1" ht="15" customHeight="1">
      <c r="B98" s="307"/>
      <c r="C98" s="308"/>
      <c r="D98" s="308"/>
      <c r="E98" s="308"/>
      <c r="F98" s="308"/>
      <c r="G98" s="308"/>
      <c r="H98" s="308"/>
      <c r="I98" s="308"/>
      <c r="J98" s="308"/>
      <c r="K98" s="309"/>
    </row>
    <row r="99" s="1" customFormat="1" ht="18.7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0"/>
    </row>
    <row r="100" s="1" customFormat="1" ht="18.75" customHeight="1"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</row>
    <row r="101" s="1" customFormat="1" ht="7.5" customHeight="1">
      <c r="B101" s="288"/>
      <c r="C101" s="289"/>
      <c r="D101" s="289"/>
      <c r="E101" s="289"/>
      <c r="F101" s="289"/>
      <c r="G101" s="289"/>
      <c r="H101" s="289"/>
      <c r="I101" s="289"/>
      <c r="J101" s="289"/>
      <c r="K101" s="290"/>
    </row>
    <row r="102" s="1" customFormat="1" ht="45" customHeight="1">
      <c r="B102" s="291"/>
      <c r="C102" s="292" t="s">
        <v>1503</v>
      </c>
      <c r="D102" s="292"/>
      <c r="E102" s="292"/>
      <c r="F102" s="292"/>
      <c r="G102" s="292"/>
      <c r="H102" s="292"/>
      <c r="I102" s="292"/>
      <c r="J102" s="292"/>
      <c r="K102" s="293"/>
    </row>
    <row r="103" s="1" customFormat="1" ht="17.25" customHeight="1">
      <c r="B103" s="291"/>
      <c r="C103" s="294" t="s">
        <v>1458</v>
      </c>
      <c r="D103" s="294"/>
      <c r="E103" s="294"/>
      <c r="F103" s="294" t="s">
        <v>1459</v>
      </c>
      <c r="G103" s="295"/>
      <c r="H103" s="294" t="s">
        <v>55</v>
      </c>
      <c r="I103" s="294" t="s">
        <v>58</v>
      </c>
      <c r="J103" s="294" t="s">
        <v>1460</v>
      </c>
      <c r="K103" s="293"/>
    </row>
    <row r="104" s="1" customFormat="1" ht="17.25" customHeight="1">
      <c r="B104" s="291"/>
      <c r="C104" s="296" t="s">
        <v>1461</v>
      </c>
      <c r="D104" s="296"/>
      <c r="E104" s="296"/>
      <c r="F104" s="297" t="s">
        <v>1462</v>
      </c>
      <c r="G104" s="298"/>
      <c r="H104" s="296"/>
      <c r="I104" s="296"/>
      <c r="J104" s="296" t="s">
        <v>1463</v>
      </c>
      <c r="K104" s="293"/>
    </row>
    <row r="105" s="1" customFormat="1" ht="5.25" customHeight="1">
      <c r="B105" s="291"/>
      <c r="C105" s="294"/>
      <c r="D105" s="294"/>
      <c r="E105" s="294"/>
      <c r="F105" s="294"/>
      <c r="G105" s="312"/>
      <c r="H105" s="294"/>
      <c r="I105" s="294"/>
      <c r="J105" s="294"/>
      <c r="K105" s="293"/>
    </row>
    <row r="106" s="1" customFormat="1" ht="15" customHeight="1">
      <c r="B106" s="291"/>
      <c r="C106" s="279" t="s">
        <v>54</v>
      </c>
      <c r="D106" s="301"/>
      <c r="E106" s="301"/>
      <c r="F106" s="302" t="s">
        <v>1464</v>
      </c>
      <c r="G106" s="279"/>
      <c r="H106" s="279" t="s">
        <v>1504</v>
      </c>
      <c r="I106" s="279" t="s">
        <v>1466</v>
      </c>
      <c r="J106" s="279">
        <v>20</v>
      </c>
      <c r="K106" s="293"/>
    </row>
    <row r="107" s="1" customFormat="1" ht="15" customHeight="1">
      <c r="B107" s="291"/>
      <c r="C107" s="279" t="s">
        <v>1467</v>
      </c>
      <c r="D107" s="279"/>
      <c r="E107" s="279"/>
      <c r="F107" s="302" t="s">
        <v>1464</v>
      </c>
      <c r="G107" s="279"/>
      <c r="H107" s="279" t="s">
        <v>1504</v>
      </c>
      <c r="I107" s="279" t="s">
        <v>1466</v>
      </c>
      <c r="J107" s="279">
        <v>120</v>
      </c>
      <c r="K107" s="293"/>
    </row>
    <row r="108" s="1" customFormat="1" ht="15" customHeight="1">
      <c r="B108" s="304"/>
      <c r="C108" s="279" t="s">
        <v>1469</v>
      </c>
      <c r="D108" s="279"/>
      <c r="E108" s="279"/>
      <c r="F108" s="302" t="s">
        <v>1470</v>
      </c>
      <c r="G108" s="279"/>
      <c r="H108" s="279" t="s">
        <v>1504</v>
      </c>
      <c r="I108" s="279" t="s">
        <v>1466</v>
      </c>
      <c r="J108" s="279">
        <v>50</v>
      </c>
      <c r="K108" s="293"/>
    </row>
    <row r="109" s="1" customFormat="1" ht="15" customHeight="1">
      <c r="B109" s="304"/>
      <c r="C109" s="279" t="s">
        <v>1472</v>
      </c>
      <c r="D109" s="279"/>
      <c r="E109" s="279"/>
      <c r="F109" s="302" t="s">
        <v>1464</v>
      </c>
      <c r="G109" s="279"/>
      <c r="H109" s="279" t="s">
        <v>1504</v>
      </c>
      <c r="I109" s="279" t="s">
        <v>1474</v>
      </c>
      <c r="J109" s="279"/>
      <c r="K109" s="293"/>
    </row>
    <row r="110" s="1" customFormat="1" ht="15" customHeight="1">
      <c r="B110" s="304"/>
      <c r="C110" s="279" t="s">
        <v>1483</v>
      </c>
      <c r="D110" s="279"/>
      <c r="E110" s="279"/>
      <c r="F110" s="302" t="s">
        <v>1470</v>
      </c>
      <c r="G110" s="279"/>
      <c r="H110" s="279" t="s">
        <v>1504</v>
      </c>
      <c r="I110" s="279" t="s">
        <v>1466</v>
      </c>
      <c r="J110" s="279">
        <v>50</v>
      </c>
      <c r="K110" s="293"/>
    </row>
    <row r="111" s="1" customFormat="1" ht="15" customHeight="1">
      <c r="B111" s="304"/>
      <c r="C111" s="279" t="s">
        <v>1491</v>
      </c>
      <c r="D111" s="279"/>
      <c r="E111" s="279"/>
      <c r="F111" s="302" t="s">
        <v>1470</v>
      </c>
      <c r="G111" s="279"/>
      <c r="H111" s="279" t="s">
        <v>1504</v>
      </c>
      <c r="I111" s="279" t="s">
        <v>1466</v>
      </c>
      <c r="J111" s="279">
        <v>50</v>
      </c>
      <c r="K111" s="293"/>
    </row>
    <row r="112" s="1" customFormat="1" ht="15" customHeight="1">
      <c r="B112" s="304"/>
      <c r="C112" s="279" t="s">
        <v>1489</v>
      </c>
      <c r="D112" s="279"/>
      <c r="E112" s="279"/>
      <c r="F112" s="302" t="s">
        <v>1470</v>
      </c>
      <c r="G112" s="279"/>
      <c r="H112" s="279" t="s">
        <v>1504</v>
      </c>
      <c r="I112" s="279" t="s">
        <v>1466</v>
      </c>
      <c r="J112" s="279">
        <v>50</v>
      </c>
      <c r="K112" s="293"/>
    </row>
    <row r="113" s="1" customFormat="1" ht="15" customHeight="1">
      <c r="B113" s="304"/>
      <c r="C113" s="279" t="s">
        <v>54</v>
      </c>
      <c r="D113" s="279"/>
      <c r="E113" s="279"/>
      <c r="F113" s="302" t="s">
        <v>1464</v>
      </c>
      <c r="G113" s="279"/>
      <c r="H113" s="279" t="s">
        <v>1505</v>
      </c>
      <c r="I113" s="279" t="s">
        <v>1466</v>
      </c>
      <c r="J113" s="279">
        <v>20</v>
      </c>
      <c r="K113" s="293"/>
    </row>
    <row r="114" s="1" customFormat="1" ht="15" customHeight="1">
      <c r="B114" s="304"/>
      <c r="C114" s="279" t="s">
        <v>1506</v>
      </c>
      <c r="D114" s="279"/>
      <c r="E114" s="279"/>
      <c r="F114" s="302" t="s">
        <v>1464</v>
      </c>
      <c r="G114" s="279"/>
      <c r="H114" s="279" t="s">
        <v>1507</v>
      </c>
      <c r="I114" s="279" t="s">
        <v>1466</v>
      </c>
      <c r="J114" s="279">
        <v>120</v>
      </c>
      <c r="K114" s="293"/>
    </row>
    <row r="115" s="1" customFormat="1" ht="15" customHeight="1">
      <c r="B115" s="304"/>
      <c r="C115" s="279" t="s">
        <v>39</v>
      </c>
      <c r="D115" s="279"/>
      <c r="E115" s="279"/>
      <c r="F115" s="302" t="s">
        <v>1464</v>
      </c>
      <c r="G115" s="279"/>
      <c r="H115" s="279" t="s">
        <v>1508</v>
      </c>
      <c r="I115" s="279" t="s">
        <v>1499</v>
      </c>
      <c r="J115" s="279"/>
      <c r="K115" s="293"/>
    </row>
    <row r="116" s="1" customFormat="1" ht="15" customHeight="1">
      <c r="B116" s="304"/>
      <c r="C116" s="279" t="s">
        <v>49</v>
      </c>
      <c r="D116" s="279"/>
      <c r="E116" s="279"/>
      <c r="F116" s="302" t="s">
        <v>1464</v>
      </c>
      <c r="G116" s="279"/>
      <c r="H116" s="279" t="s">
        <v>1509</v>
      </c>
      <c r="I116" s="279" t="s">
        <v>1499</v>
      </c>
      <c r="J116" s="279"/>
      <c r="K116" s="293"/>
    </row>
    <row r="117" s="1" customFormat="1" ht="15" customHeight="1">
      <c r="B117" s="304"/>
      <c r="C117" s="279" t="s">
        <v>58</v>
      </c>
      <c r="D117" s="279"/>
      <c r="E117" s="279"/>
      <c r="F117" s="302" t="s">
        <v>1464</v>
      </c>
      <c r="G117" s="279"/>
      <c r="H117" s="279" t="s">
        <v>1510</v>
      </c>
      <c r="I117" s="279" t="s">
        <v>1511</v>
      </c>
      <c r="J117" s="279"/>
      <c r="K117" s="293"/>
    </row>
    <row r="118" s="1" customFormat="1" ht="15" customHeight="1">
      <c r="B118" s="307"/>
      <c r="C118" s="313"/>
      <c r="D118" s="313"/>
      <c r="E118" s="313"/>
      <c r="F118" s="313"/>
      <c r="G118" s="313"/>
      <c r="H118" s="313"/>
      <c r="I118" s="313"/>
      <c r="J118" s="313"/>
      <c r="K118" s="309"/>
    </row>
    <row r="119" s="1" customFormat="1" ht="18.75" customHeight="1">
      <c r="B119" s="314"/>
      <c r="C119" s="315"/>
      <c r="D119" s="315"/>
      <c r="E119" s="315"/>
      <c r="F119" s="316"/>
      <c r="G119" s="315"/>
      <c r="H119" s="315"/>
      <c r="I119" s="315"/>
      <c r="J119" s="315"/>
      <c r="K119" s="314"/>
    </row>
    <row r="120" s="1" customFormat="1" ht="18.75" customHeight="1"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</row>
    <row r="12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="1" customFormat="1" ht="45" customHeight="1">
      <c r="B122" s="320"/>
      <c r="C122" s="270" t="s">
        <v>1512</v>
      </c>
      <c r="D122" s="270"/>
      <c r="E122" s="270"/>
      <c r="F122" s="270"/>
      <c r="G122" s="270"/>
      <c r="H122" s="270"/>
      <c r="I122" s="270"/>
      <c r="J122" s="270"/>
      <c r="K122" s="321"/>
    </row>
    <row r="123" s="1" customFormat="1" ht="17.25" customHeight="1">
      <c r="B123" s="322"/>
      <c r="C123" s="294" t="s">
        <v>1458</v>
      </c>
      <c r="D123" s="294"/>
      <c r="E123" s="294"/>
      <c r="F123" s="294" t="s">
        <v>1459</v>
      </c>
      <c r="G123" s="295"/>
      <c r="H123" s="294" t="s">
        <v>55</v>
      </c>
      <c r="I123" s="294" t="s">
        <v>58</v>
      </c>
      <c r="J123" s="294" t="s">
        <v>1460</v>
      </c>
      <c r="K123" s="323"/>
    </row>
    <row r="124" s="1" customFormat="1" ht="17.25" customHeight="1">
      <c r="B124" s="322"/>
      <c r="C124" s="296" t="s">
        <v>1461</v>
      </c>
      <c r="D124" s="296"/>
      <c r="E124" s="296"/>
      <c r="F124" s="297" t="s">
        <v>1462</v>
      </c>
      <c r="G124" s="298"/>
      <c r="H124" s="296"/>
      <c r="I124" s="296"/>
      <c r="J124" s="296" t="s">
        <v>1463</v>
      </c>
      <c r="K124" s="323"/>
    </row>
    <row r="125" s="1" customFormat="1" ht="5.25" customHeight="1">
      <c r="B125" s="324"/>
      <c r="C125" s="299"/>
      <c r="D125" s="299"/>
      <c r="E125" s="299"/>
      <c r="F125" s="299"/>
      <c r="G125" s="325"/>
      <c r="H125" s="299"/>
      <c r="I125" s="299"/>
      <c r="J125" s="299"/>
      <c r="K125" s="326"/>
    </row>
    <row r="126" s="1" customFormat="1" ht="15" customHeight="1">
      <c r="B126" s="324"/>
      <c r="C126" s="279" t="s">
        <v>1467</v>
      </c>
      <c r="D126" s="301"/>
      <c r="E126" s="301"/>
      <c r="F126" s="302" t="s">
        <v>1464</v>
      </c>
      <c r="G126" s="279"/>
      <c r="H126" s="279" t="s">
        <v>1504</v>
      </c>
      <c r="I126" s="279" t="s">
        <v>1466</v>
      </c>
      <c r="J126" s="279">
        <v>120</v>
      </c>
      <c r="K126" s="327"/>
    </row>
    <row r="127" s="1" customFormat="1" ht="15" customHeight="1">
      <c r="B127" s="324"/>
      <c r="C127" s="279" t="s">
        <v>1513</v>
      </c>
      <c r="D127" s="279"/>
      <c r="E127" s="279"/>
      <c r="F127" s="302" t="s">
        <v>1464</v>
      </c>
      <c r="G127" s="279"/>
      <c r="H127" s="279" t="s">
        <v>1514</v>
      </c>
      <c r="I127" s="279" t="s">
        <v>1466</v>
      </c>
      <c r="J127" s="279" t="s">
        <v>1515</v>
      </c>
      <c r="K127" s="327"/>
    </row>
    <row r="128" s="1" customFormat="1" ht="15" customHeight="1">
      <c r="B128" s="324"/>
      <c r="C128" s="279" t="s">
        <v>1412</v>
      </c>
      <c r="D128" s="279"/>
      <c r="E128" s="279"/>
      <c r="F128" s="302" t="s">
        <v>1464</v>
      </c>
      <c r="G128" s="279"/>
      <c r="H128" s="279" t="s">
        <v>1516</v>
      </c>
      <c r="I128" s="279" t="s">
        <v>1466</v>
      </c>
      <c r="J128" s="279" t="s">
        <v>1515</v>
      </c>
      <c r="K128" s="327"/>
    </row>
    <row r="129" s="1" customFormat="1" ht="15" customHeight="1">
      <c r="B129" s="324"/>
      <c r="C129" s="279" t="s">
        <v>1475</v>
      </c>
      <c r="D129" s="279"/>
      <c r="E129" s="279"/>
      <c r="F129" s="302" t="s">
        <v>1470</v>
      </c>
      <c r="G129" s="279"/>
      <c r="H129" s="279" t="s">
        <v>1476</v>
      </c>
      <c r="I129" s="279" t="s">
        <v>1466</v>
      </c>
      <c r="J129" s="279">
        <v>15</v>
      </c>
      <c r="K129" s="327"/>
    </row>
    <row r="130" s="1" customFormat="1" ht="15" customHeight="1">
      <c r="B130" s="324"/>
      <c r="C130" s="305" t="s">
        <v>1477</v>
      </c>
      <c r="D130" s="305"/>
      <c r="E130" s="305"/>
      <c r="F130" s="306" t="s">
        <v>1470</v>
      </c>
      <c r="G130" s="305"/>
      <c r="H130" s="305" t="s">
        <v>1478</v>
      </c>
      <c r="I130" s="305" t="s">
        <v>1466</v>
      </c>
      <c r="J130" s="305">
        <v>15</v>
      </c>
      <c r="K130" s="327"/>
    </row>
    <row r="131" s="1" customFormat="1" ht="15" customHeight="1">
      <c r="B131" s="324"/>
      <c r="C131" s="305" t="s">
        <v>1479</v>
      </c>
      <c r="D131" s="305"/>
      <c r="E131" s="305"/>
      <c r="F131" s="306" t="s">
        <v>1470</v>
      </c>
      <c r="G131" s="305"/>
      <c r="H131" s="305" t="s">
        <v>1480</v>
      </c>
      <c r="I131" s="305" t="s">
        <v>1466</v>
      </c>
      <c r="J131" s="305">
        <v>20</v>
      </c>
      <c r="K131" s="327"/>
    </row>
    <row r="132" s="1" customFormat="1" ht="15" customHeight="1">
      <c r="B132" s="324"/>
      <c r="C132" s="305" t="s">
        <v>1481</v>
      </c>
      <c r="D132" s="305"/>
      <c r="E132" s="305"/>
      <c r="F132" s="306" t="s">
        <v>1470</v>
      </c>
      <c r="G132" s="305"/>
      <c r="H132" s="305" t="s">
        <v>1482</v>
      </c>
      <c r="I132" s="305" t="s">
        <v>1466</v>
      </c>
      <c r="J132" s="305">
        <v>20</v>
      </c>
      <c r="K132" s="327"/>
    </row>
    <row r="133" s="1" customFormat="1" ht="15" customHeight="1">
      <c r="B133" s="324"/>
      <c r="C133" s="279" t="s">
        <v>1469</v>
      </c>
      <c r="D133" s="279"/>
      <c r="E133" s="279"/>
      <c r="F133" s="302" t="s">
        <v>1470</v>
      </c>
      <c r="G133" s="279"/>
      <c r="H133" s="279" t="s">
        <v>1504</v>
      </c>
      <c r="I133" s="279" t="s">
        <v>1466</v>
      </c>
      <c r="J133" s="279">
        <v>50</v>
      </c>
      <c r="K133" s="327"/>
    </row>
    <row r="134" s="1" customFormat="1" ht="15" customHeight="1">
      <c r="B134" s="324"/>
      <c r="C134" s="279" t="s">
        <v>1483</v>
      </c>
      <c r="D134" s="279"/>
      <c r="E134" s="279"/>
      <c r="F134" s="302" t="s">
        <v>1470</v>
      </c>
      <c r="G134" s="279"/>
      <c r="H134" s="279" t="s">
        <v>1504</v>
      </c>
      <c r="I134" s="279" t="s">
        <v>1466</v>
      </c>
      <c r="J134" s="279">
        <v>50</v>
      </c>
      <c r="K134" s="327"/>
    </row>
    <row r="135" s="1" customFormat="1" ht="15" customHeight="1">
      <c r="B135" s="324"/>
      <c r="C135" s="279" t="s">
        <v>1489</v>
      </c>
      <c r="D135" s="279"/>
      <c r="E135" s="279"/>
      <c r="F135" s="302" t="s">
        <v>1470</v>
      </c>
      <c r="G135" s="279"/>
      <c r="H135" s="279" t="s">
        <v>1504</v>
      </c>
      <c r="I135" s="279" t="s">
        <v>1466</v>
      </c>
      <c r="J135" s="279">
        <v>50</v>
      </c>
      <c r="K135" s="327"/>
    </row>
    <row r="136" s="1" customFormat="1" ht="15" customHeight="1">
      <c r="B136" s="324"/>
      <c r="C136" s="279" t="s">
        <v>1491</v>
      </c>
      <c r="D136" s="279"/>
      <c r="E136" s="279"/>
      <c r="F136" s="302" t="s">
        <v>1470</v>
      </c>
      <c r="G136" s="279"/>
      <c r="H136" s="279" t="s">
        <v>1504</v>
      </c>
      <c r="I136" s="279" t="s">
        <v>1466</v>
      </c>
      <c r="J136" s="279">
        <v>50</v>
      </c>
      <c r="K136" s="327"/>
    </row>
    <row r="137" s="1" customFormat="1" ht="15" customHeight="1">
      <c r="B137" s="324"/>
      <c r="C137" s="279" t="s">
        <v>1492</v>
      </c>
      <c r="D137" s="279"/>
      <c r="E137" s="279"/>
      <c r="F137" s="302" t="s">
        <v>1470</v>
      </c>
      <c r="G137" s="279"/>
      <c r="H137" s="279" t="s">
        <v>1517</v>
      </c>
      <c r="I137" s="279" t="s">
        <v>1466</v>
      </c>
      <c r="J137" s="279">
        <v>255</v>
      </c>
      <c r="K137" s="327"/>
    </row>
    <row r="138" s="1" customFormat="1" ht="15" customHeight="1">
      <c r="B138" s="324"/>
      <c r="C138" s="279" t="s">
        <v>1494</v>
      </c>
      <c r="D138" s="279"/>
      <c r="E138" s="279"/>
      <c r="F138" s="302" t="s">
        <v>1464</v>
      </c>
      <c r="G138" s="279"/>
      <c r="H138" s="279" t="s">
        <v>1518</v>
      </c>
      <c r="I138" s="279" t="s">
        <v>1496</v>
      </c>
      <c r="J138" s="279"/>
      <c r="K138" s="327"/>
    </row>
    <row r="139" s="1" customFormat="1" ht="15" customHeight="1">
      <c r="B139" s="324"/>
      <c r="C139" s="279" t="s">
        <v>1497</v>
      </c>
      <c r="D139" s="279"/>
      <c r="E139" s="279"/>
      <c r="F139" s="302" t="s">
        <v>1464</v>
      </c>
      <c r="G139" s="279"/>
      <c r="H139" s="279" t="s">
        <v>1519</v>
      </c>
      <c r="I139" s="279" t="s">
        <v>1499</v>
      </c>
      <c r="J139" s="279"/>
      <c r="K139" s="327"/>
    </row>
    <row r="140" s="1" customFormat="1" ht="15" customHeight="1">
      <c r="B140" s="324"/>
      <c r="C140" s="279" t="s">
        <v>1500</v>
      </c>
      <c r="D140" s="279"/>
      <c r="E140" s="279"/>
      <c r="F140" s="302" t="s">
        <v>1464</v>
      </c>
      <c r="G140" s="279"/>
      <c r="H140" s="279" t="s">
        <v>1500</v>
      </c>
      <c r="I140" s="279" t="s">
        <v>1499</v>
      </c>
      <c r="J140" s="279"/>
      <c r="K140" s="327"/>
    </row>
    <row r="141" s="1" customFormat="1" ht="15" customHeight="1">
      <c r="B141" s="324"/>
      <c r="C141" s="279" t="s">
        <v>39</v>
      </c>
      <c r="D141" s="279"/>
      <c r="E141" s="279"/>
      <c r="F141" s="302" t="s">
        <v>1464</v>
      </c>
      <c r="G141" s="279"/>
      <c r="H141" s="279" t="s">
        <v>1520</v>
      </c>
      <c r="I141" s="279" t="s">
        <v>1499</v>
      </c>
      <c r="J141" s="279"/>
      <c r="K141" s="327"/>
    </row>
    <row r="142" s="1" customFormat="1" ht="15" customHeight="1">
      <c r="B142" s="324"/>
      <c r="C142" s="279" t="s">
        <v>1521</v>
      </c>
      <c r="D142" s="279"/>
      <c r="E142" s="279"/>
      <c r="F142" s="302" t="s">
        <v>1464</v>
      </c>
      <c r="G142" s="279"/>
      <c r="H142" s="279" t="s">
        <v>1522</v>
      </c>
      <c r="I142" s="279" t="s">
        <v>1499</v>
      </c>
      <c r="J142" s="279"/>
      <c r="K142" s="327"/>
    </row>
    <row r="143" s="1" customFormat="1" ht="15" customHeight="1">
      <c r="B143" s="328"/>
      <c r="C143" s="329"/>
      <c r="D143" s="329"/>
      <c r="E143" s="329"/>
      <c r="F143" s="329"/>
      <c r="G143" s="329"/>
      <c r="H143" s="329"/>
      <c r="I143" s="329"/>
      <c r="J143" s="329"/>
      <c r="K143" s="330"/>
    </row>
    <row r="144" s="1" customFormat="1" ht="18.75" customHeight="1">
      <c r="B144" s="315"/>
      <c r="C144" s="315"/>
      <c r="D144" s="315"/>
      <c r="E144" s="315"/>
      <c r="F144" s="316"/>
      <c r="G144" s="315"/>
      <c r="H144" s="315"/>
      <c r="I144" s="315"/>
      <c r="J144" s="315"/>
      <c r="K144" s="315"/>
    </row>
    <row r="145" s="1" customFormat="1" ht="18.75" customHeight="1"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</row>
    <row r="146" s="1" customFormat="1" ht="7.5" customHeight="1">
      <c r="B146" s="288"/>
      <c r="C146" s="289"/>
      <c r="D146" s="289"/>
      <c r="E146" s="289"/>
      <c r="F146" s="289"/>
      <c r="G146" s="289"/>
      <c r="H146" s="289"/>
      <c r="I146" s="289"/>
      <c r="J146" s="289"/>
      <c r="K146" s="290"/>
    </row>
    <row r="147" s="1" customFormat="1" ht="45" customHeight="1">
      <c r="B147" s="291"/>
      <c r="C147" s="292" t="s">
        <v>1523</v>
      </c>
      <c r="D147" s="292"/>
      <c r="E147" s="292"/>
      <c r="F147" s="292"/>
      <c r="G147" s="292"/>
      <c r="H147" s="292"/>
      <c r="I147" s="292"/>
      <c r="J147" s="292"/>
      <c r="K147" s="293"/>
    </row>
    <row r="148" s="1" customFormat="1" ht="17.25" customHeight="1">
      <c r="B148" s="291"/>
      <c r="C148" s="294" t="s">
        <v>1458</v>
      </c>
      <c r="D148" s="294"/>
      <c r="E148" s="294"/>
      <c r="F148" s="294" t="s">
        <v>1459</v>
      </c>
      <c r="G148" s="295"/>
      <c r="H148" s="294" t="s">
        <v>55</v>
      </c>
      <c r="I148" s="294" t="s">
        <v>58</v>
      </c>
      <c r="J148" s="294" t="s">
        <v>1460</v>
      </c>
      <c r="K148" s="293"/>
    </row>
    <row r="149" s="1" customFormat="1" ht="17.25" customHeight="1">
      <c r="B149" s="291"/>
      <c r="C149" s="296" t="s">
        <v>1461</v>
      </c>
      <c r="D149" s="296"/>
      <c r="E149" s="296"/>
      <c r="F149" s="297" t="s">
        <v>1462</v>
      </c>
      <c r="G149" s="298"/>
      <c r="H149" s="296"/>
      <c r="I149" s="296"/>
      <c r="J149" s="296" t="s">
        <v>1463</v>
      </c>
      <c r="K149" s="293"/>
    </row>
    <row r="150" s="1" customFormat="1" ht="5.25" customHeight="1">
      <c r="B150" s="304"/>
      <c r="C150" s="299"/>
      <c r="D150" s="299"/>
      <c r="E150" s="299"/>
      <c r="F150" s="299"/>
      <c r="G150" s="300"/>
      <c r="H150" s="299"/>
      <c r="I150" s="299"/>
      <c r="J150" s="299"/>
      <c r="K150" s="327"/>
    </row>
    <row r="151" s="1" customFormat="1" ht="15" customHeight="1">
      <c r="B151" s="304"/>
      <c r="C151" s="331" t="s">
        <v>1467</v>
      </c>
      <c r="D151" s="279"/>
      <c r="E151" s="279"/>
      <c r="F151" s="332" t="s">
        <v>1464</v>
      </c>
      <c r="G151" s="279"/>
      <c r="H151" s="331" t="s">
        <v>1504</v>
      </c>
      <c r="I151" s="331" t="s">
        <v>1466</v>
      </c>
      <c r="J151" s="331">
        <v>120</v>
      </c>
      <c r="K151" s="327"/>
    </row>
    <row r="152" s="1" customFormat="1" ht="15" customHeight="1">
      <c r="B152" s="304"/>
      <c r="C152" s="331" t="s">
        <v>1513</v>
      </c>
      <c r="D152" s="279"/>
      <c r="E152" s="279"/>
      <c r="F152" s="332" t="s">
        <v>1464</v>
      </c>
      <c r="G152" s="279"/>
      <c r="H152" s="331" t="s">
        <v>1524</v>
      </c>
      <c r="I152" s="331" t="s">
        <v>1466</v>
      </c>
      <c r="J152" s="331" t="s">
        <v>1515</v>
      </c>
      <c r="K152" s="327"/>
    </row>
    <row r="153" s="1" customFormat="1" ht="15" customHeight="1">
      <c r="B153" s="304"/>
      <c r="C153" s="331" t="s">
        <v>1412</v>
      </c>
      <c r="D153" s="279"/>
      <c r="E153" s="279"/>
      <c r="F153" s="332" t="s">
        <v>1464</v>
      </c>
      <c r="G153" s="279"/>
      <c r="H153" s="331" t="s">
        <v>1525</v>
      </c>
      <c r="I153" s="331" t="s">
        <v>1466</v>
      </c>
      <c r="J153" s="331" t="s">
        <v>1515</v>
      </c>
      <c r="K153" s="327"/>
    </row>
    <row r="154" s="1" customFormat="1" ht="15" customHeight="1">
      <c r="B154" s="304"/>
      <c r="C154" s="331" t="s">
        <v>1469</v>
      </c>
      <c r="D154" s="279"/>
      <c r="E154" s="279"/>
      <c r="F154" s="332" t="s">
        <v>1470</v>
      </c>
      <c r="G154" s="279"/>
      <c r="H154" s="331" t="s">
        <v>1504</v>
      </c>
      <c r="I154" s="331" t="s">
        <v>1466</v>
      </c>
      <c r="J154" s="331">
        <v>50</v>
      </c>
      <c r="K154" s="327"/>
    </row>
    <row r="155" s="1" customFormat="1" ht="15" customHeight="1">
      <c r="B155" s="304"/>
      <c r="C155" s="331" t="s">
        <v>1472</v>
      </c>
      <c r="D155" s="279"/>
      <c r="E155" s="279"/>
      <c r="F155" s="332" t="s">
        <v>1464</v>
      </c>
      <c r="G155" s="279"/>
      <c r="H155" s="331" t="s">
        <v>1504</v>
      </c>
      <c r="I155" s="331" t="s">
        <v>1474</v>
      </c>
      <c r="J155" s="331"/>
      <c r="K155" s="327"/>
    </row>
    <row r="156" s="1" customFormat="1" ht="15" customHeight="1">
      <c r="B156" s="304"/>
      <c r="C156" s="331" t="s">
        <v>1483</v>
      </c>
      <c r="D156" s="279"/>
      <c r="E156" s="279"/>
      <c r="F156" s="332" t="s">
        <v>1470</v>
      </c>
      <c r="G156" s="279"/>
      <c r="H156" s="331" t="s">
        <v>1504</v>
      </c>
      <c r="I156" s="331" t="s">
        <v>1466</v>
      </c>
      <c r="J156" s="331">
        <v>50</v>
      </c>
      <c r="K156" s="327"/>
    </row>
    <row r="157" s="1" customFormat="1" ht="15" customHeight="1">
      <c r="B157" s="304"/>
      <c r="C157" s="331" t="s">
        <v>1491</v>
      </c>
      <c r="D157" s="279"/>
      <c r="E157" s="279"/>
      <c r="F157" s="332" t="s">
        <v>1470</v>
      </c>
      <c r="G157" s="279"/>
      <c r="H157" s="331" t="s">
        <v>1504</v>
      </c>
      <c r="I157" s="331" t="s">
        <v>1466</v>
      </c>
      <c r="J157" s="331">
        <v>50</v>
      </c>
      <c r="K157" s="327"/>
    </row>
    <row r="158" s="1" customFormat="1" ht="15" customHeight="1">
      <c r="B158" s="304"/>
      <c r="C158" s="331" t="s">
        <v>1489</v>
      </c>
      <c r="D158" s="279"/>
      <c r="E158" s="279"/>
      <c r="F158" s="332" t="s">
        <v>1470</v>
      </c>
      <c r="G158" s="279"/>
      <c r="H158" s="331" t="s">
        <v>1504</v>
      </c>
      <c r="I158" s="331" t="s">
        <v>1466</v>
      </c>
      <c r="J158" s="331">
        <v>50</v>
      </c>
      <c r="K158" s="327"/>
    </row>
    <row r="159" s="1" customFormat="1" ht="15" customHeight="1">
      <c r="B159" s="304"/>
      <c r="C159" s="331" t="s">
        <v>112</v>
      </c>
      <c r="D159" s="279"/>
      <c r="E159" s="279"/>
      <c r="F159" s="332" t="s">
        <v>1464</v>
      </c>
      <c r="G159" s="279"/>
      <c r="H159" s="331" t="s">
        <v>1526</v>
      </c>
      <c r="I159" s="331" t="s">
        <v>1466</v>
      </c>
      <c r="J159" s="331" t="s">
        <v>1527</v>
      </c>
      <c r="K159" s="327"/>
    </row>
    <row r="160" s="1" customFormat="1" ht="15" customHeight="1">
      <c r="B160" s="304"/>
      <c r="C160" s="331" t="s">
        <v>1528</v>
      </c>
      <c r="D160" s="279"/>
      <c r="E160" s="279"/>
      <c r="F160" s="332" t="s">
        <v>1464</v>
      </c>
      <c r="G160" s="279"/>
      <c r="H160" s="331" t="s">
        <v>1529</v>
      </c>
      <c r="I160" s="331" t="s">
        <v>1499</v>
      </c>
      <c r="J160" s="331"/>
      <c r="K160" s="327"/>
    </row>
    <row r="161" s="1" customFormat="1" ht="15" customHeight="1">
      <c r="B161" s="333"/>
      <c r="C161" s="313"/>
      <c r="D161" s="313"/>
      <c r="E161" s="313"/>
      <c r="F161" s="313"/>
      <c r="G161" s="313"/>
      <c r="H161" s="313"/>
      <c r="I161" s="313"/>
      <c r="J161" s="313"/>
      <c r="K161" s="334"/>
    </row>
    <row r="162" s="1" customFormat="1" ht="18.75" customHeight="1">
      <c r="B162" s="315"/>
      <c r="C162" s="325"/>
      <c r="D162" s="325"/>
      <c r="E162" s="325"/>
      <c r="F162" s="335"/>
      <c r="G162" s="325"/>
      <c r="H162" s="325"/>
      <c r="I162" s="325"/>
      <c r="J162" s="325"/>
      <c r="K162" s="315"/>
    </row>
    <row r="163" s="1" customFormat="1" ht="18.75" customHeight="1"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</row>
    <row r="164" s="1" customFormat="1" ht="7.5" customHeight="1">
      <c r="B164" s="266"/>
      <c r="C164" s="267"/>
      <c r="D164" s="267"/>
      <c r="E164" s="267"/>
      <c r="F164" s="267"/>
      <c r="G164" s="267"/>
      <c r="H164" s="267"/>
      <c r="I164" s="267"/>
      <c r="J164" s="267"/>
      <c r="K164" s="268"/>
    </row>
    <row r="165" s="1" customFormat="1" ht="45" customHeight="1">
      <c r="B165" s="269"/>
      <c r="C165" s="270" t="s">
        <v>1530</v>
      </c>
      <c r="D165" s="270"/>
      <c r="E165" s="270"/>
      <c r="F165" s="270"/>
      <c r="G165" s="270"/>
      <c r="H165" s="270"/>
      <c r="I165" s="270"/>
      <c r="J165" s="270"/>
      <c r="K165" s="271"/>
    </row>
    <row r="166" s="1" customFormat="1" ht="17.25" customHeight="1">
      <c r="B166" s="269"/>
      <c r="C166" s="294" t="s">
        <v>1458</v>
      </c>
      <c r="D166" s="294"/>
      <c r="E166" s="294"/>
      <c r="F166" s="294" t="s">
        <v>1459</v>
      </c>
      <c r="G166" s="336"/>
      <c r="H166" s="337" t="s">
        <v>55</v>
      </c>
      <c r="I166" s="337" t="s">
        <v>58</v>
      </c>
      <c r="J166" s="294" t="s">
        <v>1460</v>
      </c>
      <c r="K166" s="271"/>
    </row>
    <row r="167" s="1" customFormat="1" ht="17.25" customHeight="1">
      <c r="B167" s="272"/>
      <c r="C167" s="296" t="s">
        <v>1461</v>
      </c>
      <c r="D167" s="296"/>
      <c r="E167" s="296"/>
      <c r="F167" s="297" t="s">
        <v>1462</v>
      </c>
      <c r="G167" s="338"/>
      <c r="H167" s="339"/>
      <c r="I167" s="339"/>
      <c r="J167" s="296" t="s">
        <v>1463</v>
      </c>
      <c r="K167" s="274"/>
    </row>
    <row r="168" s="1" customFormat="1" ht="5.25" customHeight="1">
      <c r="B168" s="304"/>
      <c r="C168" s="299"/>
      <c r="D168" s="299"/>
      <c r="E168" s="299"/>
      <c r="F168" s="299"/>
      <c r="G168" s="300"/>
      <c r="H168" s="299"/>
      <c r="I168" s="299"/>
      <c r="J168" s="299"/>
      <c r="K168" s="327"/>
    </row>
    <row r="169" s="1" customFormat="1" ht="15" customHeight="1">
      <c r="B169" s="304"/>
      <c r="C169" s="279" t="s">
        <v>1467</v>
      </c>
      <c r="D169" s="279"/>
      <c r="E169" s="279"/>
      <c r="F169" s="302" t="s">
        <v>1464</v>
      </c>
      <c r="G169" s="279"/>
      <c r="H169" s="279" t="s">
        <v>1504</v>
      </c>
      <c r="I169" s="279" t="s">
        <v>1466</v>
      </c>
      <c r="J169" s="279">
        <v>120</v>
      </c>
      <c r="K169" s="327"/>
    </row>
    <row r="170" s="1" customFormat="1" ht="15" customHeight="1">
      <c r="B170" s="304"/>
      <c r="C170" s="279" t="s">
        <v>1513</v>
      </c>
      <c r="D170" s="279"/>
      <c r="E170" s="279"/>
      <c r="F170" s="302" t="s">
        <v>1464</v>
      </c>
      <c r="G170" s="279"/>
      <c r="H170" s="279" t="s">
        <v>1514</v>
      </c>
      <c r="I170" s="279" t="s">
        <v>1466</v>
      </c>
      <c r="J170" s="279" t="s">
        <v>1515</v>
      </c>
      <c r="K170" s="327"/>
    </row>
    <row r="171" s="1" customFormat="1" ht="15" customHeight="1">
      <c r="B171" s="304"/>
      <c r="C171" s="279" t="s">
        <v>1412</v>
      </c>
      <c r="D171" s="279"/>
      <c r="E171" s="279"/>
      <c r="F171" s="302" t="s">
        <v>1464</v>
      </c>
      <c r="G171" s="279"/>
      <c r="H171" s="279" t="s">
        <v>1531</v>
      </c>
      <c r="I171" s="279" t="s">
        <v>1466</v>
      </c>
      <c r="J171" s="279" t="s">
        <v>1515</v>
      </c>
      <c r="K171" s="327"/>
    </row>
    <row r="172" s="1" customFormat="1" ht="15" customHeight="1">
      <c r="B172" s="304"/>
      <c r="C172" s="279" t="s">
        <v>1469</v>
      </c>
      <c r="D172" s="279"/>
      <c r="E172" s="279"/>
      <c r="F172" s="302" t="s">
        <v>1470</v>
      </c>
      <c r="G172" s="279"/>
      <c r="H172" s="279" t="s">
        <v>1531</v>
      </c>
      <c r="I172" s="279" t="s">
        <v>1466</v>
      </c>
      <c r="J172" s="279">
        <v>50</v>
      </c>
      <c r="K172" s="327"/>
    </row>
    <row r="173" s="1" customFormat="1" ht="15" customHeight="1">
      <c r="B173" s="304"/>
      <c r="C173" s="279" t="s">
        <v>1472</v>
      </c>
      <c r="D173" s="279"/>
      <c r="E173" s="279"/>
      <c r="F173" s="302" t="s">
        <v>1464</v>
      </c>
      <c r="G173" s="279"/>
      <c r="H173" s="279" t="s">
        <v>1531</v>
      </c>
      <c r="I173" s="279" t="s">
        <v>1474</v>
      </c>
      <c r="J173" s="279"/>
      <c r="K173" s="327"/>
    </row>
    <row r="174" s="1" customFormat="1" ht="15" customHeight="1">
      <c r="B174" s="304"/>
      <c r="C174" s="279" t="s">
        <v>1483</v>
      </c>
      <c r="D174" s="279"/>
      <c r="E174" s="279"/>
      <c r="F174" s="302" t="s">
        <v>1470</v>
      </c>
      <c r="G174" s="279"/>
      <c r="H174" s="279" t="s">
        <v>1531</v>
      </c>
      <c r="I174" s="279" t="s">
        <v>1466</v>
      </c>
      <c r="J174" s="279">
        <v>50</v>
      </c>
      <c r="K174" s="327"/>
    </row>
    <row r="175" s="1" customFormat="1" ht="15" customHeight="1">
      <c r="B175" s="304"/>
      <c r="C175" s="279" t="s">
        <v>1491</v>
      </c>
      <c r="D175" s="279"/>
      <c r="E175" s="279"/>
      <c r="F175" s="302" t="s">
        <v>1470</v>
      </c>
      <c r="G175" s="279"/>
      <c r="H175" s="279" t="s">
        <v>1531</v>
      </c>
      <c r="I175" s="279" t="s">
        <v>1466</v>
      </c>
      <c r="J175" s="279">
        <v>50</v>
      </c>
      <c r="K175" s="327"/>
    </row>
    <row r="176" s="1" customFormat="1" ht="15" customHeight="1">
      <c r="B176" s="304"/>
      <c r="C176" s="279" t="s">
        <v>1489</v>
      </c>
      <c r="D176" s="279"/>
      <c r="E176" s="279"/>
      <c r="F176" s="302" t="s">
        <v>1470</v>
      </c>
      <c r="G176" s="279"/>
      <c r="H176" s="279" t="s">
        <v>1531</v>
      </c>
      <c r="I176" s="279" t="s">
        <v>1466</v>
      </c>
      <c r="J176" s="279">
        <v>50</v>
      </c>
      <c r="K176" s="327"/>
    </row>
    <row r="177" s="1" customFormat="1" ht="15" customHeight="1">
      <c r="B177" s="304"/>
      <c r="C177" s="279" t="s">
        <v>126</v>
      </c>
      <c r="D177" s="279"/>
      <c r="E177" s="279"/>
      <c r="F177" s="302" t="s">
        <v>1464</v>
      </c>
      <c r="G177" s="279"/>
      <c r="H177" s="279" t="s">
        <v>1532</v>
      </c>
      <c r="I177" s="279" t="s">
        <v>1533</v>
      </c>
      <c r="J177" s="279"/>
      <c r="K177" s="327"/>
    </row>
    <row r="178" s="1" customFormat="1" ht="15" customHeight="1">
      <c r="B178" s="304"/>
      <c r="C178" s="279" t="s">
        <v>58</v>
      </c>
      <c r="D178" s="279"/>
      <c r="E178" s="279"/>
      <c r="F178" s="302" t="s">
        <v>1464</v>
      </c>
      <c r="G178" s="279"/>
      <c r="H178" s="279" t="s">
        <v>1534</v>
      </c>
      <c r="I178" s="279" t="s">
        <v>1535</v>
      </c>
      <c r="J178" s="279">
        <v>1</v>
      </c>
      <c r="K178" s="327"/>
    </row>
    <row r="179" s="1" customFormat="1" ht="15" customHeight="1">
      <c r="B179" s="304"/>
      <c r="C179" s="279" t="s">
        <v>54</v>
      </c>
      <c r="D179" s="279"/>
      <c r="E179" s="279"/>
      <c r="F179" s="302" t="s">
        <v>1464</v>
      </c>
      <c r="G179" s="279"/>
      <c r="H179" s="279" t="s">
        <v>1536</v>
      </c>
      <c r="I179" s="279" t="s">
        <v>1466</v>
      </c>
      <c r="J179" s="279">
        <v>20</v>
      </c>
      <c r="K179" s="327"/>
    </row>
    <row r="180" s="1" customFormat="1" ht="15" customHeight="1">
      <c r="B180" s="304"/>
      <c r="C180" s="279" t="s">
        <v>55</v>
      </c>
      <c r="D180" s="279"/>
      <c r="E180" s="279"/>
      <c r="F180" s="302" t="s">
        <v>1464</v>
      </c>
      <c r="G180" s="279"/>
      <c r="H180" s="279" t="s">
        <v>1537</v>
      </c>
      <c r="I180" s="279" t="s">
        <v>1466</v>
      </c>
      <c r="J180" s="279">
        <v>255</v>
      </c>
      <c r="K180" s="327"/>
    </row>
    <row r="181" s="1" customFormat="1" ht="15" customHeight="1">
      <c r="B181" s="304"/>
      <c r="C181" s="279" t="s">
        <v>127</v>
      </c>
      <c r="D181" s="279"/>
      <c r="E181" s="279"/>
      <c r="F181" s="302" t="s">
        <v>1464</v>
      </c>
      <c r="G181" s="279"/>
      <c r="H181" s="279" t="s">
        <v>1428</v>
      </c>
      <c r="I181" s="279" t="s">
        <v>1466</v>
      </c>
      <c r="J181" s="279">
        <v>10</v>
      </c>
      <c r="K181" s="327"/>
    </row>
    <row r="182" s="1" customFormat="1" ht="15" customHeight="1">
      <c r="B182" s="304"/>
      <c r="C182" s="279" t="s">
        <v>128</v>
      </c>
      <c r="D182" s="279"/>
      <c r="E182" s="279"/>
      <c r="F182" s="302" t="s">
        <v>1464</v>
      </c>
      <c r="G182" s="279"/>
      <c r="H182" s="279" t="s">
        <v>1538</v>
      </c>
      <c r="I182" s="279" t="s">
        <v>1499</v>
      </c>
      <c r="J182" s="279"/>
      <c r="K182" s="327"/>
    </row>
    <row r="183" s="1" customFormat="1" ht="15" customHeight="1">
      <c r="B183" s="304"/>
      <c r="C183" s="279" t="s">
        <v>1539</v>
      </c>
      <c r="D183" s="279"/>
      <c r="E183" s="279"/>
      <c r="F183" s="302" t="s">
        <v>1464</v>
      </c>
      <c r="G183" s="279"/>
      <c r="H183" s="279" t="s">
        <v>1540</v>
      </c>
      <c r="I183" s="279" t="s">
        <v>1499</v>
      </c>
      <c r="J183" s="279"/>
      <c r="K183" s="327"/>
    </row>
    <row r="184" s="1" customFormat="1" ht="15" customHeight="1">
      <c r="B184" s="304"/>
      <c r="C184" s="279" t="s">
        <v>1528</v>
      </c>
      <c r="D184" s="279"/>
      <c r="E184" s="279"/>
      <c r="F184" s="302" t="s">
        <v>1464</v>
      </c>
      <c r="G184" s="279"/>
      <c r="H184" s="279" t="s">
        <v>1541</v>
      </c>
      <c r="I184" s="279" t="s">
        <v>1499</v>
      </c>
      <c r="J184" s="279"/>
      <c r="K184" s="327"/>
    </row>
    <row r="185" s="1" customFormat="1" ht="15" customHeight="1">
      <c r="B185" s="304"/>
      <c r="C185" s="279" t="s">
        <v>130</v>
      </c>
      <c r="D185" s="279"/>
      <c r="E185" s="279"/>
      <c r="F185" s="302" t="s">
        <v>1470</v>
      </c>
      <c r="G185" s="279"/>
      <c r="H185" s="279" t="s">
        <v>1542</v>
      </c>
      <c r="I185" s="279" t="s">
        <v>1466</v>
      </c>
      <c r="J185" s="279">
        <v>50</v>
      </c>
      <c r="K185" s="327"/>
    </row>
    <row r="186" s="1" customFormat="1" ht="15" customHeight="1">
      <c r="B186" s="304"/>
      <c r="C186" s="279" t="s">
        <v>1543</v>
      </c>
      <c r="D186" s="279"/>
      <c r="E186" s="279"/>
      <c r="F186" s="302" t="s">
        <v>1470</v>
      </c>
      <c r="G186" s="279"/>
      <c r="H186" s="279" t="s">
        <v>1544</v>
      </c>
      <c r="I186" s="279" t="s">
        <v>1545</v>
      </c>
      <c r="J186" s="279"/>
      <c r="K186" s="327"/>
    </row>
    <row r="187" s="1" customFormat="1" ht="15" customHeight="1">
      <c r="B187" s="304"/>
      <c r="C187" s="279" t="s">
        <v>1546</v>
      </c>
      <c r="D187" s="279"/>
      <c r="E187" s="279"/>
      <c r="F187" s="302" t="s">
        <v>1470</v>
      </c>
      <c r="G187" s="279"/>
      <c r="H187" s="279" t="s">
        <v>1547</v>
      </c>
      <c r="I187" s="279" t="s">
        <v>1545</v>
      </c>
      <c r="J187" s="279"/>
      <c r="K187" s="327"/>
    </row>
    <row r="188" s="1" customFormat="1" ht="15" customHeight="1">
      <c r="B188" s="304"/>
      <c r="C188" s="279" t="s">
        <v>1548</v>
      </c>
      <c r="D188" s="279"/>
      <c r="E188" s="279"/>
      <c r="F188" s="302" t="s">
        <v>1470</v>
      </c>
      <c r="G188" s="279"/>
      <c r="H188" s="279" t="s">
        <v>1549</v>
      </c>
      <c r="I188" s="279" t="s">
        <v>1545</v>
      </c>
      <c r="J188" s="279"/>
      <c r="K188" s="327"/>
    </row>
    <row r="189" s="1" customFormat="1" ht="15" customHeight="1">
      <c r="B189" s="304"/>
      <c r="C189" s="340" t="s">
        <v>1550</v>
      </c>
      <c r="D189" s="279"/>
      <c r="E189" s="279"/>
      <c r="F189" s="302" t="s">
        <v>1470</v>
      </c>
      <c r="G189" s="279"/>
      <c r="H189" s="279" t="s">
        <v>1551</v>
      </c>
      <c r="I189" s="279" t="s">
        <v>1552</v>
      </c>
      <c r="J189" s="341" t="s">
        <v>1553</v>
      </c>
      <c r="K189" s="327"/>
    </row>
    <row r="190" s="16" customFormat="1" ht="15" customHeight="1">
      <c r="B190" s="342"/>
      <c r="C190" s="343" t="s">
        <v>1554</v>
      </c>
      <c r="D190" s="344"/>
      <c r="E190" s="344"/>
      <c r="F190" s="345" t="s">
        <v>1470</v>
      </c>
      <c r="G190" s="344"/>
      <c r="H190" s="344" t="s">
        <v>1555</v>
      </c>
      <c r="I190" s="344" t="s">
        <v>1552</v>
      </c>
      <c r="J190" s="346" t="s">
        <v>1553</v>
      </c>
      <c r="K190" s="347"/>
    </row>
    <row r="191" s="1" customFormat="1" ht="15" customHeight="1">
      <c r="B191" s="304"/>
      <c r="C191" s="340" t="s">
        <v>43</v>
      </c>
      <c r="D191" s="279"/>
      <c r="E191" s="279"/>
      <c r="F191" s="302" t="s">
        <v>1464</v>
      </c>
      <c r="G191" s="279"/>
      <c r="H191" s="276" t="s">
        <v>1556</v>
      </c>
      <c r="I191" s="279" t="s">
        <v>1557</v>
      </c>
      <c r="J191" s="279"/>
      <c r="K191" s="327"/>
    </row>
    <row r="192" s="1" customFormat="1" ht="15" customHeight="1">
      <c r="B192" s="304"/>
      <c r="C192" s="340" t="s">
        <v>1558</v>
      </c>
      <c r="D192" s="279"/>
      <c r="E192" s="279"/>
      <c r="F192" s="302" t="s">
        <v>1464</v>
      </c>
      <c r="G192" s="279"/>
      <c r="H192" s="279" t="s">
        <v>1559</v>
      </c>
      <c r="I192" s="279" t="s">
        <v>1499</v>
      </c>
      <c r="J192" s="279"/>
      <c r="K192" s="327"/>
    </row>
    <row r="193" s="1" customFormat="1" ht="15" customHeight="1">
      <c r="B193" s="304"/>
      <c r="C193" s="340" t="s">
        <v>1560</v>
      </c>
      <c r="D193" s="279"/>
      <c r="E193" s="279"/>
      <c r="F193" s="302" t="s">
        <v>1464</v>
      </c>
      <c r="G193" s="279"/>
      <c r="H193" s="279" t="s">
        <v>1561</v>
      </c>
      <c r="I193" s="279" t="s">
        <v>1499</v>
      </c>
      <c r="J193" s="279"/>
      <c r="K193" s="327"/>
    </row>
    <row r="194" s="1" customFormat="1" ht="15" customHeight="1">
      <c r="B194" s="304"/>
      <c r="C194" s="340" t="s">
        <v>1562</v>
      </c>
      <c r="D194" s="279"/>
      <c r="E194" s="279"/>
      <c r="F194" s="302" t="s">
        <v>1470</v>
      </c>
      <c r="G194" s="279"/>
      <c r="H194" s="279" t="s">
        <v>1563</v>
      </c>
      <c r="I194" s="279" t="s">
        <v>1499</v>
      </c>
      <c r="J194" s="279"/>
      <c r="K194" s="327"/>
    </row>
    <row r="195" s="1" customFormat="1" ht="15" customHeight="1">
      <c r="B195" s="333"/>
      <c r="C195" s="348"/>
      <c r="D195" s="313"/>
      <c r="E195" s="313"/>
      <c r="F195" s="313"/>
      <c r="G195" s="313"/>
      <c r="H195" s="313"/>
      <c r="I195" s="313"/>
      <c r="J195" s="313"/>
      <c r="K195" s="334"/>
    </row>
    <row r="196" s="1" customFormat="1" ht="18.75" customHeight="1">
      <c r="B196" s="315"/>
      <c r="C196" s="325"/>
      <c r="D196" s="325"/>
      <c r="E196" s="325"/>
      <c r="F196" s="335"/>
      <c r="G196" s="325"/>
      <c r="H196" s="325"/>
      <c r="I196" s="325"/>
      <c r="J196" s="325"/>
      <c r="K196" s="315"/>
    </row>
    <row r="197" s="1" customFormat="1" ht="18.75" customHeight="1">
      <c r="B197" s="315"/>
      <c r="C197" s="325"/>
      <c r="D197" s="325"/>
      <c r="E197" s="325"/>
      <c r="F197" s="335"/>
      <c r="G197" s="325"/>
      <c r="H197" s="325"/>
      <c r="I197" s="325"/>
      <c r="J197" s="325"/>
      <c r="K197" s="315"/>
    </row>
    <row r="198" s="1" customFormat="1" ht="18.75" customHeight="1"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</row>
    <row r="199" s="1" customFormat="1" ht="13.5">
      <c r="B199" s="266"/>
      <c r="C199" s="267"/>
      <c r="D199" s="267"/>
      <c r="E199" s="267"/>
      <c r="F199" s="267"/>
      <c r="G199" s="267"/>
      <c r="H199" s="267"/>
      <c r="I199" s="267"/>
      <c r="J199" s="267"/>
      <c r="K199" s="268"/>
    </row>
    <row r="200" s="1" customFormat="1" ht="21">
      <c r="B200" s="269"/>
      <c r="C200" s="270" t="s">
        <v>1564</v>
      </c>
      <c r="D200" s="270"/>
      <c r="E200" s="270"/>
      <c r="F200" s="270"/>
      <c r="G200" s="270"/>
      <c r="H200" s="270"/>
      <c r="I200" s="270"/>
      <c r="J200" s="270"/>
      <c r="K200" s="271"/>
    </row>
    <row r="201" s="1" customFormat="1" ht="25.5" customHeight="1">
      <c r="B201" s="269"/>
      <c r="C201" s="349" t="s">
        <v>1565</v>
      </c>
      <c r="D201" s="349"/>
      <c r="E201" s="349"/>
      <c r="F201" s="349" t="s">
        <v>1566</v>
      </c>
      <c r="G201" s="350"/>
      <c r="H201" s="349" t="s">
        <v>1567</v>
      </c>
      <c r="I201" s="349"/>
      <c r="J201" s="349"/>
      <c r="K201" s="271"/>
    </row>
    <row r="202" s="1" customFormat="1" ht="5.25" customHeight="1">
      <c r="B202" s="304"/>
      <c r="C202" s="299"/>
      <c r="D202" s="299"/>
      <c r="E202" s="299"/>
      <c r="F202" s="299"/>
      <c r="G202" s="325"/>
      <c r="H202" s="299"/>
      <c r="I202" s="299"/>
      <c r="J202" s="299"/>
      <c r="K202" s="327"/>
    </row>
    <row r="203" s="1" customFormat="1" ht="15" customHeight="1">
      <c r="B203" s="304"/>
      <c r="C203" s="279" t="s">
        <v>1557</v>
      </c>
      <c r="D203" s="279"/>
      <c r="E203" s="279"/>
      <c r="F203" s="302" t="s">
        <v>44</v>
      </c>
      <c r="G203" s="279"/>
      <c r="H203" s="279" t="s">
        <v>1568</v>
      </c>
      <c r="I203" s="279"/>
      <c r="J203" s="279"/>
      <c r="K203" s="327"/>
    </row>
    <row r="204" s="1" customFormat="1" ht="15" customHeight="1">
      <c r="B204" s="304"/>
      <c r="C204" s="279"/>
      <c r="D204" s="279"/>
      <c r="E204" s="279"/>
      <c r="F204" s="302" t="s">
        <v>45</v>
      </c>
      <c r="G204" s="279"/>
      <c r="H204" s="279" t="s">
        <v>1569</v>
      </c>
      <c r="I204" s="279"/>
      <c r="J204" s="279"/>
      <c r="K204" s="327"/>
    </row>
    <row r="205" s="1" customFormat="1" ht="15" customHeight="1">
      <c r="B205" s="304"/>
      <c r="C205" s="279"/>
      <c r="D205" s="279"/>
      <c r="E205" s="279"/>
      <c r="F205" s="302" t="s">
        <v>48</v>
      </c>
      <c r="G205" s="279"/>
      <c r="H205" s="279" t="s">
        <v>1570</v>
      </c>
      <c r="I205" s="279"/>
      <c r="J205" s="279"/>
      <c r="K205" s="327"/>
    </row>
    <row r="206" s="1" customFormat="1" ht="15" customHeight="1">
      <c r="B206" s="304"/>
      <c r="C206" s="279"/>
      <c r="D206" s="279"/>
      <c r="E206" s="279"/>
      <c r="F206" s="302" t="s">
        <v>46</v>
      </c>
      <c r="G206" s="279"/>
      <c r="H206" s="279" t="s">
        <v>1571</v>
      </c>
      <c r="I206" s="279"/>
      <c r="J206" s="279"/>
      <c r="K206" s="327"/>
    </row>
    <row r="207" s="1" customFormat="1" ht="15" customHeight="1">
      <c r="B207" s="304"/>
      <c r="C207" s="279"/>
      <c r="D207" s="279"/>
      <c r="E207" s="279"/>
      <c r="F207" s="302" t="s">
        <v>47</v>
      </c>
      <c r="G207" s="279"/>
      <c r="H207" s="279" t="s">
        <v>1572</v>
      </c>
      <c r="I207" s="279"/>
      <c r="J207" s="279"/>
      <c r="K207" s="327"/>
    </row>
    <row r="208" s="1" customFormat="1" ht="15" customHeight="1">
      <c r="B208" s="304"/>
      <c r="C208" s="279"/>
      <c r="D208" s="279"/>
      <c r="E208" s="279"/>
      <c r="F208" s="302"/>
      <c r="G208" s="279"/>
      <c r="H208" s="279"/>
      <c r="I208" s="279"/>
      <c r="J208" s="279"/>
      <c r="K208" s="327"/>
    </row>
    <row r="209" s="1" customFormat="1" ht="15" customHeight="1">
      <c r="B209" s="304"/>
      <c r="C209" s="279" t="s">
        <v>1511</v>
      </c>
      <c r="D209" s="279"/>
      <c r="E209" s="279"/>
      <c r="F209" s="302" t="s">
        <v>1404</v>
      </c>
      <c r="G209" s="279"/>
      <c r="H209" s="279" t="s">
        <v>1573</v>
      </c>
      <c r="I209" s="279"/>
      <c r="J209" s="279"/>
      <c r="K209" s="327"/>
    </row>
    <row r="210" s="1" customFormat="1" ht="15" customHeight="1">
      <c r="B210" s="304"/>
      <c r="C210" s="279"/>
      <c r="D210" s="279"/>
      <c r="E210" s="279"/>
      <c r="F210" s="302" t="s">
        <v>1407</v>
      </c>
      <c r="G210" s="279"/>
      <c r="H210" s="279" t="s">
        <v>1408</v>
      </c>
      <c r="I210" s="279"/>
      <c r="J210" s="279"/>
      <c r="K210" s="327"/>
    </row>
    <row r="211" s="1" customFormat="1" ht="15" customHeight="1">
      <c r="B211" s="304"/>
      <c r="C211" s="279"/>
      <c r="D211" s="279"/>
      <c r="E211" s="279"/>
      <c r="F211" s="302" t="s">
        <v>80</v>
      </c>
      <c r="G211" s="279"/>
      <c r="H211" s="279" t="s">
        <v>1574</v>
      </c>
      <c r="I211" s="279"/>
      <c r="J211" s="279"/>
      <c r="K211" s="327"/>
    </row>
    <row r="212" s="1" customFormat="1" ht="15" customHeight="1">
      <c r="B212" s="351"/>
      <c r="C212" s="279"/>
      <c r="D212" s="279"/>
      <c r="E212" s="279"/>
      <c r="F212" s="302" t="s">
        <v>102</v>
      </c>
      <c r="G212" s="340"/>
      <c r="H212" s="331" t="s">
        <v>1409</v>
      </c>
      <c r="I212" s="331"/>
      <c r="J212" s="331"/>
      <c r="K212" s="352"/>
    </row>
    <row r="213" s="1" customFormat="1" ht="15" customHeight="1">
      <c r="B213" s="351"/>
      <c r="C213" s="279"/>
      <c r="D213" s="279"/>
      <c r="E213" s="279"/>
      <c r="F213" s="302" t="s">
        <v>1410</v>
      </c>
      <c r="G213" s="340"/>
      <c r="H213" s="331" t="s">
        <v>1575</v>
      </c>
      <c r="I213" s="331"/>
      <c r="J213" s="331"/>
      <c r="K213" s="352"/>
    </row>
    <row r="214" s="1" customFormat="1" ht="15" customHeight="1">
      <c r="B214" s="351"/>
      <c r="C214" s="279"/>
      <c r="D214" s="279"/>
      <c r="E214" s="279"/>
      <c r="F214" s="302"/>
      <c r="G214" s="340"/>
      <c r="H214" s="331"/>
      <c r="I214" s="331"/>
      <c r="J214" s="331"/>
      <c r="K214" s="352"/>
    </row>
    <row r="215" s="1" customFormat="1" ht="15" customHeight="1">
      <c r="B215" s="351"/>
      <c r="C215" s="279" t="s">
        <v>1535</v>
      </c>
      <c r="D215" s="279"/>
      <c r="E215" s="279"/>
      <c r="F215" s="302">
        <v>1</v>
      </c>
      <c r="G215" s="340"/>
      <c r="H215" s="331" t="s">
        <v>1576</v>
      </c>
      <c r="I215" s="331"/>
      <c r="J215" s="331"/>
      <c r="K215" s="352"/>
    </row>
    <row r="216" s="1" customFormat="1" ht="15" customHeight="1">
      <c r="B216" s="351"/>
      <c r="C216" s="279"/>
      <c r="D216" s="279"/>
      <c r="E216" s="279"/>
      <c r="F216" s="302">
        <v>2</v>
      </c>
      <c r="G216" s="340"/>
      <c r="H216" s="331" t="s">
        <v>1577</v>
      </c>
      <c r="I216" s="331"/>
      <c r="J216" s="331"/>
      <c r="K216" s="352"/>
    </row>
    <row r="217" s="1" customFormat="1" ht="15" customHeight="1">
      <c r="B217" s="351"/>
      <c r="C217" s="279"/>
      <c r="D217" s="279"/>
      <c r="E217" s="279"/>
      <c r="F217" s="302">
        <v>3</v>
      </c>
      <c r="G217" s="340"/>
      <c r="H217" s="331" t="s">
        <v>1578</v>
      </c>
      <c r="I217" s="331"/>
      <c r="J217" s="331"/>
      <c r="K217" s="352"/>
    </row>
    <row r="218" s="1" customFormat="1" ht="15" customHeight="1">
      <c r="B218" s="351"/>
      <c r="C218" s="279"/>
      <c r="D218" s="279"/>
      <c r="E218" s="279"/>
      <c r="F218" s="302">
        <v>4</v>
      </c>
      <c r="G218" s="340"/>
      <c r="H218" s="331" t="s">
        <v>1579</v>
      </c>
      <c r="I218" s="331"/>
      <c r="J218" s="331"/>
      <c r="K218" s="352"/>
    </row>
    <row r="219" s="1" customFormat="1" ht="12.75" customHeight="1">
      <c r="B219" s="353"/>
      <c r="C219" s="354"/>
      <c r="D219" s="354"/>
      <c r="E219" s="354"/>
      <c r="F219" s="354"/>
      <c r="G219" s="354"/>
      <c r="H219" s="354"/>
      <c r="I219" s="354"/>
      <c r="J219" s="354"/>
      <c r="K219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108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Lanškroun, ulice Seifertova - Stavební úpravy, III.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110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21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12. 11. 2025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30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27</v>
      </c>
      <c r="J20" s="137" t="s">
        <v>28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30</v>
      </c>
      <c r="J21" s="137" t="s">
        <v>28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ROUND(J89,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ROUND((SUM(BE89:BE563)),  2)</f>
        <v>0</v>
      </c>
      <c r="G33" s="39"/>
      <c r="H33" s="39"/>
      <c r="I33" s="149">
        <v>0.20999999999999999</v>
      </c>
      <c r="J33" s="148">
        <f>ROUND(((SUM(BE89:BE563))*I33),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ROUND((SUM(BF89:BF563)),  2)</f>
        <v>0</v>
      </c>
      <c r="G34" s="39"/>
      <c r="H34" s="39"/>
      <c r="I34" s="149">
        <v>0.12</v>
      </c>
      <c r="J34" s="148">
        <f>ROUND(((SUM(BF89:BF563))*I34),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ROUND((SUM(BG89:BG563)),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ROUND((SUM(BH89:BH563)),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ROUND((SUM(BI89:BI563)),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Lanškroun, ulice Seifertova - Stavební úpravy, III.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101 - Pozemní komunikace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Lanškroun</v>
      </c>
      <c r="G52" s="41"/>
      <c r="H52" s="41"/>
      <c r="I52" s="33" t="s">
        <v>24</v>
      </c>
      <c r="J52" s="73" t="str">
        <f>IF(J12="","",J12)</f>
        <v>12. 11. 2025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33</v>
      </c>
      <c r="J54" s="37" t="str">
        <f>E21</f>
        <v>Ing. Jiří Cihlář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112</v>
      </c>
      <c r="D57" s="163"/>
      <c r="E57" s="163"/>
      <c r="F57" s="163"/>
      <c r="G57" s="163"/>
      <c r="H57" s="163"/>
      <c r="I57" s="163"/>
      <c r="J57" s="164" t="s">
        <v>113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J89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114</v>
      </c>
    </row>
    <row r="60" s="9" customFormat="1" ht="24.96" customHeight="1">
      <c r="A60" s="9"/>
      <c r="B60" s="166"/>
      <c r="C60" s="167"/>
      <c r="D60" s="168" t="s">
        <v>115</v>
      </c>
      <c r="E60" s="169"/>
      <c r="F60" s="169"/>
      <c r="G60" s="169"/>
      <c r="H60" s="169"/>
      <c r="I60" s="169"/>
      <c r="J60" s="170">
        <f>J90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116</v>
      </c>
      <c r="E61" s="175"/>
      <c r="F61" s="175"/>
      <c r="G61" s="175"/>
      <c r="H61" s="175"/>
      <c r="I61" s="175"/>
      <c r="J61" s="176">
        <f>J91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117</v>
      </c>
      <c r="E62" s="175"/>
      <c r="F62" s="175"/>
      <c r="G62" s="175"/>
      <c r="H62" s="175"/>
      <c r="I62" s="175"/>
      <c r="J62" s="176">
        <f>J253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118</v>
      </c>
      <c r="E63" s="175"/>
      <c r="F63" s="175"/>
      <c r="G63" s="175"/>
      <c r="H63" s="175"/>
      <c r="I63" s="175"/>
      <c r="J63" s="176">
        <f>J258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119</v>
      </c>
      <c r="E64" s="175"/>
      <c r="F64" s="175"/>
      <c r="G64" s="175"/>
      <c r="H64" s="175"/>
      <c r="I64" s="175"/>
      <c r="J64" s="176">
        <f>J269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120</v>
      </c>
      <c r="E65" s="175"/>
      <c r="F65" s="175"/>
      <c r="G65" s="175"/>
      <c r="H65" s="175"/>
      <c r="I65" s="175"/>
      <c r="J65" s="176">
        <f>J360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121</v>
      </c>
      <c r="E66" s="175"/>
      <c r="F66" s="175"/>
      <c r="G66" s="175"/>
      <c r="H66" s="175"/>
      <c r="I66" s="175"/>
      <c r="J66" s="176">
        <f>J424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2"/>
      <c r="C67" s="173"/>
      <c r="D67" s="174" t="s">
        <v>122</v>
      </c>
      <c r="E67" s="175"/>
      <c r="F67" s="175"/>
      <c r="G67" s="175"/>
      <c r="H67" s="175"/>
      <c r="I67" s="175"/>
      <c r="J67" s="176">
        <f>J490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123</v>
      </c>
      <c r="E68" s="175"/>
      <c r="F68" s="175"/>
      <c r="G68" s="175"/>
      <c r="H68" s="175"/>
      <c r="I68" s="175"/>
      <c r="J68" s="176">
        <f>J517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124</v>
      </c>
      <c r="E69" s="175"/>
      <c r="F69" s="175"/>
      <c r="G69" s="175"/>
      <c r="H69" s="175"/>
      <c r="I69" s="175"/>
      <c r="J69" s="176">
        <f>J560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125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61" t="str">
        <f>E7</f>
        <v>Lanškroun, ulice Seifertova - Stavební úpravy, III. etapa</v>
      </c>
      <c r="F79" s="33"/>
      <c r="G79" s="33"/>
      <c r="H79" s="33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109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E9</f>
        <v>SO 101 - Pozemní komunikace</v>
      </c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22</v>
      </c>
      <c r="D83" s="41"/>
      <c r="E83" s="41"/>
      <c r="F83" s="28" t="str">
        <f>F12</f>
        <v>Lanškroun</v>
      </c>
      <c r="G83" s="41"/>
      <c r="H83" s="41"/>
      <c r="I83" s="33" t="s">
        <v>24</v>
      </c>
      <c r="J83" s="73" t="str">
        <f>IF(J12="","",J12)</f>
        <v>12. 11. 2025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26</v>
      </c>
      <c r="D85" s="41"/>
      <c r="E85" s="41"/>
      <c r="F85" s="28" t="str">
        <f>E15</f>
        <v xml:space="preserve"> </v>
      </c>
      <c r="G85" s="41"/>
      <c r="H85" s="41"/>
      <c r="I85" s="33" t="s">
        <v>33</v>
      </c>
      <c r="J85" s="37" t="str">
        <f>E21</f>
        <v>Ing. Jiří Cihlář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31</v>
      </c>
      <c r="D86" s="41"/>
      <c r="E86" s="41"/>
      <c r="F86" s="28" t="str">
        <f>IF(E18="","",E18)</f>
        <v>Vyplň údaj</v>
      </c>
      <c r="G86" s="41"/>
      <c r="H86" s="41"/>
      <c r="I86" s="33" t="s">
        <v>36</v>
      </c>
      <c r="J86" s="37" t="str">
        <f>E24</f>
        <v xml:space="preserve"> 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78"/>
      <c r="B88" s="179"/>
      <c r="C88" s="180" t="s">
        <v>126</v>
      </c>
      <c r="D88" s="181" t="s">
        <v>58</v>
      </c>
      <c r="E88" s="181" t="s">
        <v>54</v>
      </c>
      <c r="F88" s="181" t="s">
        <v>55</v>
      </c>
      <c r="G88" s="181" t="s">
        <v>127</v>
      </c>
      <c r="H88" s="181" t="s">
        <v>128</v>
      </c>
      <c r="I88" s="181" t="s">
        <v>129</v>
      </c>
      <c r="J88" s="181" t="s">
        <v>113</v>
      </c>
      <c r="K88" s="182" t="s">
        <v>130</v>
      </c>
      <c r="L88" s="183"/>
      <c r="M88" s="93" t="s">
        <v>28</v>
      </c>
      <c r="N88" s="94" t="s">
        <v>43</v>
      </c>
      <c r="O88" s="94" t="s">
        <v>131</v>
      </c>
      <c r="P88" s="94" t="s">
        <v>132</v>
      </c>
      <c r="Q88" s="94" t="s">
        <v>133</v>
      </c>
      <c r="R88" s="94" t="s">
        <v>134</v>
      </c>
      <c r="S88" s="94" t="s">
        <v>135</v>
      </c>
      <c r="T88" s="95" t="s">
        <v>136</v>
      </c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</row>
    <row r="89" s="2" customFormat="1" ht="22.8" customHeight="1">
      <c r="A89" s="39"/>
      <c r="B89" s="40"/>
      <c r="C89" s="100" t="s">
        <v>137</v>
      </c>
      <c r="D89" s="41"/>
      <c r="E89" s="41"/>
      <c r="F89" s="41"/>
      <c r="G89" s="41"/>
      <c r="H89" s="41"/>
      <c r="I89" s="41"/>
      <c r="J89" s="184">
        <f>BK89</f>
        <v>0</v>
      </c>
      <c r="K89" s="41"/>
      <c r="L89" s="45"/>
      <c r="M89" s="96"/>
      <c r="N89" s="185"/>
      <c r="O89" s="97"/>
      <c r="P89" s="186">
        <f>P90</f>
        <v>0</v>
      </c>
      <c r="Q89" s="97"/>
      <c r="R89" s="186">
        <f>R90</f>
        <v>755.72512770000003</v>
      </c>
      <c r="S89" s="97"/>
      <c r="T89" s="187">
        <f>T90</f>
        <v>594.80795999999998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72</v>
      </c>
      <c r="AU89" s="18" t="s">
        <v>114</v>
      </c>
      <c r="BK89" s="188">
        <f>BK90</f>
        <v>0</v>
      </c>
    </row>
    <row r="90" s="12" customFormat="1" ht="25.92" customHeight="1">
      <c r="A90" s="12"/>
      <c r="B90" s="189"/>
      <c r="C90" s="190"/>
      <c r="D90" s="191" t="s">
        <v>72</v>
      </c>
      <c r="E90" s="192" t="s">
        <v>138</v>
      </c>
      <c r="F90" s="192" t="s">
        <v>139</v>
      </c>
      <c r="G90" s="190"/>
      <c r="H90" s="190"/>
      <c r="I90" s="193"/>
      <c r="J90" s="194">
        <f>BK90</f>
        <v>0</v>
      </c>
      <c r="K90" s="190"/>
      <c r="L90" s="195"/>
      <c r="M90" s="196"/>
      <c r="N90" s="197"/>
      <c r="O90" s="197"/>
      <c r="P90" s="198">
        <f>P91+P253+P258+P269+P360+P424+P517+P560</f>
        <v>0</v>
      </c>
      <c r="Q90" s="197"/>
      <c r="R90" s="198">
        <f>R91+R253+R258+R269+R360+R424+R517+R560</f>
        <v>755.72512770000003</v>
      </c>
      <c r="S90" s="197"/>
      <c r="T90" s="199">
        <f>T91+T253+T258+T269+T360+T424+T517+T560</f>
        <v>594.80795999999998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81</v>
      </c>
      <c r="AT90" s="201" t="s">
        <v>72</v>
      </c>
      <c r="AU90" s="201" t="s">
        <v>73</v>
      </c>
      <c r="AY90" s="200" t="s">
        <v>140</v>
      </c>
      <c r="BK90" s="202">
        <f>BK91+BK253+BK258+BK269+BK360+BK424+BK517+BK560</f>
        <v>0</v>
      </c>
    </row>
    <row r="91" s="12" customFormat="1" ht="22.8" customHeight="1">
      <c r="A91" s="12"/>
      <c r="B91" s="189"/>
      <c r="C91" s="190"/>
      <c r="D91" s="191" t="s">
        <v>72</v>
      </c>
      <c r="E91" s="203" t="s">
        <v>81</v>
      </c>
      <c r="F91" s="203" t="s">
        <v>141</v>
      </c>
      <c r="G91" s="190"/>
      <c r="H91" s="190"/>
      <c r="I91" s="193"/>
      <c r="J91" s="204">
        <f>BK91</f>
        <v>0</v>
      </c>
      <c r="K91" s="190"/>
      <c r="L91" s="195"/>
      <c r="M91" s="196"/>
      <c r="N91" s="197"/>
      <c r="O91" s="197"/>
      <c r="P91" s="198">
        <f>SUM(P92:P252)</f>
        <v>0</v>
      </c>
      <c r="Q91" s="197"/>
      <c r="R91" s="198">
        <f>SUM(R92:R252)</f>
        <v>73.26545999999999</v>
      </c>
      <c r="S91" s="197"/>
      <c r="T91" s="199">
        <f>SUM(T92:T252)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81</v>
      </c>
      <c r="AT91" s="201" t="s">
        <v>72</v>
      </c>
      <c r="AU91" s="201" t="s">
        <v>81</v>
      </c>
      <c r="AY91" s="200" t="s">
        <v>140</v>
      </c>
      <c r="BK91" s="202">
        <f>SUM(BK92:BK252)</f>
        <v>0</v>
      </c>
    </row>
    <row r="92" s="2" customFormat="1" ht="33" customHeight="1">
      <c r="A92" s="39"/>
      <c r="B92" s="40"/>
      <c r="C92" s="205" t="s">
        <v>81</v>
      </c>
      <c r="D92" s="205" t="s">
        <v>142</v>
      </c>
      <c r="E92" s="206" t="s">
        <v>143</v>
      </c>
      <c r="F92" s="207" t="s">
        <v>144</v>
      </c>
      <c r="G92" s="208" t="s">
        <v>145</v>
      </c>
      <c r="H92" s="209">
        <v>45</v>
      </c>
      <c r="I92" s="210"/>
      <c r="J92" s="211">
        <f>ROUND(I92*H92,2)</f>
        <v>0</v>
      </c>
      <c r="K92" s="207" t="s">
        <v>146</v>
      </c>
      <c r="L92" s="45"/>
      <c r="M92" s="212" t="s">
        <v>28</v>
      </c>
      <c r="N92" s="213" t="s">
        <v>44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147</v>
      </c>
      <c r="AT92" s="216" t="s">
        <v>142</v>
      </c>
      <c r="AU92" s="216" t="s">
        <v>83</v>
      </c>
      <c r="AY92" s="18" t="s">
        <v>140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81</v>
      </c>
      <c r="BK92" s="217">
        <f>ROUND(I92*H92,2)</f>
        <v>0</v>
      </c>
      <c r="BL92" s="18" t="s">
        <v>147</v>
      </c>
      <c r="BM92" s="216" t="s">
        <v>148</v>
      </c>
    </row>
    <row r="93" s="2" customFormat="1">
      <c r="A93" s="39"/>
      <c r="B93" s="40"/>
      <c r="C93" s="41"/>
      <c r="D93" s="218" t="s">
        <v>149</v>
      </c>
      <c r="E93" s="41"/>
      <c r="F93" s="219" t="s">
        <v>150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149</v>
      </c>
      <c r="AU93" s="18" t="s">
        <v>83</v>
      </c>
    </row>
    <row r="94" s="2" customFormat="1">
      <c r="A94" s="39"/>
      <c r="B94" s="40"/>
      <c r="C94" s="41"/>
      <c r="D94" s="223" t="s">
        <v>151</v>
      </c>
      <c r="E94" s="41"/>
      <c r="F94" s="224" t="s">
        <v>152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151</v>
      </c>
      <c r="AU94" s="18" t="s">
        <v>83</v>
      </c>
    </row>
    <row r="95" s="13" customFormat="1">
      <c r="A95" s="13"/>
      <c r="B95" s="225"/>
      <c r="C95" s="226"/>
      <c r="D95" s="218" t="s">
        <v>153</v>
      </c>
      <c r="E95" s="227" t="s">
        <v>28</v>
      </c>
      <c r="F95" s="228" t="s">
        <v>154</v>
      </c>
      <c r="G95" s="226"/>
      <c r="H95" s="229">
        <v>45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153</v>
      </c>
      <c r="AU95" s="235" t="s">
        <v>83</v>
      </c>
      <c r="AV95" s="13" t="s">
        <v>83</v>
      </c>
      <c r="AW95" s="13" t="s">
        <v>35</v>
      </c>
      <c r="AX95" s="13" t="s">
        <v>81</v>
      </c>
      <c r="AY95" s="235" t="s">
        <v>140</v>
      </c>
    </row>
    <row r="96" s="2" customFormat="1" ht="24.15" customHeight="1">
      <c r="A96" s="39"/>
      <c r="B96" s="40"/>
      <c r="C96" s="205" t="s">
        <v>83</v>
      </c>
      <c r="D96" s="205" t="s">
        <v>142</v>
      </c>
      <c r="E96" s="206" t="s">
        <v>155</v>
      </c>
      <c r="F96" s="207" t="s">
        <v>156</v>
      </c>
      <c r="G96" s="208" t="s">
        <v>157</v>
      </c>
      <c r="H96" s="209">
        <v>2</v>
      </c>
      <c r="I96" s="210"/>
      <c r="J96" s="211">
        <f>ROUND(I96*H96,2)</f>
        <v>0</v>
      </c>
      <c r="K96" s="207" t="s">
        <v>146</v>
      </c>
      <c r="L96" s="45"/>
      <c r="M96" s="212" t="s">
        <v>28</v>
      </c>
      <c r="N96" s="213" t="s">
        <v>44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147</v>
      </c>
      <c r="AT96" s="216" t="s">
        <v>142</v>
      </c>
      <c r="AU96" s="216" t="s">
        <v>83</v>
      </c>
      <c r="AY96" s="18" t="s">
        <v>140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81</v>
      </c>
      <c r="BK96" s="217">
        <f>ROUND(I96*H96,2)</f>
        <v>0</v>
      </c>
      <c r="BL96" s="18" t="s">
        <v>147</v>
      </c>
      <c r="BM96" s="216" t="s">
        <v>158</v>
      </c>
    </row>
    <row r="97" s="2" customFormat="1">
      <c r="A97" s="39"/>
      <c r="B97" s="40"/>
      <c r="C97" s="41"/>
      <c r="D97" s="218" t="s">
        <v>149</v>
      </c>
      <c r="E97" s="41"/>
      <c r="F97" s="219" t="s">
        <v>159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149</v>
      </c>
      <c r="AU97" s="18" t="s">
        <v>83</v>
      </c>
    </row>
    <row r="98" s="2" customFormat="1">
      <c r="A98" s="39"/>
      <c r="B98" s="40"/>
      <c r="C98" s="41"/>
      <c r="D98" s="223" t="s">
        <v>151</v>
      </c>
      <c r="E98" s="41"/>
      <c r="F98" s="224" t="s">
        <v>160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151</v>
      </c>
      <c r="AU98" s="18" t="s">
        <v>83</v>
      </c>
    </row>
    <row r="99" s="13" customFormat="1">
      <c r="A99" s="13"/>
      <c r="B99" s="225"/>
      <c r="C99" s="226"/>
      <c r="D99" s="218" t="s">
        <v>153</v>
      </c>
      <c r="E99" s="227" t="s">
        <v>28</v>
      </c>
      <c r="F99" s="228" t="s">
        <v>83</v>
      </c>
      <c r="G99" s="226"/>
      <c r="H99" s="229">
        <v>2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153</v>
      </c>
      <c r="AU99" s="235" t="s">
        <v>83</v>
      </c>
      <c r="AV99" s="13" t="s">
        <v>83</v>
      </c>
      <c r="AW99" s="13" t="s">
        <v>35</v>
      </c>
      <c r="AX99" s="13" t="s">
        <v>81</v>
      </c>
      <c r="AY99" s="235" t="s">
        <v>140</v>
      </c>
    </row>
    <row r="100" s="2" customFormat="1" ht="33" customHeight="1">
      <c r="A100" s="39"/>
      <c r="B100" s="40"/>
      <c r="C100" s="205" t="s">
        <v>161</v>
      </c>
      <c r="D100" s="205" t="s">
        <v>142</v>
      </c>
      <c r="E100" s="206" t="s">
        <v>162</v>
      </c>
      <c r="F100" s="207" t="s">
        <v>163</v>
      </c>
      <c r="G100" s="208" t="s">
        <v>157</v>
      </c>
      <c r="H100" s="209">
        <v>2</v>
      </c>
      <c r="I100" s="210"/>
      <c r="J100" s="211">
        <f>ROUND(I100*H100,2)</f>
        <v>0</v>
      </c>
      <c r="K100" s="207" t="s">
        <v>146</v>
      </c>
      <c r="L100" s="45"/>
      <c r="M100" s="212" t="s">
        <v>28</v>
      </c>
      <c r="N100" s="213" t="s">
        <v>44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147</v>
      </c>
      <c r="AT100" s="216" t="s">
        <v>142</v>
      </c>
      <c r="AU100" s="216" t="s">
        <v>83</v>
      </c>
      <c r="AY100" s="18" t="s">
        <v>140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81</v>
      </c>
      <c r="BK100" s="217">
        <f>ROUND(I100*H100,2)</f>
        <v>0</v>
      </c>
      <c r="BL100" s="18" t="s">
        <v>147</v>
      </c>
      <c r="BM100" s="216" t="s">
        <v>164</v>
      </c>
    </row>
    <row r="101" s="2" customFormat="1">
      <c r="A101" s="39"/>
      <c r="B101" s="40"/>
      <c r="C101" s="41"/>
      <c r="D101" s="218" t="s">
        <v>149</v>
      </c>
      <c r="E101" s="41"/>
      <c r="F101" s="219" t="s">
        <v>165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149</v>
      </c>
      <c r="AU101" s="18" t="s">
        <v>83</v>
      </c>
    </row>
    <row r="102" s="2" customFormat="1">
      <c r="A102" s="39"/>
      <c r="B102" s="40"/>
      <c r="C102" s="41"/>
      <c r="D102" s="223" t="s">
        <v>151</v>
      </c>
      <c r="E102" s="41"/>
      <c r="F102" s="224" t="s">
        <v>166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151</v>
      </c>
      <c r="AU102" s="18" t="s">
        <v>83</v>
      </c>
    </row>
    <row r="103" s="13" customFormat="1">
      <c r="A103" s="13"/>
      <c r="B103" s="225"/>
      <c r="C103" s="226"/>
      <c r="D103" s="218" t="s">
        <v>153</v>
      </c>
      <c r="E103" s="227" t="s">
        <v>28</v>
      </c>
      <c r="F103" s="228" t="s">
        <v>83</v>
      </c>
      <c r="G103" s="226"/>
      <c r="H103" s="229">
        <v>2</v>
      </c>
      <c r="I103" s="230"/>
      <c r="J103" s="226"/>
      <c r="K103" s="226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153</v>
      </c>
      <c r="AU103" s="235" t="s">
        <v>83</v>
      </c>
      <c r="AV103" s="13" t="s">
        <v>83</v>
      </c>
      <c r="AW103" s="13" t="s">
        <v>35</v>
      </c>
      <c r="AX103" s="13" t="s">
        <v>81</v>
      </c>
      <c r="AY103" s="235" t="s">
        <v>140</v>
      </c>
    </row>
    <row r="104" s="2" customFormat="1" ht="33" customHeight="1">
      <c r="A104" s="39"/>
      <c r="B104" s="40"/>
      <c r="C104" s="205" t="s">
        <v>147</v>
      </c>
      <c r="D104" s="205" t="s">
        <v>142</v>
      </c>
      <c r="E104" s="206" t="s">
        <v>167</v>
      </c>
      <c r="F104" s="207" t="s">
        <v>168</v>
      </c>
      <c r="G104" s="208" t="s">
        <v>169</v>
      </c>
      <c r="H104" s="209">
        <v>57.450000000000003</v>
      </c>
      <c r="I104" s="210"/>
      <c r="J104" s="211">
        <f>ROUND(I104*H104,2)</f>
        <v>0</v>
      </c>
      <c r="K104" s="207" t="s">
        <v>146</v>
      </c>
      <c r="L104" s="45"/>
      <c r="M104" s="212" t="s">
        <v>28</v>
      </c>
      <c r="N104" s="213" t="s">
        <v>44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147</v>
      </c>
      <c r="AT104" s="216" t="s">
        <v>142</v>
      </c>
      <c r="AU104" s="216" t="s">
        <v>83</v>
      </c>
      <c r="AY104" s="18" t="s">
        <v>140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81</v>
      </c>
      <c r="BK104" s="217">
        <f>ROUND(I104*H104,2)</f>
        <v>0</v>
      </c>
      <c r="BL104" s="18" t="s">
        <v>147</v>
      </c>
      <c r="BM104" s="216" t="s">
        <v>170</v>
      </c>
    </row>
    <row r="105" s="2" customFormat="1">
      <c r="A105" s="39"/>
      <c r="B105" s="40"/>
      <c r="C105" s="41"/>
      <c r="D105" s="218" t="s">
        <v>149</v>
      </c>
      <c r="E105" s="41"/>
      <c r="F105" s="219" t="s">
        <v>171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149</v>
      </c>
      <c r="AU105" s="18" t="s">
        <v>83</v>
      </c>
    </row>
    <row r="106" s="2" customFormat="1">
      <c r="A106" s="39"/>
      <c r="B106" s="40"/>
      <c r="C106" s="41"/>
      <c r="D106" s="223" t="s">
        <v>151</v>
      </c>
      <c r="E106" s="41"/>
      <c r="F106" s="224" t="s">
        <v>172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151</v>
      </c>
      <c r="AU106" s="18" t="s">
        <v>83</v>
      </c>
    </row>
    <row r="107" s="13" customFormat="1">
      <c r="A107" s="13"/>
      <c r="B107" s="225"/>
      <c r="C107" s="226"/>
      <c r="D107" s="218" t="s">
        <v>153</v>
      </c>
      <c r="E107" s="227" t="s">
        <v>28</v>
      </c>
      <c r="F107" s="228" t="s">
        <v>173</v>
      </c>
      <c r="G107" s="226"/>
      <c r="H107" s="229">
        <v>57.450000000000003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153</v>
      </c>
      <c r="AU107" s="235" t="s">
        <v>83</v>
      </c>
      <c r="AV107" s="13" t="s">
        <v>83</v>
      </c>
      <c r="AW107" s="13" t="s">
        <v>35</v>
      </c>
      <c r="AX107" s="13" t="s">
        <v>73</v>
      </c>
      <c r="AY107" s="235" t="s">
        <v>140</v>
      </c>
    </row>
    <row r="108" s="14" customFormat="1">
      <c r="A108" s="14"/>
      <c r="B108" s="236"/>
      <c r="C108" s="237"/>
      <c r="D108" s="218" t="s">
        <v>153</v>
      </c>
      <c r="E108" s="238" t="s">
        <v>28</v>
      </c>
      <c r="F108" s="239" t="s">
        <v>174</v>
      </c>
      <c r="G108" s="237"/>
      <c r="H108" s="240">
        <v>57.450000000000003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153</v>
      </c>
      <c r="AU108" s="246" t="s">
        <v>83</v>
      </c>
      <c r="AV108" s="14" t="s">
        <v>147</v>
      </c>
      <c r="AW108" s="14" t="s">
        <v>35</v>
      </c>
      <c r="AX108" s="14" t="s">
        <v>81</v>
      </c>
      <c r="AY108" s="246" t="s">
        <v>140</v>
      </c>
    </row>
    <row r="109" s="2" customFormat="1" ht="33" customHeight="1">
      <c r="A109" s="39"/>
      <c r="B109" s="40"/>
      <c r="C109" s="205" t="s">
        <v>175</v>
      </c>
      <c r="D109" s="205" t="s">
        <v>142</v>
      </c>
      <c r="E109" s="206" t="s">
        <v>176</v>
      </c>
      <c r="F109" s="207" t="s">
        <v>177</v>
      </c>
      <c r="G109" s="208" t="s">
        <v>169</v>
      </c>
      <c r="H109" s="209">
        <v>562</v>
      </c>
      <c r="I109" s="210"/>
      <c r="J109" s="211">
        <f>ROUND(I109*H109,2)</f>
        <v>0</v>
      </c>
      <c r="K109" s="207" t="s">
        <v>146</v>
      </c>
      <c r="L109" s="45"/>
      <c r="M109" s="212" t="s">
        <v>28</v>
      </c>
      <c r="N109" s="213" t="s">
        <v>44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147</v>
      </c>
      <c r="AT109" s="216" t="s">
        <v>142</v>
      </c>
      <c r="AU109" s="216" t="s">
        <v>83</v>
      </c>
      <c r="AY109" s="18" t="s">
        <v>140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81</v>
      </c>
      <c r="BK109" s="217">
        <f>ROUND(I109*H109,2)</f>
        <v>0</v>
      </c>
      <c r="BL109" s="18" t="s">
        <v>147</v>
      </c>
      <c r="BM109" s="216" t="s">
        <v>178</v>
      </c>
    </row>
    <row r="110" s="2" customFormat="1">
      <c r="A110" s="39"/>
      <c r="B110" s="40"/>
      <c r="C110" s="41"/>
      <c r="D110" s="218" t="s">
        <v>149</v>
      </c>
      <c r="E110" s="41"/>
      <c r="F110" s="219" t="s">
        <v>179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149</v>
      </c>
      <c r="AU110" s="18" t="s">
        <v>83</v>
      </c>
    </row>
    <row r="111" s="2" customFormat="1">
      <c r="A111" s="39"/>
      <c r="B111" s="40"/>
      <c r="C111" s="41"/>
      <c r="D111" s="223" t="s">
        <v>151</v>
      </c>
      <c r="E111" s="41"/>
      <c r="F111" s="224" t="s">
        <v>180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151</v>
      </c>
      <c r="AU111" s="18" t="s">
        <v>83</v>
      </c>
    </row>
    <row r="112" s="13" customFormat="1">
      <c r="A112" s="13"/>
      <c r="B112" s="225"/>
      <c r="C112" s="226"/>
      <c r="D112" s="218" t="s">
        <v>153</v>
      </c>
      <c r="E112" s="227" t="s">
        <v>28</v>
      </c>
      <c r="F112" s="228" t="s">
        <v>181</v>
      </c>
      <c r="G112" s="226"/>
      <c r="H112" s="229">
        <v>447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153</v>
      </c>
      <c r="AU112" s="235" t="s">
        <v>83</v>
      </c>
      <c r="AV112" s="13" t="s">
        <v>83</v>
      </c>
      <c r="AW112" s="13" t="s">
        <v>35</v>
      </c>
      <c r="AX112" s="13" t="s">
        <v>73</v>
      </c>
      <c r="AY112" s="235" t="s">
        <v>140</v>
      </c>
    </row>
    <row r="113" s="13" customFormat="1">
      <c r="A113" s="13"/>
      <c r="B113" s="225"/>
      <c r="C113" s="226"/>
      <c r="D113" s="218" t="s">
        <v>153</v>
      </c>
      <c r="E113" s="227" t="s">
        <v>28</v>
      </c>
      <c r="F113" s="228" t="s">
        <v>182</v>
      </c>
      <c r="G113" s="226"/>
      <c r="H113" s="229">
        <v>115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153</v>
      </c>
      <c r="AU113" s="235" t="s">
        <v>83</v>
      </c>
      <c r="AV113" s="13" t="s">
        <v>83</v>
      </c>
      <c r="AW113" s="13" t="s">
        <v>35</v>
      </c>
      <c r="AX113" s="13" t="s">
        <v>73</v>
      </c>
      <c r="AY113" s="235" t="s">
        <v>140</v>
      </c>
    </row>
    <row r="114" s="14" customFormat="1">
      <c r="A114" s="14"/>
      <c r="B114" s="236"/>
      <c r="C114" s="237"/>
      <c r="D114" s="218" t="s">
        <v>153</v>
      </c>
      <c r="E114" s="238" t="s">
        <v>28</v>
      </c>
      <c r="F114" s="239" t="s">
        <v>174</v>
      </c>
      <c r="G114" s="237"/>
      <c r="H114" s="240">
        <v>562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153</v>
      </c>
      <c r="AU114" s="246" t="s">
        <v>83</v>
      </c>
      <c r="AV114" s="14" t="s">
        <v>147</v>
      </c>
      <c r="AW114" s="14" t="s">
        <v>35</v>
      </c>
      <c r="AX114" s="14" t="s">
        <v>81</v>
      </c>
      <c r="AY114" s="246" t="s">
        <v>140</v>
      </c>
    </row>
    <row r="115" s="2" customFormat="1" ht="33" customHeight="1">
      <c r="A115" s="39"/>
      <c r="B115" s="40"/>
      <c r="C115" s="205" t="s">
        <v>183</v>
      </c>
      <c r="D115" s="205" t="s">
        <v>142</v>
      </c>
      <c r="E115" s="206" t="s">
        <v>184</v>
      </c>
      <c r="F115" s="207" t="s">
        <v>185</v>
      </c>
      <c r="G115" s="208" t="s">
        <v>169</v>
      </c>
      <c r="H115" s="209">
        <v>12</v>
      </c>
      <c r="I115" s="210"/>
      <c r="J115" s="211">
        <f>ROUND(I115*H115,2)</f>
        <v>0</v>
      </c>
      <c r="K115" s="207" t="s">
        <v>146</v>
      </c>
      <c r="L115" s="45"/>
      <c r="M115" s="212" t="s">
        <v>28</v>
      </c>
      <c r="N115" s="213" t="s">
        <v>44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147</v>
      </c>
      <c r="AT115" s="216" t="s">
        <v>142</v>
      </c>
      <c r="AU115" s="216" t="s">
        <v>83</v>
      </c>
      <c r="AY115" s="18" t="s">
        <v>140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81</v>
      </c>
      <c r="BK115" s="217">
        <f>ROUND(I115*H115,2)</f>
        <v>0</v>
      </c>
      <c r="BL115" s="18" t="s">
        <v>147</v>
      </c>
      <c r="BM115" s="216" t="s">
        <v>186</v>
      </c>
    </row>
    <row r="116" s="2" customFormat="1">
      <c r="A116" s="39"/>
      <c r="B116" s="40"/>
      <c r="C116" s="41"/>
      <c r="D116" s="218" t="s">
        <v>149</v>
      </c>
      <c r="E116" s="41"/>
      <c r="F116" s="219" t="s">
        <v>187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149</v>
      </c>
      <c r="AU116" s="18" t="s">
        <v>83</v>
      </c>
    </row>
    <row r="117" s="2" customFormat="1">
      <c r="A117" s="39"/>
      <c r="B117" s="40"/>
      <c r="C117" s="41"/>
      <c r="D117" s="223" t="s">
        <v>151</v>
      </c>
      <c r="E117" s="41"/>
      <c r="F117" s="224" t="s">
        <v>188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151</v>
      </c>
      <c r="AU117" s="18" t="s">
        <v>83</v>
      </c>
    </row>
    <row r="118" s="13" customFormat="1">
      <c r="A118" s="13"/>
      <c r="B118" s="225"/>
      <c r="C118" s="226"/>
      <c r="D118" s="218" t="s">
        <v>153</v>
      </c>
      <c r="E118" s="227" t="s">
        <v>28</v>
      </c>
      <c r="F118" s="228" t="s">
        <v>189</v>
      </c>
      <c r="G118" s="226"/>
      <c r="H118" s="229">
        <v>12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153</v>
      </c>
      <c r="AU118" s="235" t="s">
        <v>83</v>
      </c>
      <c r="AV118" s="13" t="s">
        <v>83</v>
      </c>
      <c r="AW118" s="13" t="s">
        <v>35</v>
      </c>
      <c r="AX118" s="13" t="s">
        <v>73</v>
      </c>
      <c r="AY118" s="235" t="s">
        <v>140</v>
      </c>
    </row>
    <row r="119" s="14" customFormat="1">
      <c r="A119" s="14"/>
      <c r="B119" s="236"/>
      <c r="C119" s="237"/>
      <c r="D119" s="218" t="s">
        <v>153</v>
      </c>
      <c r="E119" s="238" t="s">
        <v>28</v>
      </c>
      <c r="F119" s="239" t="s">
        <v>174</v>
      </c>
      <c r="G119" s="237"/>
      <c r="H119" s="240">
        <v>12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153</v>
      </c>
      <c r="AU119" s="246" t="s">
        <v>83</v>
      </c>
      <c r="AV119" s="14" t="s">
        <v>147</v>
      </c>
      <c r="AW119" s="14" t="s">
        <v>35</v>
      </c>
      <c r="AX119" s="14" t="s">
        <v>81</v>
      </c>
      <c r="AY119" s="246" t="s">
        <v>140</v>
      </c>
    </row>
    <row r="120" s="2" customFormat="1" ht="24.15" customHeight="1">
      <c r="A120" s="39"/>
      <c r="B120" s="40"/>
      <c r="C120" s="205" t="s">
        <v>190</v>
      </c>
      <c r="D120" s="205" t="s">
        <v>142</v>
      </c>
      <c r="E120" s="206" t="s">
        <v>191</v>
      </c>
      <c r="F120" s="207" t="s">
        <v>192</v>
      </c>
      <c r="G120" s="208" t="s">
        <v>169</v>
      </c>
      <c r="H120" s="209">
        <v>2</v>
      </c>
      <c r="I120" s="210"/>
      <c r="J120" s="211">
        <f>ROUND(I120*H120,2)</f>
        <v>0</v>
      </c>
      <c r="K120" s="207" t="s">
        <v>146</v>
      </c>
      <c r="L120" s="45"/>
      <c r="M120" s="212" t="s">
        <v>28</v>
      </c>
      <c r="N120" s="213" t="s">
        <v>44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147</v>
      </c>
      <c r="AT120" s="216" t="s">
        <v>142</v>
      </c>
      <c r="AU120" s="216" t="s">
        <v>83</v>
      </c>
      <c r="AY120" s="18" t="s">
        <v>140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81</v>
      </c>
      <c r="BK120" s="217">
        <f>ROUND(I120*H120,2)</f>
        <v>0</v>
      </c>
      <c r="BL120" s="18" t="s">
        <v>147</v>
      </c>
      <c r="BM120" s="216" t="s">
        <v>193</v>
      </c>
    </row>
    <row r="121" s="2" customFormat="1">
      <c r="A121" s="39"/>
      <c r="B121" s="40"/>
      <c r="C121" s="41"/>
      <c r="D121" s="218" t="s">
        <v>149</v>
      </c>
      <c r="E121" s="41"/>
      <c r="F121" s="219" t="s">
        <v>194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149</v>
      </c>
      <c r="AU121" s="18" t="s">
        <v>83</v>
      </c>
    </row>
    <row r="122" s="2" customFormat="1">
      <c r="A122" s="39"/>
      <c r="B122" s="40"/>
      <c r="C122" s="41"/>
      <c r="D122" s="223" t="s">
        <v>151</v>
      </c>
      <c r="E122" s="41"/>
      <c r="F122" s="224" t="s">
        <v>195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151</v>
      </c>
      <c r="AU122" s="18" t="s">
        <v>83</v>
      </c>
    </row>
    <row r="123" s="13" customFormat="1">
      <c r="A123" s="13"/>
      <c r="B123" s="225"/>
      <c r="C123" s="226"/>
      <c r="D123" s="218" t="s">
        <v>153</v>
      </c>
      <c r="E123" s="227" t="s">
        <v>28</v>
      </c>
      <c r="F123" s="228" t="s">
        <v>196</v>
      </c>
      <c r="G123" s="226"/>
      <c r="H123" s="229">
        <v>2</v>
      </c>
      <c r="I123" s="230"/>
      <c r="J123" s="226"/>
      <c r="K123" s="226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153</v>
      </c>
      <c r="AU123" s="235" t="s">
        <v>83</v>
      </c>
      <c r="AV123" s="13" t="s">
        <v>83</v>
      </c>
      <c r="AW123" s="13" t="s">
        <v>35</v>
      </c>
      <c r="AX123" s="13" t="s">
        <v>81</v>
      </c>
      <c r="AY123" s="235" t="s">
        <v>140</v>
      </c>
    </row>
    <row r="124" s="2" customFormat="1" ht="24.15" customHeight="1">
      <c r="A124" s="39"/>
      <c r="B124" s="40"/>
      <c r="C124" s="205" t="s">
        <v>197</v>
      </c>
      <c r="D124" s="205" t="s">
        <v>142</v>
      </c>
      <c r="E124" s="206" t="s">
        <v>198</v>
      </c>
      <c r="F124" s="207" t="s">
        <v>199</v>
      </c>
      <c r="G124" s="208" t="s">
        <v>157</v>
      </c>
      <c r="H124" s="209">
        <v>2</v>
      </c>
      <c r="I124" s="210"/>
      <c r="J124" s="211">
        <f>ROUND(I124*H124,2)</f>
        <v>0</v>
      </c>
      <c r="K124" s="207" t="s">
        <v>146</v>
      </c>
      <c r="L124" s="45"/>
      <c r="M124" s="212" t="s">
        <v>28</v>
      </c>
      <c r="N124" s="213" t="s">
        <v>44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147</v>
      </c>
      <c r="AT124" s="216" t="s">
        <v>142</v>
      </c>
      <c r="AU124" s="216" t="s">
        <v>83</v>
      </c>
      <c r="AY124" s="18" t="s">
        <v>140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81</v>
      </c>
      <c r="BK124" s="217">
        <f>ROUND(I124*H124,2)</f>
        <v>0</v>
      </c>
      <c r="BL124" s="18" t="s">
        <v>147</v>
      </c>
      <c r="BM124" s="216" t="s">
        <v>200</v>
      </c>
    </row>
    <row r="125" s="2" customFormat="1">
      <c r="A125" s="39"/>
      <c r="B125" s="40"/>
      <c r="C125" s="41"/>
      <c r="D125" s="218" t="s">
        <v>149</v>
      </c>
      <c r="E125" s="41"/>
      <c r="F125" s="219" t="s">
        <v>201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149</v>
      </c>
      <c r="AU125" s="18" t="s">
        <v>83</v>
      </c>
    </row>
    <row r="126" s="2" customFormat="1">
      <c r="A126" s="39"/>
      <c r="B126" s="40"/>
      <c r="C126" s="41"/>
      <c r="D126" s="223" t="s">
        <v>151</v>
      </c>
      <c r="E126" s="41"/>
      <c r="F126" s="224" t="s">
        <v>202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151</v>
      </c>
      <c r="AU126" s="18" t="s">
        <v>83</v>
      </c>
    </row>
    <row r="127" s="13" customFormat="1">
      <c r="A127" s="13"/>
      <c r="B127" s="225"/>
      <c r="C127" s="226"/>
      <c r="D127" s="218" t="s">
        <v>153</v>
      </c>
      <c r="E127" s="227" t="s">
        <v>28</v>
      </c>
      <c r="F127" s="228" t="s">
        <v>83</v>
      </c>
      <c r="G127" s="226"/>
      <c r="H127" s="229">
        <v>2</v>
      </c>
      <c r="I127" s="230"/>
      <c r="J127" s="226"/>
      <c r="K127" s="226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153</v>
      </c>
      <c r="AU127" s="235" t="s">
        <v>83</v>
      </c>
      <c r="AV127" s="13" t="s">
        <v>83</v>
      </c>
      <c r="AW127" s="13" t="s">
        <v>35</v>
      </c>
      <c r="AX127" s="13" t="s">
        <v>81</v>
      </c>
      <c r="AY127" s="235" t="s">
        <v>140</v>
      </c>
    </row>
    <row r="128" s="2" customFormat="1" ht="24.15" customHeight="1">
      <c r="A128" s="39"/>
      <c r="B128" s="40"/>
      <c r="C128" s="205" t="s">
        <v>203</v>
      </c>
      <c r="D128" s="205" t="s">
        <v>142</v>
      </c>
      <c r="E128" s="206" t="s">
        <v>204</v>
      </c>
      <c r="F128" s="207" t="s">
        <v>205</v>
      </c>
      <c r="G128" s="208" t="s">
        <v>157</v>
      </c>
      <c r="H128" s="209">
        <v>2</v>
      </c>
      <c r="I128" s="210"/>
      <c r="J128" s="211">
        <f>ROUND(I128*H128,2)</f>
        <v>0</v>
      </c>
      <c r="K128" s="207" t="s">
        <v>146</v>
      </c>
      <c r="L128" s="45"/>
      <c r="M128" s="212" t="s">
        <v>28</v>
      </c>
      <c r="N128" s="213" t="s">
        <v>44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147</v>
      </c>
      <c r="AT128" s="216" t="s">
        <v>142</v>
      </c>
      <c r="AU128" s="216" t="s">
        <v>83</v>
      </c>
      <c r="AY128" s="18" t="s">
        <v>140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81</v>
      </c>
      <c r="BK128" s="217">
        <f>ROUND(I128*H128,2)</f>
        <v>0</v>
      </c>
      <c r="BL128" s="18" t="s">
        <v>147</v>
      </c>
      <c r="BM128" s="216" t="s">
        <v>206</v>
      </c>
    </row>
    <row r="129" s="2" customFormat="1">
      <c r="A129" s="39"/>
      <c r="B129" s="40"/>
      <c r="C129" s="41"/>
      <c r="D129" s="218" t="s">
        <v>149</v>
      </c>
      <c r="E129" s="41"/>
      <c r="F129" s="219" t="s">
        <v>207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149</v>
      </c>
      <c r="AU129" s="18" t="s">
        <v>83</v>
      </c>
    </row>
    <row r="130" s="2" customFormat="1">
      <c r="A130" s="39"/>
      <c r="B130" s="40"/>
      <c r="C130" s="41"/>
      <c r="D130" s="223" t="s">
        <v>151</v>
      </c>
      <c r="E130" s="41"/>
      <c r="F130" s="224" t="s">
        <v>208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151</v>
      </c>
      <c r="AU130" s="18" t="s">
        <v>83</v>
      </c>
    </row>
    <row r="131" s="13" customFormat="1">
      <c r="A131" s="13"/>
      <c r="B131" s="225"/>
      <c r="C131" s="226"/>
      <c r="D131" s="218" t="s">
        <v>153</v>
      </c>
      <c r="E131" s="227" t="s">
        <v>28</v>
      </c>
      <c r="F131" s="228" t="s">
        <v>83</v>
      </c>
      <c r="G131" s="226"/>
      <c r="H131" s="229">
        <v>2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153</v>
      </c>
      <c r="AU131" s="235" t="s">
        <v>83</v>
      </c>
      <c r="AV131" s="13" t="s">
        <v>83</v>
      </c>
      <c r="AW131" s="13" t="s">
        <v>35</v>
      </c>
      <c r="AX131" s="13" t="s">
        <v>81</v>
      </c>
      <c r="AY131" s="235" t="s">
        <v>140</v>
      </c>
    </row>
    <row r="132" s="2" customFormat="1" ht="24.15" customHeight="1">
      <c r="A132" s="39"/>
      <c r="B132" s="40"/>
      <c r="C132" s="205" t="s">
        <v>209</v>
      </c>
      <c r="D132" s="205" t="s">
        <v>142</v>
      </c>
      <c r="E132" s="206" t="s">
        <v>210</v>
      </c>
      <c r="F132" s="207" t="s">
        <v>211</v>
      </c>
      <c r="G132" s="208" t="s">
        <v>157</v>
      </c>
      <c r="H132" s="209">
        <v>2</v>
      </c>
      <c r="I132" s="210"/>
      <c r="J132" s="211">
        <f>ROUND(I132*H132,2)</f>
        <v>0</v>
      </c>
      <c r="K132" s="207" t="s">
        <v>146</v>
      </c>
      <c r="L132" s="45"/>
      <c r="M132" s="212" t="s">
        <v>28</v>
      </c>
      <c r="N132" s="213" t="s">
        <v>44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147</v>
      </c>
      <c r="AT132" s="216" t="s">
        <v>142</v>
      </c>
      <c r="AU132" s="216" t="s">
        <v>83</v>
      </c>
      <c r="AY132" s="18" t="s">
        <v>140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81</v>
      </c>
      <c r="BK132" s="217">
        <f>ROUND(I132*H132,2)</f>
        <v>0</v>
      </c>
      <c r="BL132" s="18" t="s">
        <v>147</v>
      </c>
      <c r="BM132" s="216" t="s">
        <v>212</v>
      </c>
    </row>
    <row r="133" s="2" customFormat="1">
      <c r="A133" s="39"/>
      <c r="B133" s="40"/>
      <c r="C133" s="41"/>
      <c r="D133" s="218" t="s">
        <v>149</v>
      </c>
      <c r="E133" s="41"/>
      <c r="F133" s="219" t="s">
        <v>213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149</v>
      </c>
      <c r="AU133" s="18" t="s">
        <v>83</v>
      </c>
    </row>
    <row r="134" s="2" customFormat="1">
      <c r="A134" s="39"/>
      <c r="B134" s="40"/>
      <c r="C134" s="41"/>
      <c r="D134" s="223" t="s">
        <v>151</v>
      </c>
      <c r="E134" s="41"/>
      <c r="F134" s="224" t="s">
        <v>214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151</v>
      </c>
      <c r="AU134" s="18" t="s">
        <v>83</v>
      </c>
    </row>
    <row r="135" s="13" customFormat="1">
      <c r="A135" s="13"/>
      <c r="B135" s="225"/>
      <c r="C135" s="226"/>
      <c r="D135" s="218" t="s">
        <v>153</v>
      </c>
      <c r="E135" s="227" t="s">
        <v>28</v>
      </c>
      <c r="F135" s="228" t="s">
        <v>83</v>
      </c>
      <c r="G135" s="226"/>
      <c r="H135" s="229">
        <v>2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153</v>
      </c>
      <c r="AU135" s="235" t="s">
        <v>83</v>
      </c>
      <c r="AV135" s="13" t="s">
        <v>83</v>
      </c>
      <c r="AW135" s="13" t="s">
        <v>35</v>
      </c>
      <c r="AX135" s="13" t="s">
        <v>81</v>
      </c>
      <c r="AY135" s="235" t="s">
        <v>140</v>
      </c>
    </row>
    <row r="136" s="2" customFormat="1" ht="24.15" customHeight="1">
      <c r="A136" s="39"/>
      <c r="B136" s="40"/>
      <c r="C136" s="205" t="s">
        <v>215</v>
      </c>
      <c r="D136" s="205" t="s">
        <v>142</v>
      </c>
      <c r="E136" s="206" t="s">
        <v>216</v>
      </c>
      <c r="F136" s="207" t="s">
        <v>217</v>
      </c>
      <c r="G136" s="208" t="s">
        <v>145</v>
      </c>
      <c r="H136" s="209">
        <v>45</v>
      </c>
      <c r="I136" s="210"/>
      <c r="J136" s="211">
        <f>ROUND(I136*H136,2)</f>
        <v>0</v>
      </c>
      <c r="K136" s="207" t="s">
        <v>146</v>
      </c>
      <c r="L136" s="45"/>
      <c r="M136" s="212" t="s">
        <v>28</v>
      </c>
      <c r="N136" s="213" t="s">
        <v>44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147</v>
      </c>
      <c r="AT136" s="216" t="s">
        <v>142</v>
      </c>
      <c r="AU136" s="216" t="s">
        <v>83</v>
      </c>
      <c r="AY136" s="18" t="s">
        <v>140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81</v>
      </c>
      <c r="BK136" s="217">
        <f>ROUND(I136*H136,2)</f>
        <v>0</v>
      </c>
      <c r="BL136" s="18" t="s">
        <v>147</v>
      </c>
      <c r="BM136" s="216" t="s">
        <v>218</v>
      </c>
    </row>
    <row r="137" s="2" customFormat="1">
      <c r="A137" s="39"/>
      <c r="B137" s="40"/>
      <c r="C137" s="41"/>
      <c r="D137" s="218" t="s">
        <v>149</v>
      </c>
      <c r="E137" s="41"/>
      <c r="F137" s="219" t="s">
        <v>219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149</v>
      </c>
      <c r="AU137" s="18" t="s">
        <v>83</v>
      </c>
    </row>
    <row r="138" s="2" customFormat="1">
      <c r="A138" s="39"/>
      <c r="B138" s="40"/>
      <c r="C138" s="41"/>
      <c r="D138" s="223" t="s">
        <v>151</v>
      </c>
      <c r="E138" s="41"/>
      <c r="F138" s="224" t="s">
        <v>220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151</v>
      </c>
      <c r="AU138" s="18" t="s">
        <v>83</v>
      </c>
    </row>
    <row r="139" s="2" customFormat="1">
      <c r="A139" s="39"/>
      <c r="B139" s="40"/>
      <c r="C139" s="41"/>
      <c r="D139" s="218" t="s">
        <v>221</v>
      </c>
      <c r="E139" s="41"/>
      <c r="F139" s="247" t="s">
        <v>222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221</v>
      </c>
      <c r="AU139" s="18" t="s">
        <v>83</v>
      </c>
    </row>
    <row r="140" s="13" customFormat="1">
      <c r="A140" s="13"/>
      <c r="B140" s="225"/>
      <c r="C140" s="226"/>
      <c r="D140" s="218" t="s">
        <v>153</v>
      </c>
      <c r="E140" s="227" t="s">
        <v>28</v>
      </c>
      <c r="F140" s="228" t="s">
        <v>154</v>
      </c>
      <c r="G140" s="226"/>
      <c r="H140" s="229">
        <v>45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153</v>
      </c>
      <c r="AU140" s="235" t="s">
        <v>83</v>
      </c>
      <c r="AV140" s="13" t="s">
        <v>83</v>
      </c>
      <c r="AW140" s="13" t="s">
        <v>35</v>
      </c>
      <c r="AX140" s="13" t="s">
        <v>81</v>
      </c>
      <c r="AY140" s="235" t="s">
        <v>140</v>
      </c>
    </row>
    <row r="141" s="2" customFormat="1" ht="33" customHeight="1">
      <c r="A141" s="39"/>
      <c r="B141" s="40"/>
      <c r="C141" s="205" t="s">
        <v>8</v>
      </c>
      <c r="D141" s="205" t="s">
        <v>142</v>
      </c>
      <c r="E141" s="206" t="s">
        <v>223</v>
      </c>
      <c r="F141" s="207" t="s">
        <v>224</v>
      </c>
      <c r="G141" s="208" t="s">
        <v>157</v>
      </c>
      <c r="H141" s="209">
        <v>18</v>
      </c>
      <c r="I141" s="210"/>
      <c r="J141" s="211">
        <f>ROUND(I141*H141,2)</f>
        <v>0</v>
      </c>
      <c r="K141" s="207" t="s">
        <v>146</v>
      </c>
      <c r="L141" s="45"/>
      <c r="M141" s="212" t="s">
        <v>28</v>
      </c>
      <c r="N141" s="213" t="s">
        <v>44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147</v>
      </c>
      <c r="AT141" s="216" t="s">
        <v>142</v>
      </c>
      <c r="AU141" s="216" t="s">
        <v>83</v>
      </c>
      <c r="AY141" s="18" t="s">
        <v>140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81</v>
      </c>
      <c r="BK141" s="217">
        <f>ROUND(I141*H141,2)</f>
        <v>0</v>
      </c>
      <c r="BL141" s="18" t="s">
        <v>147</v>
      </c>
      <c r="BM141" s="216" t="s">
        <v>225</v>
      </c>
    </row>
    <row r="142" s="2" customFormat="1">
      <c r="A142" s="39"/>
      <c r="B142" s="40"/>
      <c r="C142" s="41"/>
      <c r="D142" s="218" t="s">
        <v>149</v>
      </c>
      <c r="E142" s="41"/>
      <c r="F142" s="219" t="s">
        <v>226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149</v>
      </c>
      <c r="AU142" s="18" t="s">
        <v>83</v>
      </c>
    </row>
    <row r="143" s="2" customFormat="1">
      <c r="A143" s="39"/>
      <c r="B143" s="40"/>
      <c r="C143" s="41"/>
      <c r="D143" s="223" t="s">
        <v>151</v>
      </c>
      <c r="E143" s="41"/>
      <c r="F143" s="224" t="s">
        <v>227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151</v>
      </c>
      <c r="AU143" s="18" t="s">
        <v>83</v>
      </c>
    </row>
    <row r="144" s="2" customFormat="1">
      <c r="A144" s="39"/>
      <c r="B144" s="40"/>
      <c r="C144" s="41"/>
      <c r="D144" s="218" t="s">
        <v>221</v>
      </c>
      <c r="E144" s="41"/>
      <c r="F144" s="247" t="s">
        <v>228</v>
      </c>
      <c r="G144" s="41"/>
      <c r="H144" s="41"/>
      <c r="I144" s="220"/>
      <c r="J144" s="41"/>
      <c r="K144" s="41"/>
      <c r="L144" s="45"/>
      <c r="M144" s="221"/>
      <c r="N144" s="222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221</v>
      </c>
      <c r="AU144" s="18" t="s">
        <v>83</v>
      </c>
    </row>
    <row r="145" s="13" customFormat="1">
      <c r="A145" s="13"/>
      <c r="B145" s="225"/>
      <c r="C145" s="226"/>
      <c r="D145" s="218" t="s">
        <v>153</v>
      </c>
      <c r="E145" s="227" t="s">
        <v>28</v>
      </c>
      <c r="F145" s="228" t="s">
        <v>229</v>
      </c>
      <c r="G145" s="226"/>
      <c r="H145" s="229">
        <v>18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153</v>
      </c>
      <c r="AU145" s="235" t="s">
        <v>83</v>
      </c>
      <c r="AV145" s="13" t="s">
        <v>83</v>
      </c>
      <c r="AW145" s="13" t="s">
        <v>35</v>
      </c>
      <c r="AX145" s="13" t="s">
        <v>81</v>
      </c>
      <c r="AY145" s="235" t="s">
        <v>140</v>
      </c>
    </row>
    <row r="146" s="2" customFormat="1" ht="33" customHeight="1">
      <c r="A146" s="39"/>
      <c r="B146" s="40"/>
      <c r="C146" s="205" t="s">
        <v>230</v>
      </c>
      <c r="D146" s="205" t="s">
        <v>142</v>
      </c>
      <c r="E146" s="206" t="s">
        <v>231</v>
      </c>
      <c r="F146" s="207" t="s">
        <v>232</v>
      </c>
      <c r="G146" s="208" t="s">
        <v>157</v>
      </c>
      <c r="H146" s="209">
        <v>18</v>
      </c>
      <c r="I146" s="210"/>
      <c r="J146" s="211">
        <f>ROUND(I146*H146,2)</f>
        <v>0</v>
      </c>
      <c r="K146" s="207" t="s">
        <v>146</v>
      </c>
      <c r="L146" s="45"/>
      <c r="M146" s="212" t="s">
        <v>28</v>
      </c>
      <c r="N146" s="213" t="s">
        <v>44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147</v>
      </c>
      <c r="AT146" s="216" t="s">
        <v>142</v>
      </c>
      <c r="AU146" s="216" t="s">
        <v>83</v>
      </c>
      <c r="AY146" s="18" t="s">
        <v>140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81</v>
      </c>
      <c r="BK146" s="217">
        <f>ROUND(I146*H146,2)</f>
        <v>0</v>
      </c>
      <c r="BL146" s="18" t="s">
        <v>147</v>
      </c>
      <c r="BM146" s="216" t="s">
        <v>233</v>
      </c>
    </row>
    <row r="147" s="2" customFormat="1">
      <c r="A147" s="39"/>
      <c r="B147" s="40"/>
      <c r="C147" s="41"/>
      <c r="D147" s="218" t="s">
        <v>149</v>
      </c>
      <c r="E147" s="41"/>
      <c r="F147" s="219" t="s">
        <v>234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149</v>
      </c>
      <c r="AU147" s="18" t="s">
        <v>83</v>
      </c>
    </row>
    <row r="148" s="2" customFormat="1">
      <c r="A148" s="39"/>
      <c r="B148" s="40"/>
      <c r="C148" s="41"/>
      <c r="D148" s="223" t="s">
        <v>151</v>
      </c>
      <c r="E148" s="41"/>
      <c r="F148" s="224" t="s">
        <v>235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151</v>
      </c>
      <c r="AU148" s="18" t="s">
        <v>83</v>
      </c>
    </row>
    <row r="149" s="2" customFormat="1">
      <c r="A149" s="39"/>
      <c r="B149" s="40"/>
      <c r="C149" s="41"/>
      <c r="D149" s="218" t="s">
        <v>221</v>
      </c>
      <c r="E149" s="41"/>
      <c r="F149" s="247" t="s">
        <v>228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221</v>
      </c>
      <c r="AU149" s="18" t="s">
        <v>83</v>
      </c>
    </row>
    <row r="150" s="13" customFormat="1">
      <c r="A150" s="13"/>
      <c r="B150" s="225"/>
      <c r="C150" s="226"/>
      <c r="D150" s="218" t="s">
        <v>153</v>
      </c>
      <c r="E150" s="227" t="s">
        <v>28</v>
      </c>
      <c r="F150" s="228" t="s">
        <v>229</v>
      </c>
      <c r="G150" s="226"/>
      <c r="H150" s="229">
        <v>18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153</v>
      </c>
      <c r="AU150" s="235" t="s">
        <v>83</v>
      </c>
      <c r="AV150" s="13" t="s">
        <v>83</v>
      </c>
      <c r="AW150" s="13" t="s">
        <v>35</v>
      </c>
      <c r="AX150" s="13" t="s">
        <v>81</v>
      </c>
      <c r="AY150" s="235" t="s">
        <v>140</v>
      </c>
    </row>
    <row r="151" s="2" customFormat="1" ht="24.15" customHeight="1">
      <c r="A151" s="39"/>
      <c r="B151" s="40"/>
      <c r="C151" s="205" t="s">
        <v>236</v>
      </c>
      <c r="D151" s="205" t="s">
        <v>142</v>
      </c>
      <c r="E151" s="206" t="s">
        <v>237</v>
      </c>
      <c r="F151" s="207" t="s">
        <v>238</v>
      </c>
      <c r="G151" s="208" t="s">
        <v>157</v>
      </c>
      <c r="H151" s="209">
        <v>18</v>
      </c>
      <c r="I151" s="210"/>
      <c r="J151" s="211">
        <f>ROUND(I151*H151,2)</f>
        <v>0</v>
      </c>
      <c r="K151" s="207" t="s">
        <v>146</v>
      </c>
      <c r="L151" s="45"/>
      <c r="M151" s="212" t="s">
        <v>28</v>
      </c>
      <c r="N151" s="213" t="s">
        <v>44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147</v>
      </c>
      <c r="AT151" s="216" t="s">
        <v>142</v>
      </c>
      <c r="AU151" s="216" t="s">
        <v>83</v>
      </c>
      <c r="AY151" s="18" t="s">
        <v>140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81</v>
      </c>
      <c r="BK151" s="217">
        <f>ROUND(I151*H151,2)</f>
        <v>0</v>
      </c>
      <c r="BL151" s="18" t="s">
        <v>147</v>
      </c>
      <c r="BM151" s="216" t="s">
        <v>239</v>
      </c>
    </row>
    <row r="152" s="2" customFormat="1">
      <c r="A152" s="39"/>
      <c r="B152" s="40"/>
      <c r="C152" s="41"/>
      <c r="D152" s="218" t="s">
        <v>149</v>
      </c>
      <c r="E152" s="41"/>
      <c r="F152" s="219" t="s">
        <v>240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149</v>
      </c>
      <c r="AU152" s="18" t="s">
        <v>83</v>
      </c>
    </row>
    <row r="153" s="2" customFormat="1">
      <c r="A153" s="39"/>
      <c r="B153" s="40"/>
      <c r="C153" s="41"/>
      <c r="D153" s="223" t="s">
        <v>151</v>
      </c>
      <c r="E153" s="41"/>
      <c r="F153" s="224" t="s">
        <v>241</v>
      </c>
      <c r="G153" s="41"/>
      <c r="H153" s="41"/>
      <c r="I153" s="220"/>
      <c r="J153" s="41"/>
      <c r="K153" s="41"/>
      <c r="L153" s="45"/>
      <c r="M153" s="221"/>
      <c r="N153" s="222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151</v>
      </c>
      <c r="AU153" s="18" t="s">
        <v>83</v>
      </c>
    </row>
    <row r="154" s="2" customFormat="1">
      <c r="A154" s="39"/>
      <c r="B154" s="40"/>
      <c r="C154" s="41"/>
      <c r="D154" s="218" t="s">
        <v>221</v>
      </c>
      <c r="E154" s="41"/>
      <c r="F154" s="247" t="s">
        <v>228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221</v>
      </c>
      <c r="AU154" s="18" t="s">
        <v>83</v>
      </c>
    </row>
    <row r="155" s="13" customFormat="1">
      <c r="A155" s="13"/>
      <c r="B155" s="225"/>
      <c r="C155" s="226"/>
      <c r="D155" s="218" t="s">
        <v>153</v>
      </c>
      <c r="E155" s="227" t="s">
        <v>28</v>
      </c>
      <c r="F155" s="228" t="s">
        <v>229</v>
      </c>
      <c r="G155" s="226"/>
      <c r="H155" s="229">
        <v>18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153</v>
      </c>
      <c r="AU155" s="235" t="s">
        <v>83</v>
      </c>
      <c r="AV155" s="13" t="s">
        <v>83</v>
      </c>
      <c r="AW155" s="13" t="s">
        <v>35</v>
      </c>
      <c r="AX155" s="13" t="s">
        <v>73</v>
      </c>
      <c r="AY155" s="235" t="s">
        <v>140</v>
      </c>
    </row>
    <row r="156" s="14" customFormat="1">
      <c r="A156" s="14"/>
      <c r="B156" s="236"/>
      <c r="C156" s="237"/>
      <c r="D156" s="218" t="s">
        <v>153</v>
      </c>
      <c r="E156" s="238" t="s">
        <v>28</v>
      </c>
      <c r="F156" s="239" t="s">
        <v>174</v>
      </c>
      <c r="G156" s="237"/>
      <c r="H156" s="240">
        <v>18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153</v>
      </c>
      <c r="AU156" s="246" t="s">
        <v>83</v>
      </c>
      <c r="AV156" s="14" t="s">
        <v>147</v>
      </c>
      <c r="AW156" s="14" t="s">
        <v>35</v>
      </c>
      <c r="AX156" s="14" t="s">
        <v>81</v>
      </c>
      <c r="AY156" s="246" t="s">
        <v>140</v>
      </c>
    </row>
    <row r="157" s="2" customFormat="1" ht="24.15" customHeight="1">
      <c r="A157" s="39"/>
      <c r="B157" s="40"/>
      <c r="C157" s="205" t="s">
        <v>242</v>
      </c>
      <c r="D157" s="205" t="s">
        <v>142</v>
      </c>
      <c r="E157" s="206" t="s">
        <v>243</v>
      </c>
      <c r="F157" s="207" t="s">
        <v>244</v>
      </c>
      <c r="G157" s="208" t="s">
        <v>145</v>
      </c>
      <c r="H157" s="209">
        <v>225</v>
      </c>
      <c r="I157" s="210"/>
      <c r="J157" s="211">
        <f>ROUND(I157*H157,2)</f>
        <v>0</v>
      </c>
      <c r="K157" s="207" t="s">
        <v>146</v>
      </c>
      <c r="L157" s="45"/>
      <c r="M157" s="212" t="s">
        <v>28</v>
      </c>
      <c r="N157" s="213" t="s">
        <v>44</v>
      </c>
      <c r="O157" s="85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147</v>
      </c>
      <c r="AT157" s="216" t="s">
        <v>142</v>
      </c>
      <c r="AU157" s="216" t="s">
        <v>83</v>
      </c>
      <c r="AY157" s="18" t="s">
        <v>140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81</v>
      </c>
      <c r="BK157" s="217">
        <f>ROUND(I157*H157,2)</f>
        <v>0</v>
      </c>
      <c r="BL157" s="18" t="s">
        <v>147</v>
      </c>
      <c r="BM157" s="216" t="s">
        <v>245</v>
      </c>
    </row>
    <row r="158" s="2" customFormat="1">
      <c r="A158" s="39"/>
      <c r="B158" s="40"/>
      <c r="C158" s="41"/>
      <c r="D158" s="218" t="s">
        <v>149</v>
      </c>
      <c r="E158" s="41"/>
      <c r="F158" s="219" t="s">
        <v>246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149</v>
      </c>
      <c r="AU158" s="18" t="s">
        <v>83</v>
      </c>
    </row>
    <row r="159" s="2" customFormat="1">
      <c r="A159" s="39"/>
      <c r="B159" s="40"/>
      <c r="C159" s="41"/>
      <c r="D159" s="223" t="s">
        <v>151</v>
      </c>
      <c r="E159" s="41"/>
      <c r="F159" s="224" t="s">
        <v>247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151</v>
      </c>
      <c r="AU159" s="18" t="s">
        <v>83</v>
      </c>
    </row>
    <row r="160" s="2" customFormat="1">
      <c r="A160" s="39"/>
      <c r="B160" s="40"/>
      <c r="C160" s="41"/>
      <c r="D160" s="218" t="s">
        <v>221</v>
      </c>
      <c r="E160" s="41"/>
      <c r="F160" s="247" t="s">
        <v>228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221</v>
      </c>
      <c r="AU160" s="18" t="s">
        <v>83</v>
      </c>
    </row>
    <row r="161" s="13" customFormat="1">
      <c r="A161" s="13"/>
      <c r="B161" s="225"/>
      <c r="C161" s="226"/>
      <c r="D161" s="218" t="s">
        <v>153</v>
      </c>
      <c r="E161" s="227" t="s">
        <v>28</v>
      </c>
      <c r="F161" s="228" t="s">
        <v>248</v>
      </c>
      <c r="G161" s="226"/>
      <c r="H161" s="229">
        <v>225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153</v>
      </c>
      <c r="AU161" s="235" t="s">
        <v>83</v>
      </c>
      <c r="AV161" s="13" t="s">
        <v>83</v>
      </c>
      <c r="AW161" s="13" t="s">
        <v>35</v>
      </c>
      <c r="AX161" s="13" t="s">
        <v>73</v>
      </c>
      <c r="AY161" s="235" t="s">
        <v>140</v>
      </c>
    </row>
    <row r="162" s="14" customFormat="1">
      <c r="A162" s="14"/>
      <c r="B162" s="236"/>
      <c r="C162" s="237"/>
      <c r="D162" s="218" t="s">
        <v>153</v>
      </c>
      <c r="E162" s="238" t="s">
        <v>28</v>
      </c>
      <c r="F162" s="239" t="s">
        <v>174</v>
      </c>
      <c r="G162" s="237"/>
      <c r="H162" s="240">
        <v>225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153</v>
      </c>
      <c r="AU162" s="246" t="s">
        <v>83</v>
      </c>
      <c r="AV162" s="14" t="s">
        <v>147</v>
      </c>
      <c r="AW162" s="14" t="s">
        <v>35</v>
      </c>
      <c r="AX162" s="14" t="s">
        <v>81</v>
      </c>
      <c r="AY162" s="246" t="s">
        <v>140</v>
      </c>
    </row>
    <row r="163" s="2" customFormat="1" ht="37.8" customHeight="1">
      <c r="A163" s="39"/>
      <c r="B163" s="40"/>
      <c r="C163" s="205" t="s">
        <v>249</v>
      </c>
      <c r="D163" s="205" t="s">
        <v>142</v>
      </c>
      <c r="E163" s="206" t="s">
        <v>250</v>
      </c>
      <c r="F163" s="207" t="s">
        <v>251</v>
      </c>
      <c r="G163" s="208" t="s">
        <v>169</v>
      </c>
      <c r="H163" s="209">
        <v>0.23799999999999999</v>
      </c>
      <c r="I163" s="210"/>
      <c r="J163" s="211">
        <f>ROUND(I163*H163,2)</f>
        <v>0</v>
      </c>
      <c r="K163" s="207" t="s">
        <v>146</v>
      </c>
      <c r="L163" s="45"/>
      <c r="M163" s="212" t="s">
        <v>28</v>
      </c>
      <c r="N163" s="213" t="s">
        <v>44</v>
      </c>
      <c r="O163" s="85"/>
      <c r="P163" s="214">
        <f>O163*H163</f>
        <v>0</v>
      </c>
      <c r="Q163" s="214">
        <v>0</v>
      </c>
      <c r="R163" s="214">
        <f>Q163*H163</f>
        <v>0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147</v>
      </c>
      <c r="AT163" s="216" t="s">
        <v>142</v>
      </c>
      <c r="AU163" s="216" t="s">
        <v>83</v>
      </c>
      <c r="AY163" s="18" t="s">
        <v>140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81</v>
      </c>
      <c r="BK163" s="217">
        <f>ROUND(I163*H163,2)</f>
        <v>0</v>
      </c>
      <c r="BL163" s="18" t="s">
        <v>147</v>
      </c>
      <c r="BM163" s="216" t="s">
        <v>252</v>
      </c>
    </row>
    <row r="164" s="2" customFormat="1">
      <c r="A164" s="39"/>
      <c r="B164" s="40"/>
      <c r="C164" s="41"/>
      <c r="D164" s="218" t="s">
        <v>149</v>
      </c>
      <c r="E164" s="41"/>
      <c r="F164" s="219" t="s">
        <v>253</v>
      </c>
      <c r="G164" s="41"/>
      <c r="H164" s="41"/>
      <c r="I164" s="220"/>
      <c r="J164" s="41"/>
      <c r="K164" s="41"/>
      <c r="L164" s="45"/>
      <c r="M164" s="221"/>
      <c r="N164" s="222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149</v>
      </c>
      <c r="AU164" s="18" t="s">
        <v>83</v>
      </c>
    </row>
    <row r="165" s="2" customFormat="1">
      <c r="A165" s="39"/>
      <c r="B165" s="40"/>
      <c r="C165" s="41"/>
      <c r="D165" s="223" t="s">
        <v>151</v>
      </c>
      <c r="E165" s="41"/>
      <c r="F165" s="224" t="s">
        <v>254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151</v>
      </c>
      <c r="AU165" s="18" t="s">
        <v>83</v>
      </c>
    </row>
    <row r="166" s="13" customFormat="1">
      <c r="A166" s="13"/>
      <c r="B166" s="225"/>
      <c r="C166" s="226"/>
      <c r="D166" s="218" t="s">
        <v>153</v>
      </c>
      <c r="E166" s="227" t="s">
        <v>28</v>
      </c>
      <c r="F166" s="228" t="s">
        <v>255</v>
      </c>
      <c r="G166" s="226"/>
      <c r="H166" s="229">
        <v>0.23799999999999999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153</v>
      </c>
      <c r="AU166" s="235" t="s">
        <v>83</v>
      </c>
      <c r="AV166" s="13" t="s">
        <v>83</v>
      </c>
      <c r="AW166" s="13" t="s">
        <v>35</v>
      </c>
      <c r="AX166" s="13" t="s">
        <v>81</v>
      </c>
      <c r="AY166" s="235" t="s">
        <v>140</v>
      </c>
    </row>
    <row r="167" s="2" customFormat="1" ht="37.8" customHeight="1">
      <c r="A167" s="39"/>
      <c r="B167" s="40"/>
      <c r="C167" s="205" t="s">
        <v>256</v>
      </c>
      <c r="D167" s="205" t="s">
        <v>142</v>
      </c>
      <c r="E167" s="206" t="s">
        <v>257</v>
      </c>
      <c r="F167" s="207" t="s">
        <v>258</v>
      </c>
      <c r="G167" s="208" t="s">
        <v>169</v>
      </c>
      <c r="H167" s="209">
        <v>633.21199999999999</v>
      </c>
      <c r="I167" s="210"/>
      <c r="J167" s="211">
        <f>ROUND(I167*H167,2)</f>
        <v>0</v>
      </c>
      <c r="K167" s="207" t="s">
        <v>146</v>
      </c>
      <c r="L167" s="45"/>
      <c r="M167" s="212" t="s">
        <v>28</v>
      </c>
      <c r="N167" s="213" t="s">
        <v>44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147</v>
      </c>
      <c r="AT167" s="216" t="s">
        <v>142</v>
      </c>
      <c r="AU167" s="216" t="s">
        <v>83</v>
      </c>
      <c r="AY167" s="18" t="s">
        <v>140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81</v>
      </c>
      <c r="BK167" s="217">
        <f>ROUND(I167*H167,2)</f>
        <v>0</v>
      </c>
      <c r="BL167" s="18" t="s">
        <v>147</v>
      </c>
      <c r="BM167" s="216" t="s">
        <v>259</v>
      </c>
    </row>
    <row r="168" s="2" customFormat="1">
      <c r="A168" s="39"/>
      <c r="B168" s="40"/>
      <c r="C168" s="41"/>
      <c r="D168" s="218" t="s">
        <v>149</v>
      </c>
      <c r="E168" s="41"/>
      <c r="F168" s="219" t="s">
        <v>260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149</v>
      </c>
      <c r="AU168" s="18" t="s">
        <v>83</v>
      </c>
    </row>
    <row r="169" s="2" customFormat="1">
      <c r="A169" s="39"/>
      <c r="B169" s="40"/>
      <c r="C169" s="41"/>
      <c r="D169" s="223" t="s">
        <v>151</v>
      </c>
      <c r="E169" s="41"/>
      <c r="F169" s="224" t="s">
        <v>261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151</v>
      </c>
      <c r="AU169" s="18" t="s">
        <v>83</v>
      </c>
    </row>
    <row r="170" s="2" customFormat="1">
      <c r="A170" s="39"/>
      <c r="B170" s="40"/>
      <c r="C170" s="41"/>
      <c r="D170" s="218" t="s">
        <v>221</v>
      </c>
      <c r="E170" s="41"/>
      <c r="F170" s="247" t="s">
        <v>228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221</v>
      </c>
      <c r="AU170" s="18" t="s">
        <v>83</v>
      </c>
    </row>
    <row r="171" s="13" customFormat="1">
      <c r="A171" s="13"/>
      <c r="B171" s="225"/>
      <c r="C171" s="226"/>
      <c r="D171" s="218" t="s">
        <v>153</v>
      </c>
      <c r="E171" s="227" t="s">
        <v>28</v>
      </c>
      <c r="F171" s="228" t="s">
        <v>262</v>
      </c>
      <c r="G171" s="226"/>
      <c r="H171" s="229">
        <v>57.450000000000003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153</v>
      </c>
      <c r="AU171" s="235" t="s">
        <v>83</v>
      </c>
      <c r="AV171" s="13" t="s">
        <v>83</v>
      </c>
      <c r="AW171" s="13" t="s">
        <v>35</v>
      </c>
      <c r="AX171" s="13" t="s">
        <v>73</v>
      </c>
      <c r="AY171" s="235" t="s">
        <v>140</v>
      </c>
    </row>
    <row r="172" s="13" customFormat="1">
      <c r="A172" s="13"/>
      <c r="B172" s="225"/>
      <c r="C172" s="226"/>
      <c r="D172" s="218" t="s">
        <v>153</v>
      </c>
      <c r="E172" s="227" t="s">
        <v>28</v>
      </c>
      <c r="F172" s="228" t="s">
        <v>263</v>
      </c>
      <c r="G172" s="226"/>
      <c r="H172" s="229">
        <v>576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153</v>
      </c>
      <c r="AU172" s="235" t="s">
        <v>83</v>
      </c>
      <c r="AV172" s="13" t="s">
        <v>83</v>
      </c>
      <c r="AW172" s="13" t="s">
        <v>35</v>
      </c>
      <c r="AX172" s="13" t="s">
        <v>73</v>
      </c>
      <c r="AY172" s="235" t="s">
        <v>140</v>
      </c>
    </row>
    <row r="173" s="13" customFormat="1">
      <c r="A173" s="13"/>
      <c r="B173" s="225"/>
      <c r="C173" s="226"/>
      <c r="D173" s="218" t="s">
        <v>153</v>
      </c>
      <c r="E173" s="227" t="s">
        <v>28</v>
      </c>
      <c r="F173" s="228" t="s">
        <v>264</v>
      </c>
      <c r="G173" s="226"/>
      <c r="H173" s="229">
        <v>-0.23799999999999999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153</v>
      </c>
      <c r="AU173" s="235" t="s">
        <v>83</v>
      </c>
      <c r="AV173" s="13" t="s">
        <v>83</v>
      </c>
      <c r="AW173" s="13" t="s">
        <v>35</v>
      </c>
      <c r="AX173" s="13" t="s">
        <v>73</v>
      </c>
      <c r="AY173" s="235" t="s">
        <v>140</v>
      </c>
    </row>
    <row r="174" s="14" customFormat="1">
      <c r="A174" s="14"/>
      <c r="B174" s="236"/>
      <c r="C174" s="237"/>
      <c r="D174" s="218" t="s">
        <v>153</v>
      </c>
      <c r="E174" s="238" t="s">
        <v>28</v>
      </c>
      <c r="F174" s="239" t="s">
        <v>174</v>
      </c>
      <c r="G174" s="237"/>
      <c r="H174" s="240">
        <v>633.21199999999999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153</v>
      </c>
      <c r="AU174" s="246" t="s">
        <v>83</v>
      </c>
      <c r="AV174" s="14" t="s">
        <v>147</v>
      </c>
      <c r="AW174" s="14" t="s">
        <v>35</v>
      </c>
      <c r="AX174" s="14" t="s">
        <v>81</v>
      </c>
      <c r="AY174" s="246" t="s">
        <v>140</v>
      </c>
    </row>
    <row r="175" s="2" customFormat="1" ht="24.15" customHeight="1">
      <c r="A175" s="39"/>
      <c r="B175" s="40"/>
      <c r="C175" s="205" t="s">
        <v>265</v>
      </c>
      <c r="D175" s="205" t="s">
        <v>142</v>
      </c>
      <c r="E175" s="206" t="s">
        <v>266</v>
      </c>
      <c r="F175" s="207" t="s">
        <v>267</v>
      </c>
      <c r="G175" s="208" t="s">
        <v>169</v>
      </c>
      <c r="H175" s="209">
        <v>0.23799999999999999</v>
      </c>
      <c r="I175" s="210"/>
      <c r="J175" s="211">
        <f>ROUND(I175*H175,2)</f>
        <v>0</v>
      </c>
      <c r="K175" s="207" t="s">
        <v>146</v>
      </c>
      <c r="L175" s="45"/>
      <c r="M175" s="212" t="s">
        <v>28</v>
      </c>
      <c r="N175" s="213" t="s">
        <v>44</v>
      </c>
      <c r="O175" s="85"/>
      <c r="P175" s="214">
        <f>O175*H175</f>
        <v>0</v>
      </c>
      <c r="Q175" s="214">
        <v>0</v>
      </c>
      <c r="R175" s="214">
        <f>Q175*H175</f>
        <v>0</v>
      </c>
      <c r="S175" s="214">
        <v>0</v>
      </c>
      <c r="T175" s="215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6" t="s">
        <v>147</v>
      </c>
      <c r="AT175" s="216" t="s">
        <v>142</v>
      </c>
      <c r="AU175" s="216" t="s">
        <v>83</v>
      </c>
      <c r="AY175" s="18" t="s">
        <v>140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18" t="s">
        <v>81</v>
      </c>
      <c r="BK175" s="217">
        <f>ROUND(I175*H175,2)</f>
        <v>0</v>
      </c>
      <c r="BL175" s="18" t="s">
        <v>147</v>
      </c>
      <c r="BM175" s="216" t="s">
        <v>268</v>
      </c>
    </row>
    <row r="176" s="2" customFormat="1">
      <c r="A176" s="39"/>
      <c r="B176" s="40"/>
      <c r="C176" s="41"/>
      <c r="D176" s="218" t="s">
        <v>149</v>
      </c>
      <c r="E176" s="41"/>
      <c r="F176" s="219" t="s">
        <v>269</v>
      </c>
      <c r="G176" s="41"/>
      <c r="H176" s="41"/>
      <c r="I176" s="220"/>
      <c r="J176" s="41"/>
      <c r="K176" s="41"/>
      <c r="L176" s="45"/>
      <c r="M176" s="221"/>
      <c r="N176" s="222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149</v>
      </c>
      <c r="AU176" s="18" t="s">
        <v>83</v>
      </c>
    </row>
    <row r="177" s="2" customFormat="1">
      <c r="A177" s="39"/>
      <c r="B177" s="40"/>
      <c r="C177" s="41"/>
      <c r="D177" s="223" t="s">
        <v>151</v>
      </c>
      <c r="E177" s="41"/>
      <c r="F177" s="224" t="s">
        <v>270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151</v>
      </c>
      <c r="AU177" s="18" t="s">
        <v>83</v>
      </c>
    </row>
    <row r="178" s="13" customFormat="1">
      <c r="A178" s="13"/>
      <c r="B178" s="225"/>
      <c r="C178" s="226"/>
      <c r="D178" s="218" t="s">
        <v>153</v>
      </c>
      <c r="E178" s="227" t="s">
        <v>28</v>
      </c>
      <c r="F178" s="228" t="s">
        <v>271</v>
      </c>
      <c r="G178" s="226"/>
      <c r="H178" s="229">
        <v>0.23799999999999999</v>
      </c>
      <c r="I178" s="230"/>
      <c r="J178" s="226"/>
      <c r="K178" s="226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153</v>
      </c>
      <c r="AU178" s="235" t="s">
        <v>83</v>
      </c>
      <c r="AV178" s="13" t="s">
        <v>83</v>
      </c>
      <c r="AW178" s="13" t="s">
        <v>35</v>
      </c>
      <c r="AX178" s="13" t="s">
        <v>73</v>
      </c>
      <c r="AY178" s="235" t="s">
        <v>140</v>
      </c>
    </row>
    <row r="179" s="14" customFormat="1">
      <c r="A179" s="14"/>
      <c r="B179" s="236"/>
      <c r="C179" s="237"/>
      <c r="D179" s="218" t="s">
        <v>153</v>
      </c>
      <c r="E179" s="238" t="s">
        <v>28</v>
      </c>
      <c r="F179" s="239" t="s">
        <v>174</v>
      </c>
      <c r="G179" s="237"/>
      <c r="H179" s="240">
        <v>0.23799999999999999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153</v>
      </c>
      <c r="AU179" s="246" t="s">
        <v>83</v>
      </c>
      <c r="AV179" s="14" t="s">
        <v>147</v>
      </c>
      <c r="AW179" s="14" t="s">
        <v>35</v>
      </c>
      <c r="AX179" s="14" t="s">
        <v>81</v>
      </c>
      <c r="AY179" s="246" t="s">
        <v>140</v>
      </c>
    </row>
    <row r="180" s="2" customFormat="1" ht="33" customHeight="1">
      <c r="A180" s="39"/>
      <c r="B180" s="40"/>
      <c r="C180" s="205" t="s">
        <v>272</v>
      </c>
      <c r="D180" s="205" t="s">
        <v>142</v>
      </c>
      <c r="E180" s="206" t="s">
        <v>273</v>
      </c>
      <c r="F180" s="207" t="s">
        <v>274</v>
      </c>
      <c r="G180" s="208" t="s">
        <v>275</v>
      </c>
      <c r="H180" s="209">
        <v>1139.7819999999999</v>
      </c>
      <c r="I180" s="210"/>
      <c r="J180" s="211">
        <f>ROUND(I180*H180,2)</f>
        <v>0</v>
      </c>
      <c r="K180" s="207" t="s">
        <v>146</v>
      </c>
      <c r="L180" s="45"/>
      <c r="M180" s="212" t="s">
        <v>28</v>
      </c>
      <c r="N180" s="213" t="s">
        <v>44</v>
      </c>
      <c r="O180" s="85"/>
      <c r="P180" s="214">
        <f>O180*H180</f>
        <v>0</v>
      </c>
      <c r="Q180" s="214">
        <v>0</v>
      </c>
      <c r="R180" s="214">
        <f>Q180*H180</f>
        <v>0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147</v>
      </c>
      <c r="AT180" s="216" t="s">
        <v>142</v>
      </c>
      <c r="AU180" s="216" t="s">
        <v>83</v>
      </c>
      <c r="AY180" s="18" t="s">
        <v>140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81</v>
      </c>
      <c r="BK180" s="217">
        <f>ROUND(I180*H180,2)</f>
        <v>0</v>
      </c>
      <c r="BL180" s="18" t="s">
        <v>147</v>
      </c>
      <c r="BM180" s="216" t="s">
        <v>276</v>
      </c>
    </row>
    <row r="181" s="2" customFormat="1">
      <c r="A181" s="39"/>
      <c r="B181" s="40"/>
      <c r="C181" s="41"/>
      <c r="D181" s="218" t="s">
        <v>149</v>
      </c>
      <c r="E181" s="41"/>
      <c r="F181" s="219" t="s">
        <v>277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149</v>
      </c>
      <c r="AU181" s="18" t="s">
        <v>83</v>
      </c>
    </row>
    <row r="182" s="2" customFormat="1">
      <c r="A182" s="39"/>
      <c r="B182" s="40"/>
      <c r="C182" s="41"/>
      <c r="D182" s="223" t="s">
        <v>151</v>
      </c>
      <c r="E182" s="41"/>
      <c r="F182" s="224" t="s">
        <v>278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151</v>
      </c>
      <c r="AU182" s="18" t="s">
        <v>83</v>
      </c>
    </row>
    <row r="183" s="13" customFormat="1">
      <c r="A183" s="13"/>
      <c r="B183" s="225"/>
      <c r="C183" s="226"/>
      <c r="D183" s="218" t="s">
        <v>153</v>
      </c>
      <c r="E183" s="227" t="s">
        <v>28</v>
      </c>
      <c r="F183" s="228" t="s">
        <v>279</v>
      </c>
      <c r="G183" s="226"/>
      <c r="H183" s="229">
        <v>633.21199999999999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153</v>
      </c>
      <c r="AU183" s="235" t="s">
        <v>83</v>
      </c>
      <c r="AV183" s="13" t="s">
        <v>83</v>
      </c>
      <c r="AW183" s="13" t="s">
        <v>35</v>
      </c>
      <c r="AX183" s="13" t="s">
        <v>73</v>
      </c>
      <c r="AY183" s="235" t="s">
        <v>140</v>
      </c>
    </row>
    <row r="184" s="14" customFormat="1">
      <c r="A184" s="14"/>
      <c r="B184" s="236"/>
      <c r="C184" s="237"/>
      <c r="D184" s="218" t="s">
        <v>153</v>
      </c>
      <c r="E184" s="238" t="s">
        <v>28</v>
      </c>
      <c r="F184" s="239" t="s">
        <v>174</v>
      </c>
      <c r="G184" s="237"/>
      <c r="H184" s="240">
        <v>633.21199999999999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153</v>
      </c>
      <c r="AU184" s="246" t="s">
        <v>83</v>
      </c>
      <c r="AV184" s="14" t="s">
        <v>147</v>
      </c>
      <c r="AW184" s="14" t="s">
        <v>35</v>
      </c>
      <c r="AX184" s="14" t="s">
        <v>81</v>
      </c>
      <c r="AY184" s="246" t="s">
        <v>140</v>
      </c>
    </row>
    <row r="185" s="13" customFormat="1">
      <c r="A185" s="13"/>
      <c r="B185" s="225"/>
      <c r="C185" s="226"/>
      <c r="D185" s="218" t="s">
        <v>153</v>
      </c>
      <c r="E185" s="226"/>
      <c r="F185" s="228" t="s">
        <v>280</v>
      </c>
      <c r="G185" s="226"/>
      <c r="H185" s="229">
        <v>1139.7819999999999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153</v>
      </c>
      <c r="AU185" s="235" t="s">
        <v>83</v>
      </c>
      <c r="AV185" s="13" t="s">
        <v>83</v>
      </c>
      <c r="AW185" s="13" t="s">
        <v>4</v>
      </c>
      <c r="AX185" s="13" t="s">
        <v>81</v>
      </c>
      <c r="AY185" s="235" t="s">
        <v>140</v>
      </c>
    </row>
    <row r="186" s="2" customFormat="1" ht="24.15" customHeight="1">
      <c r="A186" s="39"/>
      <c r="B186" s="40"/>
      <c r="C186" s="205" t="s">
        <v>281</v>
      </c>
      <c r="D186" s="205" t="s">
        <v>142</v>
      </c>
      <c r="E186" s="206" t="s">
        <v>282</v>
      </c>
      <c r="F186" s="207" t="s">
        <v>283</v>
      </c>
      <c r="G186" s="208" t="s">
        <v>169</v>
      </c>
      <c r="H186" s="209">
        <v>9.4429999999999996</v>
      </c>
      <c r="I186" s="210"/>
      <c r="J186" s="211">
        <f>ROUND(I186*H186,2)</f>
        <v>0</v>
      </c>
      <c r="K186" s="207" t="s">
        <v>146</v>
      </c>
      <c r="L186" s="45"/>
      <c r="M186" s="212" t="s">
        <v>28</v>
      </c>
      <c r="N186" s="213" t="s">
        <v>44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147</v>
      </c>
      <c r="AT186" s="216" t="s">
        <v>142</v>
      </c>
      <c r="AU186" s="216" t="s">
        <v>83</v>
      </c>
      <c r="AY186" s="18" t="s">
        <v>140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81</v>
      </c>
      <c r="BK186" s="217">
        <f>ROUND(I186*H186,2)</f>
        <v>0</v>
      </c>
      <c r="BL186" s="18" t="s">
        <v>147</v>
      </c>
      <c r="BM186" s="216" t="s">
        <v>284</v>
      </c>
    </row>
    <row r="187" s="2" customFormat="1">
      <c r="A187" s="39"/>
      <c r="B187" s="40"/>
      <c r="C187" s="41"/>
      <c r="D187" s="218" t="s">
        <v>149</v>
      </c>
      <c r="E187" s="41"/>
      <c r="F187" s="219" t="s">
        <v>285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149</v>
      </c>
      <c r="AU187" s="18" t="s">
        <v>83</v>
      </c>
    </row>
    <row r="188" s="2" customFormat="1">
      <c r="A188" s="39"/>
      <c r="B188" s="40"/>
      <c r="C188" s="41"/>
      <c r="D188" s="223" t="s">
        <v>151</v>
      </c>
      <c r="E188" s="41"/>
      <c r="F188" s="224" t="s">
        <v>286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151</v>
      </c>
      <c r="AU188" s="18" t="s">
        <v>83</v>
      </c>
    </row>
    <row r="189" s="13" customFormat="1">
      <c r="A189" s="13"/>
      <c r="B189" s="225"/>
      <c r="C189" s="226"/>
      <c r="D189" s="218" t="s">
        <v>153</v>
      </c>
      <c r="E189" s="227" t="s">
        <v>28</v>
      </c>
      <c r="F189" s="228" t="s">
        <v>287</v>
      </c>
      <c r="G189" s="226"/>
      <c r="H189" s="229">
        <v>0.23799999999999999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153</v>
      </c>
      <c r="AU189" s="235" t="s">
        <v>83</v>
      </c>
      <c r="AV189" s="13" t="s">
        <v>83</v>
      </c>
      <c r="AW189" s="13" t="s">
        <v>35</v>
      </c>
      <c r="AX189" s="13" t="s">
        <v>73</v>
      </c>
      <c r="AY189" s="235" t="s">
        <v>140</v>
      </c>
    </row>
    <row r="190" s="13" customFormat="1">
      <c r="A190" s="13"/>
      <c r="B190" s="225"/>
      <c r="C190" s="226"/>
      <c r="D190" s="218" t="s">
        <v>153</v>
      </c>
      <c r="E190" s="227" t="s">
        <v>28</v>
      </c>
      <c r="F190" s="228" t="s">
        <v>288</v>
      </c>
      <c r="G190" s="226"/>
      <c r="H190" s="229">
        <v>1.5249999999999999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153</v>
      </c>
      <c r="AU190" s="235" t="s">
        <v>83</v>
      </c>
      <c r="AV190" s="13" t="s">
        <v>83</v>
      </c>
      <c r="AW190" s="13" t="s">
        <v>35</v>
      </c>
      <c r="AX190" s="13" t="s">
        <v>73</v>
      </c>
      <c r="AY190" s="235" t="s">
        <v>140</v>
      </c>
    </row>
    <row r="191" s="13" customFormat="1">
      <c r="A191" s="13"/>
      <c r="B191" s="225"/>
      <c r="C191" s="226"/>
      <c r="D191" s="218" t="s">
        <v>153</v>
      </c>
      <c r="E191" s="227" t="s">
        <v>28</v>
      </c>
      <c r="F191" s="228" t="s">
        <v>289</v>
      </c>
      <c r="G191" s="226"/>
      <c r="H191" s="229">
        <v>7.6799999999999997</v>
      </c>
      <c r="I191" s="230"/>
      <c r="J191" s="226"/>
      <c r="K191" s="226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153</v>
      </c>
      <c r="AU191" s="235" t="s">
        <v>83</v>
      </c>
      <c r="AV191" s="13" t="s">
        <v>83</v>
      </c>
      <c r="AW191" s="13" t="s">
        <v>35</v>
      </c>
      <c r="AX191" s="13" t="s">
        <v>73</v>
      </c>
      <c r="AY191" s="235" t="s">
        <v>140</v>
      </c>
    </row>
    <row r="192" s="14" customFormat="1">
      <c r="A192" s="14"/>
      <c r="B192" s="236"/>
      <c r="C192" s="237"/>
      <c r="D192" s="218" t="s">
        <v>153</v>
      </c>
      <c r="E192" s="238" t="s">
        <v>28</v>
      </c>
      <c r="F192" s="239" t="s">
        <v>174</v>
      </c>
      <c r="G192" s="237"/>
      <c r="H192" s="240">
        <v>9.4429999999999996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153</v>
      </c>
      <c r="AU192" s="246" t="s">
        <v>83</v>
      </c>
      <c r="AV192" s="14" t="s">
        <v>147</v>
      </c>
      <c r="AW192" s="14" t="s">
        <v>35</v>
      </c>
      <c r="AX192" s="14" t="s">
        <v>81</v>
      </c>
      <c r="AY192" s="246" t="s">
        <v>140</v>
      </c>
    </row>
    <row r="193" s="2" customFormat="1" ht="16.5" customHeight="1">
      <c r="A193" s="39"/>
      <c r="B193" s="40"/>
      <c r="C193" s="248" t="s">
        <v>7</v>
      </c>
      <c r="D193" s="248" t="s">
        <v>290</v>
      </c>
      <c r="E193" s="249" t="s">
        <v>291</v>
      </c>
      <c r="F193" s="250" t="s">
        <v>292</v>
      </c>
      <c r="G193" s="251" t="s">
        <v>275</v>
      </c>
      <c r="H193" s="252">
        <v>15.359999999999999</v>
      </c>
      <c r="I193" s="253"/>
      <c r="J193" s="254">
        <f>ROUND(I193*H193,2)</f>
        <v>0</v>
      </c>
      <c r="K193" s="250" t="s">
        <v>146</v>
      </c>
      <c r="L193" s="255"/>
      <c r="M193" s="256" t="s">
        <v>28</v>
      </c>
      <c r="N193" s="257" t="s">
        <v>44</v>
      </c>
      <c r="O193" s="85"/>
      <c r="P193" s="214">
        <f>O193*H193</f>
        <v>0</v>
      </c>
      <c r="Q193" s="214">
        <v>1</v>
      </c>
      <c r="R193" s="214">
        <f>Q193*H193</f>
        <v>15.359999999999999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197</v>
      </c>
      <c r="AT193" s="216" t="s">
        <v>290</v>
      </c>
      <c r="AU193" s="216" t="s">
        <v>83</v>
      </c>
      <c r="AY193" s="18" t="s">
        <v>140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81</v>
      </c>
      <c r="BK193" s="217">
        <f>ROUND(I193*H193,2)</f>
        <v>0</v>
      </c>
      <c r="BL193" s="18" t="s">
        <v>147</v>
      </c>
      <c r="BM193" s="216" t="s">
        <v>293</v>
      </c>
    </row>
    <row r="194" s="2" customFormat="1">
      <c r="A194" s="39"/>
      <c r="B194" s="40"/>
      <c r="C194" s="41"/>
      <c r="D194" s="218" t="s">
        <v>149</v>
      </c>
      <c r="E194" s="41"/>
      <c r="F194" s="219" t="s">
        <v>292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149</v>
      </c>
      <c r="AU194" s="18" t="s">
        <v>83</v>
      </c>
    </row>
    <row r="195" s="13" customFormat="1">
      <c r="A195" s="13"/>
      <c r="B195" s="225"/>
      <c r="C195" s="226"/>
      <c r="D195" s="218" t="s">
        <v>153</v>
      </c>
      <c r="E195" s="227" t="s">
        <v>28</v>
      </c>
      <c r="F195" s="228" t="s">
        <v>294</v>
      </c>
      <c r="G195" s="226"/>
      <c r="H195" s="229">
        <v>7.6799999999999997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153</v>
      </c>
      <c r="AU195" s="235" t="s">
        <v>83</v>
      </c>
      <c r="AV195" s="13" t="s">
        <v>83</v>
      </c>
      <c r="AW195" s="13" t="s">
        <v>35</v>
      </c>
      <c r="AX195" s="13" t="s">
        <v>73</v>
      </c>
      <c r="AY195" s="235" t="s">
        <v>140</v>
      </c>
    </row>
    <row r="196" s="14" customFormat="1">
      <c r="A196" s="14"/>
      <c r="B196" s="236"/>
      <c r="C196" s="237"/>
      <c r="D196" s="218" t="s">
        <v>153</v>
      </c>
      <c r="E196" s="238" t="s">
        <v>28</v>
      </c>
      <c r="F196" s="239" t="s">
        <v>174</v>
      </c>
      <c r="G196" s="237"/>
      <c r="H196" s="240">
        <v>7.6799999999999997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153</v>
      </c>
      <c r="AU196" s="246" t="s">
        <v>83</v>
      </c>
      <c r="AV196" s="14" t="s">
        <v>147</v>
      </c>
      <c r="AW196" s="14" t="s">
        <v>35</v>
      </c>
      <c r="AX196" s="14" t="s">
        <v>81</v>
      </c>
      <c r="AY196" s="246" t="s">
        <v>140</v>
      </c>
    </row>
    <row r="197" s="13" customFormat="1">
      <c r="A197" s="13"/>
      <c r="B197" s="225"/>
      <c r="C197" s="226"/>
      <c r="D197" s="218" t="s">
        <v>153</v>
      </c>
      <c r="E197" s="226"/>
      <c r="F197" s="228" t="s">
        <v>295</v>
      </c>
      <c r="G197" s="226"/>
      <c r="H197" s="229">
        <v>15.359999999999999</v>
      </c>
      <c r="I197" s="230"/>
      <c r="J197" s="226"/>
      <c r="K197" s="226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153</v>
      </c>
      <c r="AU197" s="235" t="s">
        <v>83</v>
      </c>
      <c r="AV197" s="13" t="s">
        <v>83</v>
      </c>
      <c r="AW197" s="13" t="s">
        <v>4</v>
      </c>
      <c r="AX197" s="13" t="s">
        <v>81</v>
      </c>
      <c r="AY197" s="235" t="s">
        <v>140</v>
      </c>
    </row>
    <row r="198" s="2" customFormat="1" ht="24.15" customHeight="1">
      <c r="A198" s="39"/>
      <c r="B198" s="40"/>
      <c r="C198" s="205" t="s">
        <v>296</v>
      </c>
      <c r="D198" s="205" t="s">
        <v>142</v>
      </c>
      <c r="E198" s="206" t="s">
        <v>297</v>
      </c>
      <c r="F198" s="207" t="s">
        <v>298</v>
      </c>
      <c r="G198" s="208" t="s">
        <v>169</v>
      </c>
      <c r="H198" s="209">
        <v>2.855</v>
      </c>
      <c r="I198" s="210"/>
      <c r="J198" s="211">
        <f>ROUND(I198*H198,2)</f>
        <v>0</v>
      </c>
      <c r="K198" s="207" t="s">
        <v>146</v>
      </c>
      <c r="L198" s="45"/>
      <c r="M198" s="212" t="s">
        <v>28</v>
      </c>
      <c r="N198" s="213" t="s">
        <v>44</v>
      </c>
      <c r="O198" s="85"/>
      <c r="P198" s="214">
        <f>O198*H198</f>
        <v>0</v>
      </c>
      <c r="Q198" s="214">
        <v>0</v>
      </c>
      <c r="R198" s="214">
        <f>Q198*H198</f>
        <v>0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147</v>
      </c>
      <c r="AT198" s="216" t="s">
        <v>142</v>
      </c>
      <c r="AU198" s="216" t="s">
        <v>83</v>
      </c>
      <c r="AY198" s="18" t="s">
        <v>140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81</v>
      </c>
      <c r="BK198" s="217">
        <f>ROUND(I198*H198,2)</f>
        <v>0</v>
      </c>
      <c r="BL198" s="18" t="s">
        <v>147</v>
      </c>
      <c r="BM198" s="216" t="s">
        <v>299</v>
      </c>
    </row>
    <row r="199" s="2" customFormat="1">
      <c r="A199" s="39"/>
      <c r="B199" s="40"/>
      <c r="C199" s="41"/>
      <c r="D199" s="218" t="s">
        <v>149</v>
      </c>
      <c r="E199" s="41"/>
      <c r="F199" s="219" t="s">
        <v>300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149</v>
      </c>
      <c r="AU199" s="18" t="s">
        <v>83</v>
      </c>
    </row>
    <row r="200" s="2" customFormat="1">
      <c r="A200" s="39"/>
      <c r="B200" s="40"/>
      <c r="C200" s="41"/>
      <c r="D200" s="223" t="s">
        <v>151</v>
      </c>
      <c r="E200" s="41"/>
      <c r="F200" s="224" t="s">
        <v>301</v>
      </c>
      <c r="G200" s="41"/>
      <c r="H200" s="41"/>
      <c r="I200" s="220"/>
      <c r="J200" s="41"/>
      <c r="K200" s="41"/>
      <c r="L200" s="45"/>
      <c r="M200" s="221"/>
      <c r="N200" s="222"/>
      <c r="O200" s="85"/>
      <c r="P200" s="85"/>
      <c r="Q200" s="85"/>
      <c r="R200" s="85"/>
      <c r="S200" s="85"/>
      <c r="T200" s="86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151</v>
      </c>
      <c r="AU200" s="18" t="s">
        <v>83</v>
      </c>
    </row>
    <row r="201" s="13" customFormat="1">
      <c r="A201" s="13"/>
      <c r="B201" s="225"/>
      <c r="C201" s="226"/>
      <c r="D201" s="218" t="s">
        <v>153</v>
      </c>
      <c r="E201" s="227" t="s">
        <v>28</v>
      </c>
      <c r="F201" s="228" t="s">
        <v>302</v>
      </c>
      <c r="G201" s="226"/>
      <c r="H201" s="229">
        <v>2.855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153</v>
      </c>
      <c r="AU201" s="235" t="s">
        <v>83</v>
      </c>
      <c r="AV201" s="13" t="s">
        <v>83</v>
      </c>
      <c r="AW201" s="13" t="s">
        <v>35</v>
      </c>
      <c r="AX201" s="13" t="s">
        <v>73</v>
      </c>
      <c r="AY201" s="235" t="s">
        <v>140</v>
      </c>
    </row>
    <row r="202" s="14" customFormat="1">
      <c r="A202" s="14"/>
      <c r="B202" s="236"/>
      <c r="C202" s="237"/>
      <c r="D202" s="218" t="s">
        <v>153</v>
      </c>
      <c r="E202" s="238" t="s">
        <v>28</v>
      </c>
      <c r="F202" s="239" t="s">
        <v>174</v>
      </c>
      <c r="G202" s="237"/>
      <c r="H202" s="240">
        <v>2.855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153</v>
      </c>
      <c r="AU202" s="246" t="s">
        <v>83</v>
      </c>
      <c r="AV202" s="14" t="s">
        <v>147</v>
      </c>
      <c r="AW202" s="14" t="s">
        <v>35</v>
      </c>
      <c r="AX202" s="14" t="s">
        <v>81</v>
      </c>
      <c r="AY202" s="246" t="s">
        <v>140</v>
      </c>
    </row>
    <row r="203" s="2" customFormat="1" ht="16.5" customHeight="1">
      <c r="A203" s="39"/>
      <c r="B203" s="40"/>
      <c r="C203" s="248" t="s">
        <v>303</v>
      </c>
      <c r="D203" s="248" t="s">
        <v>290</v>
      </c>
      <c r="E203" s="249" t="s">
        <v>304</v>
      </c>
      <c r="F203" s="250" t="s">
        <v>305</v>
      </c>
      <c r="G203" s="251" t="s">
        <v>275</v>
      </c>
      <c r="H203" s="252">
        <v>8.7599999999999998</v>
      </c>
      <c r="I203" s="253"/>
      <c r="J203" s="254">
        <f>ROUND(I203*H203,2)</f>
        <v>0</v>
      </c>
      <c r="K203" s="250" t="s">
        <v>146</v>
      </c>
      <c r="L203" s="255"/>
      <c r="M203" s="256" t="s">
        <v>28</v>
      </c>
      <c r="N203" s="257" t="s">
        <v>44</v>
      </c>
      <c r="O203" s="85"/>
      <c r="P203" s="214">
        <f>O203*H203</f>
        <v>0</v>
      </c>
      <c r="Q203" s="214">
        <v>1</v>
      </c>
      <c r="R203" s="214">
        <f>Q203*H203</f>
        <v>8.7599999999999998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197</v>
      </c>
      <c r="AT203" s="216" t="s">
        <v>290</v>
      </c>
      <c r="AU203" s="216" t="s">
        <v>83</v>
      </c>
      <c r="AY203" s="18" t="s">
        <v>140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81</v>
      </c>
      <c r="BK203" s="217">
        <f>ROUND(I203*H203,2)</f>
        <v>0</v>
      </c>
      <c r="BL203" s="18" t="s">
        <v>147</v>
      </c>
      <c r="BM203" s="216" t="s">
        <v>306</v>
      </c>
    </row>
    <row r="204" s="2" customFormat="1">
      <c r="A204" s="39"/>
      <c r="B204" s="40"/>
      <c r="C204" s="41"/>
      <c r="D204" s="218" t="s">
        <v>149</v>
      </c>
      <c r="E204" s="41"/>
      <c r="F204" s="219" t="s">
        <v>305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149</v>
      </c>
      <c r="AU204" s="18" t="s">
        <v>83</v>
      </c>
    </row>
    <row r="205" s="13" customFormat="1">
      <c r="A205" s="13"/>
      <c r="B205" s="225"/>
      <c r="C205" s="226"/>
      <c r="D205" s="218" t="s">
        <v>153</v>
      </c>
      <c r="E205" s="227" t="s">
        <v>28</v>
      </c>
      <c r="F205" s="228" t="s">
        <v>307</v>
      </c>
      <c r="G205" s="226"/>
      <c r="H205" s="229">
        <v>4.3799999999999999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153</v>
      </c>
      <c r="AU205" s="235" t="s">
        <v>83</v>
      </c>
      <c r="AV205" s="13" t="s">
        <v>83</v>
      </c>
      <c r="AW205" s="13" t="s">
        <v>35</v>
      </c>
      <c r="AX205" s="13" t="s">
        <v>73</v>
      </c>
      <c r="AY205" s="235" t="s">
        <v>140</v>
      </c>
    </row>
    <row r="206" s="14" customFormat="1">
      <c r="A206" s="14"/>
      <c r="B206" s="236"/>
      <c r="C206" s="237"/>
      <c r="D206" s="218" t="s">
        <v>153</v>
      </c>
      <c r="E206" s="238" t="s">
        <v>28</v>
      </c>
      <c r="F206" s="239" t="s">
        <v>174</v>
      </c>
      <c r="G206" s="237"/>
      <c r="H206" s="240">
        <v>4.3799999999999999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153</v>
      </c>
      <c r="AU206" s="246" t="s">
        <v>83</v>
      </c>
      <c r="AV206" s="14" t="s">
        <v>147</v>
      </c>
      <c r="AW206" s="14" t="s">
        <v>35</v>
      </c>
      <c r="AX206" s="14" t="s">
        <v>81</v>
      </c>
      <c r="AY206" s="246" t="s">
        <v>140</v>
      </c>
    </row>
    <row r="207" s="13" customFormat="1">
      <c r="A207" s="13"/>
      <c r="B207" s="225"/>
      <c r="C207" s="226"/>
      <c r="D207" s="218" t="s">
        <v>153</v>
      </c>
      <c r="E207" s="226"/>
      <c r="F207" s="228" t="s">
        <v>308</v>
      </c>
      <c r="G207" s="226"/>
      <c r="H207" s="229">
        <v>8.7599999999999998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153</v>
      </c>
      <c r="AU207" s="235" t="s">
        <v>83</v>
      </c>
      <c r="AV207" s="13" t="s">
        <v>83</v>
      </c>
      <c r="AW207" s="13" t="s">
        <v>4</v>
      </c>
      <c r="AX207" s="13" t="s">
        <v>81</v>
      </c>
      <c r="AY207" s="235" t="s">
        <v>140</v>
      </c>
    </row>
    <row r="208" s="2" customFormat="1" ht="37.8" customHeight="1">
      <c r="A208" s="39"/>
      <c r="B208" s="40"/>
      <c r="C208" s="205" t="s">
        <v>309</v>
      </c>
      <c r="D208" s="205" t="s">
        <v>142</v>
      </c>
      <c r="E208" s="206" t="s">
        <v>310</v>
      </c>
      <c r="F208" s="207" t="s">
        <v>311</v>
      </c>
      <c r="G208" s="208" t="s">
        <v>145</v>
      </c>
      <c r="H208" s="209">
        <v>182</v>
      </c>
      <c r="I208" s="210"/>
      <c r="J208" s="211">
        <f>ROUND(I208*H208,2)</f>
        <v>0</v>
      </c>
      <c r="K208" s="207" t="s">
        <v>146</v>
      </c>
      <c r="L208" s="45"/>
      <c r="M208" s="212" t="s">
        <v>28</v>
      </c>
      <c r="N208" s="213" t="s">
        <v>44</v>
      </c>
      <c r="O208" s="85"/>
      <c r="P208" s="214">
        <f>O208*H208</f>
        <v>0</v>
      </c>
      <c r="Q208" s="214">
        <v>0</v>
      </c>
      <c r="R208" s="214">
        <f>Q208*H208</f>
        <v>0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147</v>
      </c>
      <c r="AT208" s="216" t="s">
        <v>142</v>
      </c>
      <c r="AU208" s="216" t="s">
        <v>83</v>
      </c>
      <c r="AY208" s="18" t="s">
        <v>140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81</v>
      </c>
      <c r="BK208" s="217">
        <f>ROUND(I208*H208,2)</f>
        <v>0</v>
      </c>
      <c r="BL208" s="18" t="s">
        <v>147</v>
      </c>
      <c r="BM208" s="216" t="s">
        <v>312</v>
      </c>
    </row>
    <row r="209" s="2" customFormat="1">
      <c r="A209" s="39"/>
      <c r="B209" s="40"/>
      <c r="C209" s="41"/>
      <c r="D209" s="218" t="s">
        <v>149</v>
      </c>
      <c r="E209" s="41"/>
      <c r="F209" s="219" t="s">
        <v>313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149</v>
      </c>
      <c r="AU209" s="18" t="s">
        <v>83</v>
      </c>
    </row>
    <row r="210" s="2" customFormat="1">
      <c r="A210" s="39"/>
      <c r="B210" s="40"/>
      <c r="C210" s="41"/>
      <c r="D210" s="223" t="s">
        <v>151</v>
      </c>
      <c r="E210" s="41"/>
      <c r="F210" s="224" t="s">
        <v>314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151</v>
      </c>
      <c r="AU210" s="18" t="s">
        <v>83</v>
      </c>
    </row>
    <row r="211" s="13" customFormat="1">
      <c r="A211" s="13"/>
      <c r="B211" s="225"/>
      <c r="C211" s="226"/>
      <c r="D211" s="218" t="s">
        <v>153</v>
      </c>
      <c r="E211" s="227" t="s">
        <v>28</v>
      </c>
      <c r="F211" s="228" t="s">
        <v>315</v>
      </c>
      <c r="G211" s="226"/>
      <c r="H211" s="229">
        <v>182</v>
      </c>
      <c r="I211" s="230"/>
      <c r="J211" s="226"/>
      <c r="K211" s="226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153</v>
      </c>
      <c r="AU211" s="235" t="s">
        <v>83</v>
      </c>
      <c r="AV211" s="13" t="s">
        <v>83</v>
      </c>
      <c r="AW211" s="13" t="s">
        <v>35</v>
      </c>
      <c r="AX211" s="13" t="s">
        <v>73</v>
      </c>
      <c r="AY211" s="235" t="s">
        <v>140</v>
      </c>
    </row>
    <row r="212" s="14" customFormat="1">
      <c r="A212" s="14"/>
      <c r="B212" s="236"/>
      <c r="C212" s="237"/>
      <c r="D212" s="218" t="s">
        <v>153</v>
      </c>
      <c r="E212" s="238" t="s">
        <v>28</v>
      </c>
      <c r="F212" s="239" t="s">
        <v>174</v>
      </c>
      <c r="G212" s="237"/>
      <c r="H212" s="240">
        <v>182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153</v>
      </c>
      <c r="AU212" s="246" t="s">
        <v>83</v>
      </c>
      <c r="AV212" s="14" t="s">
        <v>147</v>
      </c>
      <c r="AW212" s="14" t="s">
        <v>35</v>
      </c>
      <c r="AX212" s="14" t="s">
        <v>81</v>
      </c>
      <c r="AY212" s="246" t="s">
        <v>140</v>
      </c>
    </row>
    <row r="213" s="2" customFormat="1" ht="24.15" customHeight="1">
      <c r="A213" s="39"/>
      <c r="B213" s="40"/>
      <c r="C213" s="205" t="s">
        <v>316</v>
      </c>
      <c r="D213" s="205" t="s">
        <v>142</v>
      </c>
      <c r="E213" s="206" t="s">
        <v>317</v>
      </c>
      <c r="F213" s="207" t="s">
        <v>318</v>
      </c>
      <c r="G213" s="208" t="s">
        <v>145</v>
      </c>
      <c r="H213" s="209">
        <v>182</v>
      </c>
      <c r="I213" s="210"/>
      <c r="J213" s="211">
        <f>ROUND(I213*H213,2)</f>
        <v>0</v>
      </c>
      <c r="K213" s="207" t="s">
        <v>146</v>
      </c>
      <c r="L213" s="45"/>
      <c r="M213" s="212" t="s">
        <v>28</v>
      </c>
      <c r="N213" s="213" t="s">
        <v>44</v>
      </c>
      <c r="O213" s="85"/>
      <c r="P213" s="214">
        <f>O213*H213</f>
        <v>0</v>
      </c>
      <c r="Q213" s="214">
        <v>0</v>
      </c>
      <c r="R213" s="214">
        <f>Q213*H213</f>
        <v>0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147</v>
      </c>
      <c r="AT213" s="216" t="s">
        <v>142</v>
      </c>
      <c r="AU213" s="216" t="s">
        <v>83</v>
      </c>
      <c r="AY213" s="18" t="s">
        <v>140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81</v>
      </c>
      <c r="BK213" s="217">
        <f>ROUND(I213*H213,2)</f>
        <v>0</v>
      </c>
      <c r="BL213" s="18" t="s">
        <v>147</v>
      </c>
      <c r="BM213" s="216" t="s">
        <v>319</v>
      </c>
    </row>
    <row r="214" s="2" customFormat="1">
      <c r="A214" s="39"/>
      <c r="B214" s="40"/>
      <c r="C214" s="41"/>
      <c r="D214" s="218" t="s">
        <v>149</v>
      </c>
      <c r="E214" s="41"/>
      <c r="F214" s="219" t="s">
        <v>320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149</v>
      </c>
      <c r="AU214" s="18" t="s">
        <v>83</v>
      </c>
    </row>
    <row r="215" s="2" customFormat="1">
      <c r="A215" s="39"/>
      <c r="B215" s="40"/>
      <c r="C215" s="41"/>
      <c r="D215" s="223" t="s">
        <v>151</v>
      </c>
      <c r="E215" s="41"/>
      <c r="F215" s="224" t="s">
        <v>321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151</v>
      </c>
      <c r="AU215" s="18" t="s">
        <v>83</v>
      </c>
    </row>
    <row r="216" s="13" customFormat="1">
      <c r="A216" s="13"/>
      <c r="B216" s="225"/>
      <c r="C216" s="226"/>
      <c r="D216" s="218" t="s">
        <v>153</v>
      </c>
      <c r="E216" s="227" t="s">
        <v>28</v>
      </c>
      <c r="F216" s="228" t="s">
        <v>315</v>
      </c>
      <c r="G216" s="226"/>
      <c r="H216" s="229">
        <v>182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153</v>
      </c>
      <c r="AU216" s="235" t="s">
        <v>83</v>
      </c>
      <c r="AV216" s="13" t="s">
        <v>83</v>
      </c>
      <c r="AW216" s="13" t="s">
        <v>35</v>
      </c>
      <c r="AX216" s="13" t="s">
        <v>73</v>
      </c>
      <c r="AY216" s="235" t="s">
        <v>140</v>
      </c>
    </row>
    <row r="217" s="14" customFormat="1">
      <c r="A217" s="14"/>
      <c r="B217" s="236"/>
      <c r="C217" s="237"/>
      <c r="D217" s="218" t="s">
        <v>153</v>
      </c>
      <c r="E217" s="238" t="s">
        <v>28</v>
      </c>
      <c r="F217" s="239" t="s">
        <v>174</v>
      </c>
      <c r="G217" s="237"/>
      <c r="H217" s="240">
        <v>182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153</v>
      </c>
      <c r="AU217" s="246" t="s">
        <v>83</v>
      </c>
      <c r="AV217" s="14" t="s">
        <v>147</v>
      </c>
      <c r="AW217" s="14" t="s">
        <v>35</v>
      </c>
      <c r="AX217" s="14" t="s">
        <v>81</v>
      </c>
      <c r="AY217" s="246" t="s">
        <v>140</v>
      </c>
    </row>
    <row r="218" s="2" customFormat="1" ht="16.5" customHeight="1">
      <c r="A218" s="39"/>
      <c r="B218" s="40"/>
      <c r="C218" s="248" t="s">
        <v>322</v>
      </c>
      <c r="D218" s="248" t="s">
        <v>290</v>
      </c>
      <c r="E218" s="249" t="s">
        <v>323</v>
      </c>
      <c r="F218" s="250" t="s">
        <v>324</v>
      </c>
      <c r="G218" s="251" t="s">
        <v>275</v>
      </c>
      <c r="H218" s="252">
        <v>49.140000000000001</v>
      </c>
      <c r="I218" s="253"/>
      <c r="J218" s="254">
        <f>ROUND(I218*H218,2)</f>
        <v>0</v>
      </c>
      <c r="K218" s="250" t="s">
        <v>146</v>
      </c>
      <c r="L218" s="255"/>
      <c r="M218" s="256" t="s">
        <v>28</v>
      </c>
      <c r="N218" s="257" t="s">
        <v>44</v>
      </c>
      <c r="O218" s="85"/>
      <c r="P218" s="214">
        <f>O218*H218</f>
        <v>0</v>
      </c>
      <c r="Q218" s="214">
        <v>1</v>
      </c>
      <c r="R218" s="214">
        <f>Q218*H218</f>
        <v>49.140000000000001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197</v>
      </c>
      <c r="AT218" s="216" t="s">
        <v>290</v>
      </c>
      <c r="AU218" s="216" t="s">
        <v>83</v>
      </c>
      <c r="AY218" s="18" t="s">
        <v>140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81</v>
      </c>
      <c r="BK218" s="217">
        <f>ROUND(I218*H218,2)</f>
        <v>0</v>
      </c>
      <c r="BL218" s="18" t="s">
        <v>147</v>
      </c>
      <c r="BM218" s="216" t="s">
        <v>325</v>
      </c>
    </row>
    <row r="219" s="2" customFormat="1">
      <c r="A219" s="39"/>
      <c r="B219" s="40"/>
      <c r="C219" s="41"/>
      <c r="D219" s="218" t="s">
        <v>149</v>
      </c>
      <c r="E219" s="41"/>
      <c r="F219" s="219" t="s">
        <v>324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149</v>
      </c>
      <c r="AU219" s="18" t="s">
        <v>83</v>
      </c>
    </row>
    <row r="220" s="2" customFormat="1">
      <c r="A220" s="39"/>
      <c r="B220" s="40"/>
      <c r="C220" s="41"/>
      <c r="D220" s="218" t="s">
        <v>221</v>
      </c>
      <c r="E220" s="41"/>
      <c r="F220" s="247" t="s">
        <v>326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221</v>
      </c>
      <c r="AU220" s="18" t="s">
        <v>83</v>
      </c>
    </row>
    <row r="221" s="13" customFormat="1">
      <c r="A221" s="13"/>
      <c r="B221" s="225"/>
      <c r="C221" s="226"/>
      <c r="D221" s="218" t="s">
        <v>153</v>
      </c>
      <c r="E221" s="227" t="s">
        <v>28</v>
      </c>
      <c r="F221" s="228" t="s">
        <v>327</v>
      </c>
      <c r="G221" s="226"/>
      <c r="H221" s="229">
        <v>27.300000000000001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153</v>
      </c>
      <c r="AU221" s="235" t="s">
        <v>83</v>
      </c>
      <c r="AV221" s="13" t="s">
        <v>83</v>
      </c>
      <c r="AW221" s="13" t="s">
        <v>35</v>
      </c>
      <c r="AX221" s="13" t="s">
        <v>81</v>
      </c>
      <c r="AY221" s="235" t="s">
        <v>140</v>
      </c>
    </row>
    <row r="222" s="13" customFormat="1">
      <c r="A222" s="13"/>
      <c r="B222" s="225"/>
      <c r="C222" s="226"/>
      <c r="D222" s="218" t="s">
        <v>153</v>
      </c>
      <c r="E222" s="226"/>
      <c r="F222" s="228" t="s">
        <v>328</v>
      </c>
      <c r="G222" s="226"/>
      <c r="H222" s="229">
        <v>49.140000000000001</v>
      </c>
      <c r="I222" s="230"/>
      <c r="J222" s="226"/>
      <c r="K222" s="226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153</v>
      </c>
      <c r="AU222" s="235" t="s">
        <v>83</v>
      </c>
      <c r="AV222" s="13" t="s">
        <v>83</v>
      </c>
      <c r="AW222" s="13" t="s">
        <v>4</v>
      </c>
      <c r="AX222" s="13" t="s">
        <v>81</v>
      </c>
      <c r="AY222" s="235" t="s">
        <v>140</v>
      </c>
    </row>
    <row r="223" s="2" customFormat="1" ht="24.15" customHeight="1">
      <c r="A223" s="39"/>
      <c r="B223" s="40"/>
      <c r="C223" s="205" t="s">
        <v>329</v>
      </c>
      <c r="D223" s="205" t="s">
        <v>142</v>
      </c>
      <c r="E223" s="206" t="s">
        <v>330</v>
      </c>
      <c r="F223" s="207" t="s">
        <v>331</v>
      </c>
      <c r="G223" s="208" t="s">
        <v>145</v>
      </c>
      <c r="H223" s="209">
        <v>182</v>
      </c>
      <c r="I223" s="210"/>
      <c r="J223" s="211">
        <f>ROUND(I223*H223,2)</f>
        <v>0</v>
      </c>
      <c r="K223" s="207" t="s">
        <v>146</v>
      </c>
      <c r="L223" s="45"/>
      <c r="M223" s="212" t="s">
        <v>28</v>
      </c>
      <c r="N223" s="213" t="s">
        <v>44</v>
      </c>
      <c r="O223" s="85"/>
      <c r="P223" s="214">
        <f>O223*H223</f>
        <v>0</v>
      </c>
      <c r="Q223" s="214">
        <v>0</v>
      </c>
      <c r="R223" s="214">
        <f>Q223*H223</f>
        <v>0</v>
      </c>
      <c r="S223" s="214">
        <v>0</v>
      </c>
      <c r="T223" s="215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16" t="s">
        <v>147</v>
      </c>
      <c r="AT223" s="216" t="s">
        <v>142</v>
      </c>
      <c r="AU223" s="216" t="s">
        <v>83</v>
      </c>
      <c r="AY223" s="18" t="s">
        <v>140</v>
      </c>
      <c r="BE223" s="217">
        <f>IF(N223="základní",J223,0)</f>
        <v>0</v>
      </c>
      <c r="BF223" s="217">
        <f>IF(N223="snížená",J223,0)</f>
        <v>0</v>
      </c>
      <c r="BG223" s="217">
        <f>IF(N223="zákl. přenesená",J223,0)</f>
        <v>0</v>
      </c>
      <c r="BH223" s="217">
        <f>IF(N223="sníž. přenesená",J223,0)</f>
        <v>0</v>
      </c>
      <c r="BI223" s="217">
        <f>IF(N223="nulová",J223,0)</f>
        <v>0</v>
      </c>
      <c r="BJ223" s="18" t="s">
        <v>81</v>
      </c>
      <c r="BK223" s="217">
        <f>ROUND(I223*H223,2)</f>
        <v>0</v>
      </c>
      <c r="BL223" s="18" t="s">
        <v>147</v>
      </c>
      <c r="BM223" s="216" t="s">
        <v>332</v>
      </c>
    </row>
    <row r="224" s="2" customFormat="1">
      <c r="A224" s="39"/>
      <c r="B224" s="40"/>
      <c r="C224" s="41"/>
      <c r="D224" s="218" t="s">
        <v>149</v>
      </c>
      <c r="E224" s="41"/>
      <c r="F224" s="219" t="s">
        <v>333</v>
      </c>
      <c r="G224" s="41"/>
      <c r="H224" s="41"/>
      <c r="I224" s="220"/>
      <c r="J224" s="41"/>
      <c r="K224" s="41"/>
      <c r="L224" s="45"/>
      <c r="M224" s="221"/>
      <c r="N224" s="222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149</v>
      </c>
      <c r="AU224" s="18" t="s">
        <v>83</v>
      </c>
    </row>
    <row r="225" s="2" customFormat="1">
      <c r="A225" s="39"/>
      <c r="B225" s="40"/>
      <c r="C225" s="41"/>
      <c r="D225" s="223" t="s">
        <v>151</v>
      </c>
      <c r="E225" s="41"/>
      <c r="F225" s="224" t="s">
        <v>334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151</v>
      </c>
      <c r="AU225" s="18" t="s">
        <v>83</v>
      </c>
    </row>
    <row r="226" s="13" customFormat="1">
      <c r="A226" s="13"/>
      <c r="B226" s="225"/>
      <c r="C226" s="226"/>
      <c r="D226" s="218" t="s">
        <v>153</v>
      </c>
      <c r="E226" s="227" t="s">
        <v>28</v>
      </c>
      <c r="F226" s="228" t="s">
        <v>315</v>
      </c>
      <c r="G226" s="226"/>
      <c r="H226" s="229">
        <v>182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153</v>
      </c>
      <c r="AU226" s="235" t="s">
        <v>83</v>
      </c>
      <c r="AV226" s="13" t="s">
        <v>83</v>
      </c>
      <c r="AW226" s="13" t="s">
        <v>35</v>
      </c>
      <c r="AX226" s="13" t="s">
        <v>81</v>
      </c>
      <c r="AY226" s="235" t="s">
        <v>140</v>
      </c>
    </row>
    <row r="227" s="2" customFormat="1" ht="16.5" customHeight="1">
      <c r="A227" s="39"/>
      <c r="B227" s="40"/>
      <c r="C227" s="248" t="s">
        <v>335</v>
      </c>
      <c r="D227" s="248" t="s">
        <v>290</v>
      </c>
      <c r="E227" s="249" t="s">
        <v>336</v>
      </c>
      <c r="F227" s="250" t="s">
        <v>337</v>
      </c>
      <c r="G227" s="251" t="s">
        <v>338</v>
      </c>
      <c r="H227" s="252">
        <v>5.46</v>
      </c>
      <c r="I227" s="253"/>
      <c r="J227" s="254">
        <f>ROUND(I227*H227,2)</f>
        <v>0</v>
      </c>
      <c r="K227" s="250" t="s">
        <v>146</v>
      </c>
      <c r="L227" s="255"/>
      <c r="M227" s="256" t="s">
        <v>28</v>
      </c>
      <c r="N227" s="257" t="s">
        <v>44</v>
      </c>
      <c r="O227" s="85"/>
      <c r="P227" s="214">
        <f>O227*H227</f>
        <v>0</v>
      </c>
      <c r="Q227" s="214">
        <v>0.001</v>
      </c>
      <c r="R227" s="214">
        <f>Q227*H227</f>
        <v>0.0054600000000000004</v>
      </c>
      <c r="S227" s="214">
        <v>0</v>
      </c>
      <c r="T227" s="21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6" t="s">
        <v>197</v>
      </c>
      <c r="AT227" s="216" t="s">
        <v>290</v>
      </c>
      <c r="AU227" s="216" t="s">
        <v>83</v>
      </c>
      <c r="AY227" s="18" t="s">
        <v>140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18" t="s">
        <v>81</v>
      </c>
      <c r="BK227" s="217">
        <f>ROUND(I227*H227,2)</f>
        <v>0</v>
      </c>
      <c r="BL227" s="18" t="s">
        <v>147</v>
      </c>
      <c r="BM227" s="216" t="s">
        <v>339</v>
      </c>
    </row>
    <row r="228" s="2" customFormat="1">
      <c r="A228" s="39"/>
      <c r="B228" s="40"/>
      <c r="C228" s="41"/>
      <c r="D228" s="218" t="s">
        <v>149</v>
      </c>
      <c r="E228" s="41"/>
      <c r="F228" s="219" t="s">
        <v>337</v>
      </c>
      <c r="G228" s="41"/>
      <c r="H228" s="41"/>
      <c r="I228" s="220"/>
      <c r="J228" s="41"/>
      <c r="K228" s="41"/>
      <c r="L228" s="45"/>
      <c r="M228" s="221"/>
      <c r="N228" s="222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149</v>
      </c>
      <c r="AU228" s="18" t="s">
        <v>83</v>
      </c>
    </row>
    <row r="229" s="13" customFormat="1">
      <c r="A229" s="13"/>
      <c r="B229" s="225"/>
      <c r="C229" s="226"/>
      <c r="D229" s="218" t="s">
        <v>153</v>
      </c>
      <c r="E229" s="227" t="s">
        <v>28</v>
      </c>
      <c r="F229" s="228" t="s">
        <v>340</v>
      </c>
      <c r="G229" s="226"/>
      <c r="H229" s="229">
        <v>5.46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153</v>
      </c>
      <c r="AU229" s="235" t="s">
        <v>83</v>
      </c>
      <c r="AV229" s="13" t="s">
        <v>83</v>
      </c>
      <c r="AW229" s="13" t="s">
        <v>35</v>
      </c>
      <c r="AX229" s="13" t="s">
        <v>73</v>
      </c>
      <c r="AY229" s="235" t="s">
        <v>140</v>
      </c>
    </row>
    <row r="230" s="14" customFormat="1">
      <c r="A230" s="14"/>
      <c r="B230" s="236"/>
      <c r="C230" s="237"/>
      <c r="D230" s="218" t="s">
        <v>153</v>
      </c>
      <c r="E230" s="238" t="s">
        <v>28</v>
      </c>
      <c r="F230" s="239" t="s">
        <v>174</v>
      </c>
      <c r="G230" s="237"/>
      <c r="H230" s="240">
        <v>5.46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153</v>
      </c>
      <c r="AU230" s="246" t="s">
        <v>83</v>
      </c>
      <c r="AV230" s="14" t="s">
        <v>147</v>
      </c>
      <c r="AW230" s="14" t="s">
        <v>35</v>
      </c>
      <c r="AX230" s="14" t="s">
        <v>81</v>
      </c>
      <c r="AY230" s="246" t="s">
        <v>140</v>
      </c>
    </row>
    <row r="231" s="2" customFormat="1" ht="24.15" customHeight="1">
      <c r="A231" s="39"/>
      <c r="B231" s="40"/>
      <c r="C231" s="205" t="s">
        <v>341</v>
      </c>
      <c r="D231" s="205" t="s">
        <v>142</v>
      </c>
      <c r="E231" s="206" t="s">
        <v>342</v>
      </c>
      <c r="F231" s="207" t="s">
        <v>343</v>
      </c>
      <c r="G231" s="208" t="s">
        <v>145</v>
      </c>
      <c r="H231" s="209">
        <v>2714</v>
      </c>
      <c r="I231" s="210"/>
      <c r="J231" s="211">
        <f>ROUND(I231*H231,2)</f>
        <v>0</v>
      </c>
      <c r="K231" s="207" t="s">
        <v>146</v>
      </c>
      <c r="L231" s="45"/>
      <c r="M231" s="212" t="s">
        <v>28</v>
      </c>
      <c r="N231" s="213" t="s">
        <v>44</v>
      </c>
      <c r="O231" s="85"/>
      <c r="P231" s="214">
        <f>O231*H231</f>
        <v>0</v>
      </c>
      <c r="Q231" s="214">
        <v>0</v>
      </c>
      <c r="R231" s="214">
        <f>Q231*H231</f>
        <v>0</v>
      </c>
      <c r="S231" s="214">
        <v>0</v>
      </c>
      <c r="T231" s="215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6" t="s">
        <v>147</v>
      </c>
      <c r="AT231" s="216" t="s">
        <v>142</v>
      </c>
      <c r="AU231" s="216" t="s">
        <v>83</v>
      </c>
      <c r="AY231" s="18" t="s">
        <v>140</v>
      </c>
      <c r="BE231" s="217">
        <f>IF(N231="základní",J231,0)</f>
        <v>0</v>
      </c>
      <c r="BF231" s="217">
        <f>IF(N231="snížená",J231,0)</f>
        <v>0</v>
      </c>
      <c r="BG231" s="217">
        <f>IF(N231="zákl. přenesená",J231,0)</f>
        <v>0</v>
      </c>
      <c r="BH231" s="217">
        <f>IF(N231="sníž. přenesená",J231,0)</f>
        <v>0</v>
      </c>
      <c r="BI231" s="217">
        <f>IF(N231="nulová",J231,0)</f>
        <v>0</v>
      </c>
      <c r="BJ231" s="18" t="s">
        <v>81</v>
      </c>
      <c r="BK231" s="217">
        <f>ROUND(I231*H231,2)</f>
        <v>0</v>
      </c>
      <c r="BL231" s="18" t="s">
        <v>147</v>
      </c>
      <c r="BM231" s="216" t="s">
        <v>344</v>
      </c>
    </row>
    <row r="232" s="2" customFormat="1">
      <c r="A232" s="39"/>
      <c r="B232" s="40"/>
      <c r="C232" s="41"/>
      <c r="D232" s="218" t="s">
        <v>149</v>
      </c>
      <c r="E232" s="41"/>
      <c r="F232" s="219" t="s">
        <v>345</v>
      </c>
      <c r="G232" s="41"/>
      <c r="H232" s="41"/>
      <c r="I232" s="220"/>
      <c r="J232" s="41"/>
      <c r="K232" s="41"/>
      <c r="L232" s="45"/>
      <c r="M232" s="221"/>
      <c r="N232" s="222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149</v>
      </c>
      <c r="AU232" s="18" t="s">
        <v>83</v>
      </c>
    </row>
    <row r="233" s="2" customFormat="1">
      <c r="A233" s="39"/>
      <c r="B233" s="40"/>
      <c r="C233" s="41"/>
      <c r="D233" s="223" t="s">
        <v>151</v>
      </c>
      <c r="E233" s="41"/>
      <c r="F233" s="224" t="s">
        <v>346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151</v>
      </c>
      <c r="AU233" s="18" t="s">
        <v>83</v>
      </c>
    </row>
    <row r="234" s="13" customFormat="1">
      <c r="A234" s="13"/>
      <c r="B234" s="225"/>
      <c r="C234" s="226"/>
      <c r="D234" s="218" t="s">
        <v>153</v>
      </c>
      <c r="E234" s="227" t="s">
        <v>28</v>
      </c>
      <c r="F234" s="228" t="s">
        <v>347</v>
      </c>
      <c r="G234" s="226"/>
      <c r="H234" s="229">
        <v>295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153</v>
      </c>
      <c r="AU234" s="235" t="s">
        <v>83</v>
      </c>
      <c r="AV234" s="13" t="s">
        <v>83</v>
      </c>
      <c r="AW234" s="13" t="s">
        <v>35</v>
      </c>
      <c r="AX234" s="13" t="s">
        <v>73</v>
      </c>
      <c r="AY234" s="235" t="s">
        <v>140</v>
      </c>
    </row>
    <row r="235" s="13" customFormat="1">
      <c r="A235" s="13"/>
      <c r="B235" s="225"/>
      <c r="C235" s="226"/>
      <c r="D235" s="218" t="s">
        <v>153</v>
      </c>
      <c r="E235" s="227" t="s">
        <v>28</v>
      </c>
      <c r="F235" s="228" t="s">
        <v>348</v>
      </c>
      <c r="G235" s="226"/>
      <c r="H235" s="229">
        <v>2419</v>
      </c>
      <c r="I235" s="230"/>
      <c r="J235" s="226"/>
      <c r="K235" s="226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153</v>
      </c>
      <c r="AU235" s="235" t="s">
        <v>83</v>
      </c>
      <c r="AV235" s="13" t="s">
        <v>83</v>
      </c>
      <c r="AW235" s="13" t="s">
        <v>35</v>
      </c>
      <c r="AX235" s="13" t="s">
        <v>73</v>
      </c>
      <c r="AY235" s="235" t="s">
        <v>140</v>
      </c>
    </row>
    <row r="236" s="14" customFormat="1">
      <c r="A236" s="14"/>
      <c r="B236" s="236"/>
      <c r="C236" s="237"/>
      <c r="D236" s="218" t="s">
        <v>153</v>
      </c>
      <c r="E236" s="238" t="s">
        <v>28</v>
      </c>
      <c r="F236" s="239" t="s">
        <v>174</v>
      </c>
      <c r="G236" s="237"/>
      <c r="H236" s="240">
        <v>2714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153</v>
      </c>
      <c r="AU236" s="246" t="s">
        <v>83</v>
      </c>
      <c r="AV236" s="14" t="s">
        <v>147</v>
      </c>
      <c r="AW236" s="14" t="s">
        <v>35</v>
      </c>
      <c r="AX236" s="14" t="s">
        <v>81</v>
      </c>
      <c r="AY236" s="246" t="s">
        <v>140</v>
      </c>
    </row>
    <row r="237" s="2" customFormat="1" ht="33" customHeight="1">
      <c r="A237" s="39"/>
      <c r="B237" s="40"/>
      <c r="C237" s="205" t="s">
        <v>349</v>
      </c>
      <c r="D237" s="205" t="s">
        <v>142</v>
      </c>
      <c r="E237" s="206" t="s">
        <v>350</v>
      </c>
      <c r="F237" s="207" t="s">
        <v>351</v>
      </c>
      <c r="G237" s="208" t="s">
        <v>145</v>
      </c>
      <c r="H237" s="209">
        <v>182</v>
      </c>
      <c r="I237" s="210"/>
      <c r="J237" s="211">
        <f>ROUND(I237*H237,2)</f>
        <v>0</v>
      </c>
      <c r="K237" s="207" t="s">
        <v>146</v>
      </c>
      <c r="L237" s="45"/>
      <c r="M237" s="212" t="s">
        <v>28</v>
      </c>
      <c r="N237" s="213" t="s">
        <v>44</v>
      </c>
      <c r="O237" s="85"/>
      <c r="P237" s="214">
        <f>O237*H237</f>
        <v>0</v>
      </c>
      <c r="Q237" s="214">
        <v>0</v>
      </c>
      <c r="R237" s="214">
        <f>Q237*H237</f>
        <v>0</v>
      </c>
      <c r="S237" s="214">
        <v>0</v>
      </c>
      <c r="T237" s="21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6" t="s">
        <v>147</v>
      </c>
      <c r="AT237" s="216" t="s">
        <v>142</v>
      </c>
      <c r="AU237" s="216" t="s">
        <v>83</v>
      </c>
      <c r="AY237" s="18" t="s">
        <v>140</v>
      </c>
      <c r="BE237" s="217">
        <f>IF(N237="základní",J237,0)</f>
        <v>0</v>
      </c>
      <c r="BF237" s="217">
        <f>IF(N237="snížená",J237,0)</f>
        <v>0</v>
      </c>
      <c r="BG237" s="217">
        <f>IF(N237="zákl. přenesená",J237,0)</f>
        <v>0</v>
      </c>
      <c r="BH237" s="217">
        <f>IF(N237="sníž. přenesená",J237,0)</f>
        <v>0</v>
      </c>
      <c r="BI237" s="217">
        <f>IF(N237="nulová",J237,0)</f>
        <v>0</v>
      </c>
      <c r="BJ237" s="18" t="s">
        <v>81</v>
      </c>
      <c r="BK237" s="217">
        <f>ROUND(I237*H237,2)</f>
        <v>0</v>
      </c>
      <c r="BL237" s="18" t="s">
        <v>147</v>
      </c>
      <c r="BM237" s="216" t="s">
        <v>352</v>
      </c>
    </row>
    <row r="238" s="2" customFormat="1">
      <c r="A238" s="39"/>
      <c r="B238" s="40"/>
      <c r="C238" s="41"/>
      <c r="D238" s="218" t="s">
        <v>149</v>
      </c>
      <c r="E238" s="41"/>
      <c r="F238" s="219" t="s">
        <v>353</v>
      </c>
      <c r="G238" s="41"/>
      <c r="H238" s="41"/>
      <c r="I238" s="220"/>
      <c r="J238" s="41"/>
      <c r="K238" s="41"/>
      <c r="L238" s="45"/>
      <c r="M238" s="221"/>
      <c r="N238" s="222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149</v>
      </c>
      <c r="AU238" s="18" t="s">
        <v>83</v>
      </c>
    </row>
    <row r="239" s="2" customFormat="1">
      <c r="A239" s="39"/>
      <c r="B239" s="40"/>
      <c r="C239" s="41"/>
      <c r="D239" s="223" t="s">
        <v>151</v>
      </c>
      <c r="E239" s="41"/>
      <c r="F239" s="224" t="s">
        <v>354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151</v>
      </c>
      <c r="AU239" s="18" t="s">
        <v>83</v>
      </c>
    </row>
    <row r="240" s="13" customFormat="1">
      <c r="A240" s="13"/>
      <c r="B240" s="225"/>
      <c r="C240" s="226"/>
      <c r="D240" s="218" t="s">
        <v>153</v>
      </c>
      <c r="E240" s="227" t="s">
        <v>28</v>
      </c>
      <c r="F240" s="228" t="s">
        <v>315</v>
      </c>
      <c r="G240" s="226"/>
      <c r="H240" s="229">
        <v>182</v>
      </c>
      <c r="I240" s="230"/>
      <c r="J240" s="226"/>
      <c r="K240" s="226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153</v>
      </c>
      <c r="AU240" s="235" t="s">
        <v>83</v>
      </c>
      <c r="AV240" s="13" t="s">
        <v>83</v>
      </c>
      <c r="AW240" s="13" t="s">
        <v>35</v>
      </c>
      <c r="AX240" s="13" t="s">
        <v>73</v>
      </c>
      <c r="AY240" s="235" t="s">
        <v>140</v>
      </c>
    </row>
    <row r="241" s="14" customFormat="1">
      <c r="A241" s="14"/>
      <c r="B241" s="236"/>
      <c r="C241" s="237"/>
      <c r="D241" s="218" t="s">
        <v>153</v>
      </c>
      <c r="E241" s="238" t="s">
        <v>28</v>
      </c>
      <c r="F241" s="239" t="s">
        <v>174</v>
      </c>
      <c r="G241" s="237"/>
      <c r="H241" s="240">
        <v>182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6" t="s">
        <v>153</v>
      </c>
      <c r="AU241" s="246" t="s">
        <v>83</v>
      </c>
      <c r="AV241" s="14" t="s">
        <v>147</v>
      </c>
      <c r="AW241" s="14" t="s">
        <v>35</v>
      </c>
      <c r="AX241" s="14" t="s">
        <v>81</v>
      </c>
      <c r="AY241" s="246" t="s">
        <v>140</v>
      </c>
    </row>
    <row r="242" s="2" customFormat="1" ht="33" customHeight="1">
      <c r="A242" s="39"/>
      <c r="B242" s="40"/>
      <c r="C242" s="205" t="s">
        <v>355</v>
      </c>
      <c r="D242" s="205" t="s">
        <v>142</v>
      </c>
      <c r="E242" s="206" t="s">
        <v>356</v>
      </c>
      <c r="F242" s="207" t="s">
        <v>357</v>
      </c>
      <c r="G242" s="208" t="s">
        <v>145</v>
      </c>
      <c r="H242" s="209">
        <v>182</v>
      </c>
      <c r="I242" s="210"/>
      <c r="J242" s="211">
        <f>ROUND(I242*H242,2)</f>
        <v>0</v>
      </c>
      <c r="K242" s="207" t="s">
        <v>146</v>
      </c>
      <c r="L242" s="45"/>
      <c r="M242" s="212" t="s">
        <v>28</v>
      </c>
      <c r="N242" s="213" t="s">
        <v>44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147</v>
      </c>
      <c r="AT242" s="216" t="s">
        <v>142</v>
      </c>
      <c r="AU242" s="216" t="s">
        <v>83</v>
      </c>
      <c r="AY242" s="18" t="s">
        <v>140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81</v>
      </c>
      <c r="BK242" s="217">
        <f>ROUND(I242*H242,2)</f>
        <v>0</v>
      </c>
      <c r="BL242" s="18" t="s">
        <v>147</v>
      </c>
      <c r="BM242" s="216" t="s">
        <v>358</v>
      </c>
    </row>
    <row r="243" s="2" customFormat="1">
      <c r="A243" s="39"/>
      <c r="B243" s="40"/>
      <c r="C243" s="41"/>
      <c r="D243" s="218" t="s">
        <v>149</v>
      </c>
      <c r="E243" s="41"/>
      <c r="F243" s="219" t="s">
        <v>359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149</v>
      </c>
      <c r="AU243" s="18" t="s">
        <v>83</v>
      </c>
    </row>
    <row r="244" s="2" customFormat="1">
      <c r="A244" s="39"/>
      <c r="B244" s="40"/>
      <c r="C244" s="41"/>
      <c r="D244" s="223" t="s">
        <v>151</v>
      </c>
      <c r="E244" s="41"/>
      <c r="F244" s="224" t="s">
        <v>360</v>
      </c>
      <c r="G244" s="41"/>
      <c r="H244" s="41"/>
      <c r="I244" s="220"/>
      <c r="J244" s="41"/>
      <c r="K244" s="41"/>
      <c r="L244" s="45"/>
      <c r="M244" s="221"/>
      <c r="N244" s="222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151</v>
      </c>
      <c r="AU244" s="18" t="s">
        <v>83</v>
      </c>
    </row>
    <row r="245" s="13" customFormat="1">
      <c r="A245" s="13"/>
      <c r="B245" s="225"/>
      <c r="C245" s="226"/>
      <c r="D245" s="218" t="s">
        <v>153</v>
      </c>
      <c r="E245" s="227" t="s">
        <v>28</v>
      </c>
      <c r="F245" s="228" t="s">
        <v>315</v>
      </c>
      <c r="G245" s="226"/>
      <c r="H245" s="229">
        <v>182</v>
      </c>
      <c r="I245" s="230"/>
      <c r="J245" s="226"/>
      <c r="K245" s="226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153</v>
      </c>
      <c r="AU245" s="235" t="s">
        <v>83</v>
      </c>
      <c r="AV245" s="13" t="s">
        <v>83</v>
      </c>
      <c r="AW245" s="13" t="s">
        <v>35</v>
      </c>
      <c r="AX245" s="13" t="s">
        <v>73</v>
      </c>
      <c r="AY245" s="235" t="s">
        <v>140</v>
      </c>
    </row>
    <row r="246" s="14" customFormat="1">
      <c r="A246" s="14"/>
      <c r="B246" s="236"/>
      <c r="C246" s="237"/>
      <c r="D246" s="218" t="s">
        <v>153</v>
      </c>
      <c r="E246" s="238" t="s">
        <v>28</v>
      </c>
      <c r="F246" s="239" t="s">
        <v>174</v>
      </c>
      <c r="G246" s="237"/>
      <c r="H246" s="240">
        <v>182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153</v>
      </c>
      <c r="AU246" s="246" t="s">
        <v>83</v>
      </c>
      <c r="AV246" s="14" t="s">
        <v>147</v>
      </c>
      <c r="AW246" s="14" t="s">
        <v>35</v>
      </c>
      <c r="AX246" s="14" t="s">
        <v>81</v>
      </c>
      <c r="AY246" s="246" t="s">
        <v>140</v>
      </c>
    </row>
    <row r="247" s="2" customFormat="1" ht="16.5" customHeight="1">
      <c r="A247" s="39"/>
      <c r="B247" s="40"/>
      <c r="C247" s="205" t="s">
        <v>361</v>
      </c>
      <c r="D247" s="205" t="s">
        <v>142</v>
      </c>
      <c r="E247" s="206" t="s">
        <v>362</v>
      </c>
      <c r="F247" s="207" t="s">
        <v>363</v>
      </c>
      <c r="G247" s="208" t="s">
        <v>169</v>
      </c>
      <c r="H247" s="209">
        <v>5.46</v>
      </c>
      <c r="I247" s="210"/>
      <c r="J247" s="211">
        <f>ROUND(I247*H247,2)</f>
        <v>0</v>
      </c>
      <c r="K247" s="207" t="s">
        <v>146</v>
      </c>
      <c r="L247" s="45"/>
      <c r="M247" s="212" t="s">
        <v>28</v>
      </c>
      <c r="N247" s="213" t="s">
        <v>44</v>
      </c>
      <c r="O247" s="85"/>
      <c r="P247" s="214">
        <f>O247*H247</f>
        <v>0</v>
      </c>
      <c r="Q247" s="214">
        <v>0</v>
      </c>
      <c r="R247" s="214">
        <f>Q247*H247</f>
        <v>0</v>
      </c>
      <c r="S247" s="214">
        <v>0</v>
      </c>
      <c r="T247" s="215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6" t="s">
        <v>147</v>
      </c>
      <c r="AT247" s="216" t="s">
        <v>142</v>
      </c>
      <c r="AU247" s="216" t="s">
        <v>83</v>
      </c>
      <c r="AY247" s="18" t="s">
        <v>140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8" t="s">
        <v>81</v>
      </c>
      <c r="BK247" s="217">
        <f>ROUND(I247*H247,2)</f>
        <v>0</v>
      </c>
      <c r="BL247" s="18" t="s">
        <v>147</v>
      </c>
      <c r="BM247" s="216" t="s">
        <v>364</v>
      </c>
    </row>
    <row r="248" s="2" customFormat="1">
      <c r="A248" s="39"/>
      <c r="B248" s="40"/>
      <c r="C248" s="41"/>
      <c r="D248" s="218" t="s">
        <v>149</v>
      </c>
      <c r="E248" s="41"/>
      <c r="F248" s="219" t="s">
        <v>365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149</v>
      </c>
      <c r="AU248" s="18" t="s">
        <v>83</v>
      </c>
    </row>
    <row r="249" s="2" customFormat="1">
      <c r="A249" s="39"/>
      <c r="B249" s="40"/>
      <c r="C249" s="41"/>
      <c r="D249" s="223" t="s">
        <v>151</v>
      </c>
      <c r="E249" s="41"/>
      <c r="F249" s="224" t="s">
        <v>366</v>
      </c>
      <c r="G249" s="41"/>
      <c r="H249" s="41"/>
      <c r="I249" s="220"/>
      <c r="J249" s="41"/>
      <c r="K249" s="41"/>
      <c r="L249" s="45"/>
      <c r="M249" s="221"/>
      <c r="N249" s="22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151</v>
      </c>
      <c r="AU249" s="18" t="s">
        <v>83</v>
      </c>
    </row>
    <row r="250" s="2" customFormat="1">
      <c r="A250" s="39"/>
      <c r="B250" s="40"/>
      <c r="C250" s="41"/>
      <c r="D250" s="218" t="s">
        <v>221</v>
      </c>
      <c r="E250" s="41"/>
      <c r="F250" s="247" t="s">
        <v>367</v>
      </c>
      <c r="G250" s="41"/>
      <c r="H250" s="41"/>
      <c r="I250" s="220"/>
      <c r="J250" s="41"/>
      <c r="K250" s="41"/>
      <c r="L250" s="45"/>
      <c r="M250" s="221"/>
      <c r="N250" s="222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221</v>
      </c>
      <c r="AU250" s="18" t="s">
        <v>83</v>
      </c>
    </row>
    <row r="251" s="13" customFormat="1">
      <c r="A251" s="13"/>
      <c r="B251" s="225"/>
      <c r="C251" s="226"/>
      <c r="D251" s="218" t="s">
        <v>153</v>
      </c>
      <c r="E251" s="227" t="s">
        <v>28</v>
      </c>
      <c r="F251" s="228" t="s">
        <v>368</v>
      </c>
      <c r="G251" s="226"/>
      <c r="H251" s="229">
        <v>5.46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153</v>
      </c>
      <c r="AU251" s="235" t="s">
        <v>83</v>
      </c>
      <c r="AV251" s="13" t="s">
        <v>83</v>
      </c>
      <c r="AW251" s="13" t="s">
        <v>35</v>
      </c>
      <c r="AX251" s="13" t="s">
        <v>73</v>
      </c>
      <c r="AY251" s="235" t="s">
        <v>140</v>
      </c>
    </row>
    <row r="252" s="14" customFormat="1">
      <c r="A252" s="14"/>
      <c r="B252" s="236"/>
      <c r="C252" s="237"/>
      <c r="D252" s="218" t="s">
        <v>153</v>
      </c>
      <c r="E252" s="238" t="s">
        <v>28</v>
      </c>
      <c r="F252" s="239" t="s">
        <v>174</v>
      </c>
      <c r="G252" s="237"/>
      <c r="H252" s="240">
        <v>5.46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153</v>
      </c>
      <c r="AU252" s="246" t="s">
        <v>83</v>
      </c>
      <c r="AV252" s="14" t="s">
        <v>147</v>
      </c>
      <c r="AW252" s="14" t="s">
        <v>35</v>
      </c>
      <c r="AX252" s="14" t="s">
        <v>81</v>
      </c>
      <c r="AY252" s="246" t="s">
        <v>140</v>
      </c>
    </row>
    <row r="253" s="12" customFormat="1" ht="22.8" customHeight="1">
      <c r="A253" s="12"/>
      <c r="B253" s="189"/>
      <c r="C253" s="190"/>
      <c r="D253" s="191" t="s">
        <v>72</v>
      </c>
      <c r="E253" s="203" t="s">
        <v>83</v>
      </c>
      <c r="F253" s="203" t="s">
        <v>369</v>
      </c>
      <c r="G253" s="190"/>
      <c r="H253" s="190"/>
      <c r="I253" s="193"/>
      <c r="J253" s="204">
        <f>BK253</f>
        <v>0</v>
      </c>
      <c r="K253" s="190"/>
      <c r="L253" s="195"/>
      <c r="M253" s="196"/>
      <c r="N253" s="197"/>
      <c r="O253" s="197"/>
      <c r="P253" s="198">
        <f>SUM(P254:P257)</f>
        <v>0</v>
      </c>
      <c r="Q253" s="197"/>
      <c r="R253" s="198">
        <f>SUM(R254:R257)</f>
        <v>58.409999999999997</v>
      </c>
      <c r="S253" s="197"/>
      <c r="T253" s="199">
        <f>SUM(T254:T257)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0" t="s">
        <v>81</v>
      </c>
      <c r="AT253" s="201" t="s">
        <v>72</v>
      </c>
      <c r="AU253" s="201" t="s">
        <v>81</v>
      </c>
      <c r="AY253" s="200" t="s">
        <v>140</v>
      </c>
      <c r="BK253" s="202">
        <f>SUM(BK254:BK257)</f>
        <v>0</v>
      </c>
    </row>
    <row r="254" s="2" customFormat="1" ht="24.15" customHeight="1">
      <c r="A254" s="39"/>
      <c r="B254" s="40"/>
      <c r="C254" s="205" t="s">
        <v>370</v>
      </c>
      <c r="D254" s="205" t="s">
        <v>142</v>
      </c>
      <c r="E254" s="206" t="s">
        <v>371</v>
      </c>
      <c r="F254" s="207" t="s">
        <v>372</v>
      </c>
      <c r="G254" s="208" t="s">
        <v>169</v>
      </c>
      <c r="H254" s="209">
        <v>29.5</v>
      </c>
      <c r="I254" s="210"/>
      <c r="J254" s="211">
        <f>ROUND(I254*H254,2)</f>
        <v>0</v>
      </c>
      <c r="K254" s="207" t="s">
        <v>146</v>
      </c>
      <c r="L254" s="45"/>
      <c r="M254" s="212" t="s">
        <v>28</v>
      </c>
      <c r="N254" s="213" t="s">
        <v>44</v>
      </c>
      <c r="O254" s="85"/>
      <c r="P254" s="214">
        <f>O254*H254</f>
        <v>0</v>
      </c>
      <c r="Q254" s="214">
        <v>1.98</v>
      </c>
      <c r="R254" s="214">
        <f>Q254*H254</f>
        <v>58.409999999999997</v>
      </c>
      <c r="S254" s="214">
        <v>0</v>
      </c>
      <c r="T254" s="215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6" t="s">
        <v>147</v>
      </c>
      <c r="AT254" s="216" t="s">
        <v>142</v>
      </c>
      <c r="AU254" s="216" t="s">
        <v>83</v>
      </c>
      <c r="AY254" s="18" t="s">
        <v>140</v>
      </c>
      <c r="BE254" s="217">
        <f>IF(N254="základní",J254,0)</f>
        <v>0</v>
      </c>
      <c r="BF254" s="217">
        <f>IF(N254="snížená",J254,0)</f>
        <v>0</v>
      </c>
      <c r="BG254" s="217">
        <f>IF(N254="zákl. přenesená",J254,0)</f>
        <v>0</v>
      </c>
      <c r="BH254" s="217">
        <f>IF(N254="sníž. přenesená",J254,0)</f>
        <v>0</v>
      </c>
      <c r="BI254" s="217">
        <f>IF(N254="nulová",J254,0)</f>
        <v>0</v>
      </c>
      <c r="BJ254" s="18" t="s">
        <v>81</v>
      </c>
      <c r="BK254" s="217">
        <f>ROUND(I254*H254,2)</f>
        <v>0</v>
      </c>
      <c r="BL254" s="18" t="s">
        <v>147</v>
      </c>
      <c r="BM254" s="216" t="s">
        <v>373</v>
      </c>
    </row>
    <row r="255" s="2" customFormat="1">
      <c r="A255" s="39"/>
      <c r="B255" s="40"/>
      <c r="C255" s="41"/>
      <c r="D255" s="218" t="s">
        <v>149</v>
      </c>
      <c r="E255" s="41"/>
      <c r="F255" s="219" t="s">
        <v>374</v>
      </c>
      <c r="G255" s="41"/>
      <c r="H255" s="41"/>
      <c r="I255" s="220"/>
      <c r="J255" s="41"/>
      <c r="K255" s="41"/>
      <c r="L255" s="45"/>
      <c r="M255" s="221"/>
      <c r="N255" s="22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149</v>
      </c>
      <c r="AU255" s="18" t="s">
        <v>83</v>
      </c>
    </row>
    <row r="256" s="2" customFormat="1">
      <c r="A256" s="39"/>
      <c r="B256" s="40"/>
      <c r="C256" s="41"/>
      <c r="D256" s="223" t="s">
        <v>151</v>
      </c>
      <c r="E256" s="41"/>
      <c r="F256" s="224" t="s">
        <v>375</v>
      </c>
      <c r="G256" s="41"/>
      <c r="H256" s="41"/>
      <c r="I256" s="220"/>
      <c r="J256" s="41"/>
      <c r="K256" s="41"/>
      <c r="L256" s="45"/>
      <c r="M256" s="221"/>
      <c r="N256" s="222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151</v>
      </c>
      <c r="AU256" s="18" t="s">
        <v>83</v>
      </c>
    </row>
    <row r="257" s="13" customFormat="1">
      <c r="A257" s="13"/>
      <c r="B257" s="225"/>
      <c r="C257" s="226"/>
      <c r="D257" s="218" t="s">
        <v>153</v>
      </c>
      <c r="E257" s="227" t="s">
        <v>28</v>
      </c>
      <c r="F257" s="228" t="s">
        <v>376</v>
      </c>
      <c r="G257" s="226"/>
      <c r="H257" s="229">
        <v>29.5</v>
      </c>
      <c r="I257" s="230"/>
      <c r="J257" s="226"/>
      <c r="K257" s="226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153</v>
      </c>
      <c r="AU257" s="235" t="s">
        <v>83</v>
      </c>
      <c r="AV257" s="13" t="s">
        <v>83</v>
      </c>
      <c r="AW257" s="13" t="s">
        <v>35</v>
      </c>
      <c r="AX257" s="13" t="s">
        <v>81</v>
      </c>
      <c r="AY257" s="235" t="s">
        <v>140</v>
      </c>
    </row>
    <row r="258" s="12" customFormat="1" ht="22.8" customHeight="1">
      <c r="A258" s="12"/>
      <c r="B258" s="189"/>
      <c r="C258" s="190"/>
      <c r="D258" s="191" t="s">
        <v>72</v>
      </c>
      <c r="E258" s="203" t="s">
        <v>147</v>
      </c>
      <c r="F258" s="203" t="s">
        <v>377</v>
      </c>
      <c r="G258" s="190"/>
      <c r="H258" s="190"/>
      <c r="I258" s="193"/>
      <c r="J258" s="204">
        <f>BK258</f>
        <v>0</v>
      </c>
      <c r="K258" s="190"/>
      <c r="L258" s="195"/>
      <c r="M258" s="196"/>
      <c r="N258" s="197"/>
      <c r="O258" s="197"/>
      <c r="P258" s="198">
        <f>SUM(P259:P268)</f>
        <v>0</v>
      </c>
      <c r="Q258" s="197"/>
      <c r="R258" s="198">
        <f>SUM(R259:R268)</f>
        <v>0</v>
      </c>
      <c r="S258" s="197"/>
      <c r="T258" s="199">
        <f>SUM(T259:T268)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0" t="s">
        <v>81</v>
      </c>
      <c r="AT258" s="201" t="s">
        <v>72</v>
      </c>
      <c r="AU258" s="201" t="s">
        <v>81</v>
      </c>
      <c r="AY258" s="200" t="s">
        <v>140</v>
      </c>
      <c r="BK258" s="202">
        <f>SUM(BK259:BK268)</f>
        <v>0</v>
      </c>
    </row>
    <row r="259" s="2" customFormat="1" ht="16.5" customHeight="1">
      <c r="A259" s="39"/>
      <c r="B259" s="40"/>
      <c r="C259" s="205" t="s">
        <v>378</v>
      </c>
      <c r="D259" s="205" t="s">
        <v>142</v>
      </c>
      <c r="E259" s="206" t="s">
        <v>379</v>
      </c>
      <c r="F259" s="207" t="s">
        <v>380</v>
      </c>
      <c r="G259" s="208" t="s">
        <v>169</v>
      </c>
      <c r="H259" s="209">
        <v>1.2</v>
      </c>
      <c r="I259" s="210"/>
      <c r="J259" s="211">
        <f>ROUND(I259*H259,2)</f>
        <v>0</v>
      </c>
      <c r="K259" s="207" t="s">
        <v>146</v>
      </c>
      <c r="L259" s="45"/>
      <c r="M259" s="212" t="s">
        <v>28</v>
      </c>
      <c r="N259" s="213" t="s">
        <v>44</v>
      </c>
      <c r="O259" s="85"/>
      <c r="P259" s="214">
        <f>O259*H259</f>
        <v>0</v>
      </c>
      <c r="Q259" s="214">
        <v>0</v>
      </c>
      <c r="R259" s="214">
        <f>Q259*H259</f>
        <v>0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147</v>
      </c>
      <c r="AT259" s="216" t="s">
        <v>142</v>
      </c>
      <c r="AU259" s="216" t="s">
        <v>83</v>
      </c>
      <c r="AY259" s="18" t="s">
        <v>140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81</v>
      </c>
      <c r="BK259" s="217">
        <f>ROUND(I259*H259,2)</f>
        <v>0</v>
      </c>
      <c r="BL259" s="18" t="s">
        <v>147</v>
      </c>
      <c r="BM259" s="216" t="s">
        <v>381</v>
      </c>
    </row>
    <row r="260" s="2" customFormat="1">
      <c r="A260" s="39"/>
      <c r="B260" s="40"/>
      <c r="C260" s="41"/>
      <c r="D260" s="218" t="s">
        <v>149</v>
      </c>
      <c r="E260" s="41"/>
      <c r="F260" s="219" t="s">
        <v>382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149</v>
      </c>
      <c r="AU260" s="18" t="s">
        <v>83</v>
      </c>
    </row>
    <row r="261" s="2" customFormat="1">
      <c r="A261" s="39"/>
      <c r="B261" s="40"/>
      <c r="C261" s="41"/>
      <c r="D261" s="223" t="s">
        <v>151</v>
      </c>
      <c r="E261" s="41"/>
      <c r="F261" s="224" t="s">
        <v>383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151</v>
      </c>
      <c r="AU261" s="18" t="s">
        <v>83</v>
      </c>
    </row>
    <row r="262" s="13" customFormat="1">
      <c r="A262" s="13"/>
      <c r="B262" s="225"/>
      <c r="C262" s="226"/>
      <c r="D262" s="218" t="s">
        <v>153</v>
      </c>
      <c r="E262" s="227" t="s">
        <v>28</v>
      </c>
      <c r="F262" s="228" t="s">
        <v>384</v>
      </c>
      <c r="G262" s="226"/>
      <c r="H262" s="229">
        <v>1.2</v>
      </c>
      <c r="I262" s="230"/>
      <c r="J262" s="226"/>
      <c r="K262" s="226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153</v>
      </c>
      <c r="AU262" s="235" t="s">
        <v>83</v>
      </c>
      <c r="AV262" s="13" t="s">
        <v>83</v>
      </c>
      <c r="AW262" s="13" t="s">
        <v>35</v>
      </c>
      <c r="AX262" s="13" t="s">
        <v>73</v>
      </c>
      <c r="AY262" s="235" t="s">
        <v>140</v>
      </c>
    </row>
    <row r="263" s="14" customFormat="1">
      <c r="A263" s="14"/>
      <c r="B263" s="236"/>
      <c r="C263" s="237"/>
      <c r="D263" s="218" t="s">
        <v>153</v>
      </c>
      <c r="E263" s="238" t="s">
        <v>28</v>
      </c>
      <c r="F263" s="239" t="s">
        <v>174</v>
      </c>
      <c r="G263" s="237"/>
      <c r="H263" s="240">
        <v>1.2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153</v>
      </c>
      <c r="AU263" s="246" t="s">
        <v>83</v>
      </c>
      <c r="AV263" s="14" t="s">
        <v>147</v>
      </c>
      <c r="AW263" s="14" t="s">
        <v>35</v>
      </c>
      <c r="AX263" s="14" t="s">
        <v>81</v>
      </c>
      <c r="AY263" s="246" t="s">
        <v>140</v>
      </c>
    </row>
    <row r="264" s="2" customFormat="1" ht="33" customHeight="1">
      <c r="A264" s="39"/>
      <c r="B264" s="40"/>
      <c r="C264" s="205" t="s">
        <v>385</v>
      </c>
      <c r="D264" s="205" t="s">
        <v>142</v>
      </c>
      <c r="E264" s="206" t="s">
        <v>386</v>
      </c>
      <c r="F264" s="207" t="s">
        <v>387</v>
      </c>
      <c r="G264" s="208" t="s">
        <v>169</v>
      </c>
      <c r="H264" s="209">
        <v>0.071999999999999995</v>
      </c>
      <c r="I264" s="210"/>
      <c r="J264" s="211">
        <f>ROUND(I264*H264,2)</f>
        <v>0</v>
      </c>
      <c r="K264" s="207" t="s">
        <v>146</v>
      </c>
      <c r="L264" s="45"/>
      <c r="M264" s="212" t="s">
        <v>28</v>
      </c>
      <c r="N264" s="213" t="s">
        <v>44</v>
      </c>
      <c r="O264" s="85"/>
      <c r="P264" s="214">
        <f>O264*H264</f>
        <v>0</v>
      </c>
      <c r="Q264" s="214">
        <v>0</v>
      </c>
      <c r="R264" s="214">
        <f>Q264*H264</f>
        <v>0</v>
      </c>
      <c r="S264" s="214">
        <v>0</v>
      </c>
      <c r="T264" s="21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147</v>
      </c>
      <c r="AT264" s="216" t="s">
        <v>142</v>
      </c>
      <c r="AU264" s="216" t="s">
        <v>83</v>
      </c>
      <c r="AY264" s="18" t="s">
        <v>140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81</v>
      </c>
      <c r="BK264" s="217">
        <f>ROUND(I264*H264,2)</f>
        <v>0</v>
      </c>
      <c r="BL264" s="18" t="s">
        <v>147</v>
      </c>
      <c r="BM264" s="216" t="s">
        <v>388</v>
      </c>
    </row>
    <row r="265" s="2" customFormat="1">
      <c r="A265" s="39"/>
      <c r="B265" s="40"/>
      <c r="C265" s="41"/>
      <c r="D265" s="218" t="s">
        <v>149</v>
      </c>
      <c r="E265" s="41"/>
      <c r="F265" s="219" t="s">
        <v>389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149</v>
      </c>
      <c r="AU265" s="18" t="s">
        <v>83</v>
      </c>
    </row>
    <row r="266" s="2" customFormat="1">
      <c r="A266" s="39"/>
      <c r="B266" s="40"/>
      <c r="C266" s="41"/>
      <c r="D266" s="223" t="s">
        <v>151</v>
      </c>
      <c r="E266" s="41"/>
      <c r="F266" s="224" t="s">
        <v>390</v>
      </c>
      <c r="G266" s="41"/>
      <c r="H266" s="41"/>
      <c r="I266" s="220"/>
      <c r="J266" s="41"/>
      <c r="K266" s="41"/>
      <c r="L266" s="45"/>
      <c r="M266" s="221"/>
      <c r="N266" s="22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151</v>
      </c>
      <c r="AU266" s="18" t="s">
        <v>83</v>
      </c>
    </row>
    <row r="267" s="13" customFormat="1">
      <c r="A267" s="13"/>
      <c r="B267" s="225"/>
      <c r="C267" s="226"/>
      <c r="D267" s="218" t="s">
        <v>153</v>
      </c>
      <c r="E267" s="227" t="s">
        <v>28</v>
      </c>
      <c r="F267" s="228" t="s">
        <v>391</v>
      </c>
      <c r="G267" s="226"/>
      <c r="H267" s="229">
        <v>0.071999999999999995</v>
      </c>
      <c r="I267" s="230"/>
      <c r="J267" s="226"/>
      <c r="K267" s="226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153</v>
      </c>
      <c r="AU267" s="235" t="s">
        <v>83</v>
      </c>
      <c r="AV267" s="13" t="s">
        <v>83</v>
      </c>
      <c r="AW267" s="13" t="s">
        <v>35</v>
      </c>
      <c r="AX267" s="13" t="s">
        <v>73</v>
      </c>
      <c r="AY267" s="235" t="s">
        <v>140</v>
      </c>
    </row>
    <row r="268" s="14" customFormat="1">
      <c r="A268" s="14"/>
      <c r="B268" s="236"/>
      <c r="C268" s="237"/>
      <c r="D268" s="218" t="s">
        <v>153</v>
      </c>
      <c r="E268" s="238" t="s">
        <v>28</v>
      </c>
      <c r="F268" s="239" t="s">
        <v>174</v>
      </c>
      <c r="G268" s="237"/>
      <c r="H268" s="240">
        <v>0.071999999999999995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153</v>
      </c>
      <c r="AU268" s="246" t="s">
        <v>83</v>
      </c>
      <c r="AV268" s="14" t="s">
        <v>147</v>
      </c>
      <c r="AW268" s="14" t="s">
        <v>35</v>
      </c>
      <c r="AX268" s="14" t="s">
        <v>81</v>
      </c>
      <c r="AY268" s="246" t="s">
        <v>140</v>
      </c>
    </row>
    <row r="269" s="12" customFormat="1" ht="22.8" customHeight="1">
      <c r="A269" s="12"/>
      <c r="B269" s="189"/>
      <c r="C269" s="190"/>
      <c r="D269" s="191" t="s">
        <v>72</v>
      </c>
      <c r="E269" s="203" t="s">
        <v>175</v>
      </c>
      <c r="F269" s="203" t="s">
        <v>392</v>
      </c>
      <c r="G269" s="190"/>
      <c r="H269" s="190"/>
      <c r="I269" s="193"/>
      <c r="J269" s="204">
        <f>BK269</f>
        <v>0</v>
      </c>
      <c r="K269" s="190"/>
      <c r="L269" s="195"/>
      <c r="M269" s="196"/>
      <c r="N269" s="197"/>
      <c r="O269" s="197"/>
      <c r="P269" s="198">
        <f>SUM(P270:P359)</f>
        <v>0</v>
      </c>
      <c r="Q269" s="197"/>
      <c r="R269" s="198">
        <f>SUM(R270:R359)</f>
        <v>411.28934500000003</v>
      </c>
      <c r="S269" s="197"/>
      <c r="T269" s="199">
        <f>SUM(T270:T359)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0" t="s">
        <v>81</v>
      </c>
      <c r="AT269" s="201" t="s">
        <v>72</v>
      </c>
      <c r="AU269" s="201" t="s">
        <v>81</v>
      </c>
      <c r="AY269" s="200" t="s">
        <v>140</v>
      </c>
      <c r="BK269" s="202">
        <f>SUM(BK270:BK359)</f>
        <v>0</v>
      </c>
    </row>
    <row r="270" s="2" customFormat="1" ht="21.75" customHeight="1">
      <c r="A270" s="39"/>
      <c r="B270" s="40"/>
      <c r="C270" s="205" t="s">
        <v>393</v>
      </c>
      <c r="D270" s="205" t="s">
        <v>142</v>
      </c>
      <c r="E270" s="206" t="s">
        <v>394</v>
      </c>
      <c r="F270" s="207" t="s">
        <v>395</v>
      </c>
      <c r="G270" s="208" t="s">
        <v>145</v>
      </c>
      <c r="H270" s="209">
        <v>338</v>
      </c>
      <c r="I270" s="210"/>
      <c r="J270" s="211">
        <f>ROUND(I270*H270,2)</f>
        <v>0</v>
      </c>
      <c r="K270" s="207" t="s">
        <v>146</v>
      </c>
      <c r="L270" s="45"/>
      <c r="M270" s="212" t="s">
        <v>28</v>
      </c>
      <c r="N270" s="213" t="s">
        <v>44</v>
      </c>
      <c r="O270" s="85"/>
      <c r="P270" s="214">
        <f>O270*H270</f>
        <v>0</v>
      </c>
      <c r="Q270" s="214">
        <v>0</v>
      </c>
      <c r="R270" s="214">
        <f>Q270*H270</f>
        <v>0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147</v>
      </c>
      <c r="AT270" s="216" t="s">
        <v>142</v>
      </c>
      <c r="AU270" s="216" t="s">
        <v>83</v>
      </c>
      <c r="AY270" s="18" t="s">
        <v>140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81</v>
      </c>
      <c r="BK270" s="217">
        <f>ROUND(I270*H270,2)</f>
        <v>0</v>
      </c>
      <c r="BL270" s="18" t="s">
        <v>147</v>
      </c>
      <c r="BM270" s="216" t="s">
        <v>396</v>
      </c>
    </row>
    <row r="271" s="2" customFormat="1">
      <c r="A271" s="39"/>
      <c r="B271" s="40"/>
      <c r="C271" s="41"/>
      <c r="D271" s="218" t="s">
        <v>149</v>
      </c>
      <c r="E271" s="41"/>
      <c r="F271" s="219" t="s">
        <v>397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149</v>
      </c>
      <c r="AU271" s="18" t="s">
        <v>83</v>
      </c>
    </row>
    <row r="272" s="2" customFormat="1">
      <c r="A272" s="39"/>
      <c r="B272" s="40"/>
      <c r="C272" s="41"/>
      <c r="D272" s="223" t="s">
        <v>151</v>
      </c>
      <c r="E272" s="41"/>
      <c r="F272" s="224" t="s">
        <v>398</v>
      </c>
      <c r="G272" s="41"/>
      <c r="H272" s="41"/>
      <c r="I272" s="220"/>
      <c r="J272" s="41"/>
      <c r="K272" s="41"/>
      <c r="L272" s="45"/>
      <c r="M272" s="221"/>
      <c r="N272" s="222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151</v>
      </c>
      <c r="AU272" s="18" t="s">
        <v>83</v>
      </c>
    </row>
    <row r="273" s="13" customFormat="1">
      <c r="A273" s="13"/>
      <c r="B273" s="225"/>
      <c r="C273" s="226"/>
      <c r="D273" s="218" t="s">
        <v>153</v>
      </c>
      <c r="E273" s="227" t="s">
        <v>28</v>
      </c>
      <c r="F273" s="228" t="s">
        <v>399</v>
      </c>
      <c r="G273" s="226"/>
      <c r="H273" s="229">
        <v>338</v>
      </c>
      <c r="I273" s="230"/>
      <c r="J273" s="226"/>
      <c r="K273" s="226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153</v>
      </c>
      <c r="AU273" s="235" t="s">
        <v>83</v>
      </c>
      <c r="AV273" s="13" t="s">
        <v>83</v>
      </c>
      <c r="AW273" s="13" t="s">
        <v>35</v>
      </c>
      <c r="AX273" s="13" t="s">
        <v>81</v>
      </c>
      <c r="AY273" s="235" t="s">
        <v>140</v>
      </c>
    </row>
    <row r="274" s="2" customFormat="1" ht="24.15" customHeight="1">
      <c r="A274" s="39"/>
      <c r="B274" s="40"/>
      <c r="C274" s="205" t="s">
        <v>400</v>
      </c>
      <c r="D274" s="205" t="s">
        <v>142</v>
      </c>
      <c r="E274" s="206" t="s">
        <v>401</v>
      </c>
      <c r="F274" s="207" t="s">
        <v>402</v>
      </c>
      <c r="G274" s="208" t="s">
        <v>145</v>
      </c>
      <c r="H274" s="209">
        <v>708</v>
      </c>
      <c r="I274" s="210"/>
      <c r="J274" s="211">
        <f>ROUND(I274*H274,2)</f>
        <v>0</v>
      </c>
      <c r="K274" s="207" t="s">
        <v>146</v>
      </c>
      <c r="L274" s="45"/>
      <c r="M274" s="212" t="s">
        <v>28</v>
      </c>
      <c r="N274" s="213" t="s">
        <v>44</v>
      </c>
      <c r="O274" s="85"/>
      <c r="P274" s="214">
        <f>O274*H274</f>
        <v>0</v>
      </c>
      <c r="Q274" s="214">
        <v>0</v>
      </c>
      <c r="R274" s="214">
        <f>Q274*H274</f>
        <v>0</v>
      </c>
      <c r="S274" s="214">
        <v>0</v>
      </c>
      <c r="T274" s="21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147</v>
      </c>
      <c r="AT274" s="216" t="s">
        <v>142</v>
      </c>
      <c r="AU274" s="216" t="s">
        <v>83</v>
      </c>
      <c r="AY274" s="18" t="s">
        <v>140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81</v>
      </c>
      <c r="BK274" s="217">
        <f>ROUND(I274*H274,2)</f>
        <v>0</v>
      </c>
      <c r="BL274" s="18" t="s">
        <v>147</v>
      </c>
      <c r="BM274" s="216" t="s">
        <v>403</v>
      </c>
    </row>
    <row r="275" s="2" customFormat="1">
      <c r="A275" s="39"/>
      <c r="B275" s="40"/>
      <c r="C275" s="41"/>
      <c r="D275" s="218" t="s">
        <v>149</v>
      </c>
      <c r="E275" s="41"/>
      <c r="F275" s="219" t="s">
        <v>404</v>
      </c>
      <c r="G275" s="41"/>
      <c r="H275" s="41"/>
      <c r="I275" s="220"/>
      <c r="J275" s="41"/>
      <c r="K275" s="41"/>
      <c r="L275" s="45"/>
      <c r="M275" s="221"/>
      <c r="N275" s="222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149</v>
      </c>
      <c r="AU275" s="18" t="s">
        <v>83</v>
      </c>
    </row>
    <row r="276" s="2" customFormat="1">
      <c r="A276" s="39"/>
      <c r="B276" s="40"/>
      <c r="C276" s="41"/>
      <c r="D276" s="223" t="s">
        <v>151</v>
      </c>
      <c r="E276" s="41"/>
      <c r="F276" s="224" t="s">
        <v>405</v>
      </c>
      <c r="G276" s="41"/>
      <c r="H276" s="41"/>
      <c r="I276" s="220"/>
      <c r="J276" s="41"/>
      <c r="K276" s="41"/>
      <c r="L276" s="45"/>
      <c r="M276" s="221"/>
      <c r="N276" s="222"/>
      <c r="O276" s="85"/>
      <c r="P276" s="85"/>
      <c r="Q276" s="85"/>
      <c r="R276" s="85"/>
      <c r="S276" s="85"/>
      <c r="T276" s="86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151</v>
      </c>
      <c r="AU276" s="18" t="s">
        <v>83</v>
      </c>
    </row>
    <row r="277" s="13" customFormat="1">
      <c r="A277" s="13"/>
      <c r="B277" s="225"/>
      <c r="C277" s="226"/>
      <c r="D277" s="218" t="s">
        <v>153</v>
      </c>
      <c r="E277" s="227" t="s">
        <v>28</v>
      </c>
      <c r="F277" s="228" t="s">
        <v>406</v>
      </c>
      <c r="G277" s="226"/>
      <c r="H277" s="229">
        <v>708</v>
      </c>
      <c r="I277" s="230"/>
      <c r="J277" s="226"/>
      <c r="K277" s="226"/>
      <c r="L277" s="231"/>
      <c r="M277" s="232"/>
      <c r="N277" s="233"/>
      <c r="O277" s="233"/>
      <c r="P277" s="233"/>
      <c r="Q277" s="233"/>
      <c r="R277" s="233"/>
      <c r="S277" s="233"/>
      <c r="T277" s="23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5" t="s">
        <v>153</v>
      </c>
      <c r="AU277" s="235" t="s">
        <v>83</v>
      </c>
      <c r="AV277" s="13" t="s">
        <v>83</v>
      </c>
      <c r="AW277" s="13" t="s">
        <v>35</v>
      </c>
      <c r="AX277" s="13" t="s">
        <v>81</v>
      </c>
      <c r="AY277" s="235" t="s">
        <v>140</v>
      </c>
    </row>
    <row r="278" s="2" customFormat="1" ht="24.15" customHeight="1">
      <c r="A278" s="39"/>
      <c r="B278" s="40"/>
      <c r="C278" s="205" t="s">
        <v>407</v>
      </c>
      <c r="D278" s="205" t="s">
        <v>142</v>
      </c>
      <c r="E278" s="206" t="s">
        <v>408</v>
      </c>
      <c r="F278" s="207" t="s">
        <v>409</v>
      </c>
      <c r="G278" s="208" t="s">
        <v>145</v>
      </c>
      <c r="H278" s="209">
        <v>1373</v>
      </c>
      <c r="I278" s="210"/>
      <c r="J278" s="211">
        <f>ROUND(I278*H278,2)</f>
        <v>0</v>
      </c>
      <c r="K278" s="207" t="s">
        <v>146</v>
      </c>
      <c r="L278" s="45"/>
      <c r="M278" s="212" t="s">
        <v>28</v>
      </c>
      <c r="N278" s="213" t="s">
        <v>44</v>
      </c>
      <c r="O278" s="85"/>
      <c r="P278" s="214">
        <f>O278*H278</f>
        <v>0</v>
      </c>
      <c r="Q278" s="214">
        <v>0</v>
      </c>
      <c r="R278" s="214">
        <f>Q278*H278</f>
        <v>0</v>
      </c>
      <c r="S278" s="214">
        <v>0</v>
      </c>
      <c r="T278" s="215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6" t="s">
        <v>147</v>
      </c>
      <c r="AT278" s="216" t="s">
        <v>142</v>
      </c>
      <c r="AU278" s="216" t="s">
        <v>83</v>
      </c>
      <c r="AY278" s="18" t="s">
        <v>140</v>
      </c>
      <c r="BE278" s="217">
        <f>IF(N278="základní",J278,0)</f>
        <v>0</v>
      </c>
      <c r="BF278" s="217">
        <f>IF(N278="snížená",J278,0)</f>
        <v>0</v>
      </c>
      <c r="BG278" s="217">
        <f>IF(N278="zákl. přenesená",J278,0)</f>
        <v>0</v>
      </c>
      <c r="BH278" s="217">
        <f>IF(N278="sníž. přenesená",J278,0)</f>
        <v>0</v>
      </c>
      <c r="BI278" s="217">
        <f>IF(N278="nulová",J278,0)</f>
        <v>0</v>
      </c>
      <c r="BJ278" s="18" t="s">
        <v>81</v>
      </c>
      <c r="BK278" s="217">
        <f>ROUND(I278*H278,2)</f>
        <v>0</v>
      </c>
      <c r="BL278" s="18" t="s">
        <v>147</v>
      </c>
      <c r="BM278" s="216" t="s">
        <v>410</v>
      </c>
    </row>
    <row r="279" s="2" customFormat="1">
      <c r="A279" s="39"/>
      <c r="B279" s="40"/>
      <c r="C279" s="41"/>
      <c r="D279" s="218" t="s">
        <v>149</v>
      </c>
      <c r="E279" s="41"/>
      <c r="F279" s="219" t="s">
        <v>411</v>
      </c>
      <c r="G279" s="41"/>
      <c r="H279" s="41"/>
      <c r="I279" s="220"/>
      <c r="J279" s="41"/>
      <c r="K279" s="41"/>
      <c r="L279" s="45"/>
      <c r="M279" s="221"/>
      <c r="N279" s="222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149</v>
      </c>
      <c r="AU279" s="18" t="s">
        <v>83</v>
      </c>
    </row>
    <row r="280" s="2" customFormat="1">
      <c r="A280" s="39"/>
      <c r="B280" s="40"/>
      <c r="C280" s="41"/>
      <c r="D280" s="223" t="s">
        <v>151</v>
      </c>
      <c r="E280" s="41"/>
      <c r="F280" s="224" t="s">
        <v>412</v>
      </c>
      <c r="G280" s="41"/>
      <c r="H280" s="41"/>
      <c r="I280" s="220"/>
      <c r="J280" s="41"/>
      <c r="K280" s="41"/>
      <c r="L280" s="45"/>
      <c r="M280" s="221"/>
      <c r="N280" s="222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151</v>
      </c>
      <c r="AU280" s="18" t="s">
        <v>83</v>
      </c>
    </row>
    <row r="281" s="13" customFormat="1">
      <c r="A281" s="13"/>
      <c r="B281" s="225"/>
      <c r="C281" s="226"/>
      <c r="D281" s="218" t="s">
        <v>153</v>
      </c>
      <c r="E281" s="227" t="s">
        <v>28</v>
      </c>
      <c r="F281" s="228" t="s">
        <v>413</v>
      </c>
      <c r="G281" s="226"/>
      <c r="H281" s="229">
        <v>1373</v>
      </c>
      <c r="I281" s="230"/>
      <c r="J281" s="226"/>
      <c r="K281" s="226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153</v>
      </c>
      <c r="AU281" s="235" t="s">
        <v>83</v>
      </c>
      <c r="AV281" s="13" t="s">
        <v>83</v>
      </c>
      <c r="AW281" s="13" t="s">
        <v>35</v>
      </c>
      <c r="AX281" s="13" t="s">
        <v>81</v>
      </c>
      <c r="AY281" s="235" t="s">
        <v>140</v>
      </c>
    </row>
    <row r="282" s="2" customFormat="1" ht="24.15" customHeight="1">
      <c r="A282" s="39"/>
      <c r="B282" s="40"/>
      <c r="C282" s="205" t="s">
        <v>414</v>
      </c>
      <c r="D282" s="205" t="s">
        <v>142</v>
      </c>
      <c r="E282" s="206" t="s">
        <v>415</v>
      </c>
      <c r="F282" s="207" t="s">
        <v>416</v>
      </c>
      <c r="G282" s="208" t="s">
        <v>145</v>
      </c>
      <c r="H282" s="209">
        <v>338</v>
      </c>
      <c r="I282" s="210"/>
      <c r="J282" s="211">
        <f>ROUND(I282*H282,2)</f>
        <v>0</v>
      </c>
      <c r="K282" s="207" t="s">
        <v>146</v>
      </c>
      <c r="L282" s="45"/>
      <c r="M282" s="212" t="s">
        <v>28</v>
      </c>
      <c r="N282" s="213" t="s">
        <v>44</v>
      </c>
      <c r="O282" s="85"/>
      <c r="P282" s="214">
        <f>O282*H282</f>
        <v>0</v>
      </c>
      <c r="Q282" s="214">
        <v>0.32400000000000001</v>
      </c>
      <c r="R282" s="214">
        <f>Q282*H282</f>
        <v>109.512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147</v>
      </c>
      <c r="AT282" s="216" t="s">
        <v>142</v>
      </c>
      <c r="AU282" s="216" t="s">
        <v>83</v>
      </c>
      <c r="AY282" s="18" t="s">
        <v>140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81</v>
      </c>
      <c r="BK282" s="217">
        <f>ROUND(I282*H282,2)</f>
        <v>0</v>
      </c>
      <c r="BL282" s="18" t="s">
        <v>147</v>
      </c>
      <c r="BM282" s="216" t="s">
        <v>417</v>
      </c>
    </row>
    <row r="283" s="2" customFormat="1">
      <c r="A283" s="39"/>
      <c r="B283" s="40"/>
      <c r="C283" s="41"/>
      <c r="D283" s="218" t="s">
        <v>149</v>
      </c>
      <c r="E283" s="41"/>
      <c r="F283" s="219" t="s">
        <v>418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149</v>
      </c>
      <c r="AU283" s="18" t="s">
        <v>83</v>
      </c>
    </row>
    <row r="284" s="2" customFormat="1">
      <c r="A284" s="39"/>
      <c r="B284" s="40"/>
      <c r="C284" s="41"/>
      <c r="D284" s="223" t="s">
        <v>151</v>
      </c>
      <c r="E284" s="41"/>
      <c r="F284" s="224" t="s">
        <v>419</v>
      </c>
      <c r="G284" s="41"/>
      <c r="H284" s="41"/>
      <c r="I284" s="220"/>
      <c r="J284" s="41"/>
      <c r="K284" s="41"/>
      <c r="L284" s="45"/>
      <c r="M284" s="221"/>
      <c r="N284" s="222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151</v>
      </c>
      <c r="AU284" s="18" t="s">
        <v>83</v>
      </c>
    </row>
    <row r="285" s="13" customFormat="1">
      <c r="A285" s="13"/>
      <c r="B285" s="225"/>
      <c r="C285" s="226"/>
      <c r="D285" s="218" t="s">
        <v>153</v>
      </c>
      <c r="E285" s="227" t="s">
        <v>28</v>
      </c>
      <c r="F285" s="228" t="s">
        <v>399</v>
      </c>
      <c r="G285" s="226"/>
      <c r="H285" s="229">
        <v>338</v>
      </c>
      <c r="I285" s="230"/>
      <c r="J285" s="226"/>
      <c r="K285" s="226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153</v>
      </c>
      <c r="AU285" s="235" t="s">
        <v>83</v>
      </c>
      <c r="AV285" s="13" t="s">
        <v>83</v>
      </c>
      <c r="AW285" s="13" t="s">
        <v>35</v>
      </c>
      <c r="AX285" s="13" t="s">
        <v>81</v>
      </c>
      <c r="AY285" s="235" t="s">
        <v>140</v>
      </c>
    </row>
    <row r="286" s="2" customFormat="1" ht="24.15" customHeight="1">
      <c r="A286" s="39"/>
      <c r="B286" s="40"/>
      <c r="C286" s="205" t="s">
        <v>420</v>
      </c>
      <c r="D286" s="205" t="s">
        <v>142</v>
      </c>
      <c r="E286" s="206" t="s">
        <v>421</v>
      </c>
      <c r="F286" s="207" t="s">
        <v>422</v>
      </c>
      <c r="G286" s="208" t="s">
        <v>145</v>
      </c>
      <c r="H286" s="209">
        <v>840</v>
      </c>
      <c r="I286" s="210"/>
      <c r="J286" s="211">
        <f>ROUND(I286*H286,2)</f>
        <v>0</v>
      </c>
      <c r="K286" s="207" t="s">
        <v>146</v>
      </c>
      <c r="L286" s="45"/>
      <c r="M286" s="212" t="s">
        <v>28</v>
      </c>
      <c r="N286" s="213" t="s">
        <v>44</v>
      </c>
      <c r="O286" s="85"/>
      <c r="P286" s="214">
        <f>O286*H286</f>
        <v>0</v>
      </c>
      <c r="Q286" s="214">
        <v>0</v>
      </c>
      <c r="R286" s="214">
        <f>Q286*H286</f>
        <v>0</v>
      </c>
      <c r="S286" s="214">
        <v>0</v>
      </c>
      <c r="T286" s="215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6" t="s">
        <v>147</v>
      </c>
      <c r="AT286" s="216" t="s">
        <v>142</v>
      </c>
      <c r="AU286" s="216" t="s">
        <v>83</v>
      </c>
      <c r="AY286" s="18" t="s">
        <v>140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18" t="s">
        <v>81</v>
      </c>
      <c r="BK286" s="217">
        <f>ROUND(I286*H286,2)</f>
        <v>0</v>
      </c>
      <c r="BL286" s="18" t="s">
        <v>147</v>
      </c>
      <c r="BM286" s="216" t="s">
        <v>423</v>
      </c>
    </row>
    <row r="287" s="2" customFormat="1">
      <c r="A287" s="39"/>
      <c r="B287" s="40"/>
      <c r="C287" s="41"/>
      <c r="D287" s="218" t="s">
        <v>149</v>
      </c>
      <c r="E287" s="41"/>
      <c r="F287" s="219" t="s">
        <v>424</v>
      </c>
      <c r="G287" s="41"/>
      <c r="H287" s="41"/>
      <c r="I287" s="220"/>
      <c r="J287" s="41"/>
      <c r="K287" s="41"/>
      <c r="L287" s="45"/>
      <c r="M287" s="221"/>
      <c r="N287" s="222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149</v>
      </c>
      <c r="AU287" s="18" t="s">
        <v>83</v>
      </c>
    </row>
    <row r="288" s="2" customFormat="1">
      <c r="A288" s="39"/>
      <c r="B288" s="40"/>
      <c r="C288" s="41"/>
      <c r="D288" s="223" t="s">
        <v>151</v>
      </c>
      <c r="E288" s="41"/>
      <c r="F288" s="224" t="s">
        <v>425</v>
      </c>
      <c r="G288" s="41"/>
      <c r="H288" s="41"/>
      <c r="I288" s="220"/>
      <c r="J288" s="41"/>
      <c r="K288" s="41"/>
      <c r="L288" s="45"/>
      <c r="M288" s="221"/>
      <c r="N288" s="222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151</v>
      </c>
      <c r="AU288" s="18" t="s">
        <v>83</v>
      </c>
    </row>
    <row r="289" s="13" customFormat="1">
      <c r="A289" s="13"/>
      <c r="B289" s="225"/>
      <c r="C289" s="226"/>
      <c r="D289" s="218" t="s">
        <v>153</v>
      </c>
      <c r="E289" s="227" t="s">
        <v>28</v>
      </c>
      <c r="F289" s="228" t="s">
        <v>426</v>
      </c>
      <c r="G289" s="226"/>
      <c r="H289" s="229">
        <v>840</v>
      </c>
      <c r="I289" s="230"/>
      <c r="J289" s="226"/>
      <c r="K289" s="226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153</v>
      </c>
      <c r="AU289" s="235" t="s">
        <v>83</v>
      </c>
      <c r="AV289" s="13" t="s">
        <v>83</v>
      </c>
      <c r="AW289" s="13" t="s">
        <v>35</v>
      </c>
      <c r="AX289" s="13" t="s">
        <v>81</v>
      </c>
      <c r="AY289" s="235" t="s">
        <v>140</v>
      </c>
    </row>
    <row r="290" s="2" customFormat="1" ht="24.15" customHeight="1">
      <c r="A290" s="39"/>
      <c r="B290" s="40"/>
      <c r="C290" s="205" t="s">
        <v>427</v>
      </c>
      <c r="D290" s="205" t="s">
        <v>142</v>
      </c>
      <c r="E290" s="206" t="s">
        <v>428</v>
      </c>
      <c r="F290" s="207" t="s">
        <v>429</v>
      </c>
      <c r="G290" s="208" t="s">
        <v>145</v>
      </c>
      <c r="H290" s="209">
        <v>838</v>
      </c>
      <c r="I290" s="210"/>
      <c r="J290" s="211">
        <f>ROUND(I290*H290,2)</f>
        <v>0</v>
      </c>
      <c r="K290" s="207" t="s">
        <v>146</v>
      </c>
      <c r="L290" s="45"/>
      <c r="M290" s="212" t="s">
        <v>28</v>
      </c>
      <c r="N290" s="213" t="s">
        <v>44</v>
      </c>
      <c r="O290" s="85"/>
      <c r="P290" s="214">
        <f>O290*H290</f>
        <v>0</v>
      </c>
      <c r="Q290" s="214">
        <v>0</v>
      </c>
      <c r="R290" s="214">
        <f>Q290*H290</f>
        <v>0</v>
      </c>
      <c r="S290" s="214">
        <v>0</v>
      </c>
      <c r="T290" s="215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16" t="s">
        <v>147</v>
      </c>
      <c r="AT290" s="216" t="s">
        <v>142</v>
      </c>
      <c r="AU290" s="216" t="s">
        <v>83</v>
      </c>
      <c r="AY290" s="18" t="s">
        <v>140</v>
      </c>
      <c r="BE290" s="217">
        <f>IF(N290="základní",J290,0)</f>
        <v>0</v>
      </c>
      <c r="BF290" s="217">
        <f>IF(N290="snížená",J290,0)</f>
        <v>0</v>
      </c>
      <c r="BG290" s="217">
        <f>IF(N290="zákl. přenesená",J290,0)</f>
        <v>0</v>
      </c>
      <c r="BH290" s="217">
        <f>IF(N290="sníž. přenesená",J290,0)</f>
        <v>0</v>
      </c>
      <c r="BI290" s="217">
        <f>IF(N290="nulová",J290,0)</f>
        <v>0</v>
      </c>
      <c r="BJ290" s="18" t="s">
        <v>81</v>
      </c>
      <c r="BK290" s="217">
        <f>ROUND(I290*H290,2)</f>
        <v>0</v>
      </c>
      <c r="BL290" s="18" t="s">
        <v>147</v>
      </c>
      <c r="BM290" s="216" t="s">
        <v>430</v>
      </c>
    </row>
    <row r="291" s="2" customFormat="1">
      <c r="A291" s="39"/>
      <c r="B291" s="40"/>
      <c r="C291" s="41"/>
      <c r="D291" s="218" t="s">
        <v>149</v>
      </c>
      <c r="E291" s="41"/>
      <c r="F291" s="219" t="s">
        <v>431</v>
      </c>
      <c r="G291" s="41"/>
      <c r="H291" s="41"/>
      <c r="I291" s="220"/>
      <c r="J291" s="41"/>
      <c r="K291" s="41"/>
      <c r="L291" s="45"/>
      <c r="M291" s="221"/>
      <c r="N291" s="222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149</v>
      </c>
      <c r="AU291" s="18" t="s">
        <v>83</v>
      </c>
    </row>
    <row r="292" s="2" customFormat="1">
      <c r="A292" s="39"/>
      <c r="B292" s="40"/>
      <c r="C292" s="41"/>
      <c r="D292" s="223" t="s">
        <v>151</v>
      </c>
      <c r="E292" s="41"/>
      <c r="F292" s="224" t="s">
        <v>432</v>
      </c>
      <c r="G292" s="41"/>
      <c r="H292" s="41"/>
      <c r="I292" s="220"/>
      <c r="J292" s="41"/>
      <c r="K292" s="41"/>
      <c r="L292" s="45"/>
      <c r="M292" s="221"/>
      <c r="N292" s="222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151</v>
      </c>
      <c r="AU292" s="18" t="s">
        <v>83</v>
      </c>
    </row>
    <row r="293" s="13" customFormat="1">
      <c r="A293" s="13"/>
      <c r="B293" s="225"/>
      <c r="C293" s="226"/>
      <c r="D293" s="218" t="s">
        <v>153</v>
      </c>
      <c r="E293" s="227" t="s">
        <v>28</v>
      </c>
      <c r="F293" s="228" t="s">
        <v>433</v>
      </c>
      <c r="G293" s="226"/>
      <c r="H293" s="229">
        <v>838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153</v>
      </c>
      <c r="AU293" s="235" t="s">
        <v>83</v>
      </c>
      <c r="AV293" s="13" t="s">
        <v>83</v>
      </c>
      <c r="AW293" s="13" t="s">
        <v>35</v>
      </c>
      <c r="AX293" s="13" t="s">
        <v>73</v>
      </c>
      <c r="AY293" s="235" t="s">
        <v>140</v>
      </c>
    </row>
    <row r="294" s="14" customFormat="1">
      <c r="A294" s="14"/>
      <c r="B294" s="236"/>
      <c r="C294" s="237"/>
      <c r="D294" s="218" t="s">
        <v>153</v>
      </c>
      <c r="E294" s="238" t="s">
        <v>28</v>
      </c>
      <c r="F294" s="239" t="s">
        <v>174</v>
      </c>
      <c r="G294" s="237"/>
      <c r="H294" s="240">
        <v>838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153</v>
      </c>
      <c r="AU294" s="246" t="s">
        <v>83</v>
      </c>
      <c r="AV294" s="14" t="s">
        <v>147</v>
      </c>
      <c r="AW294" s="14" t="s">
        <v>35</v>
      </c>
      <c r="AX294" s="14" t="s">
        <v>81</v>
      </c>
      <c r="AY294" s="246" t="s">
        <v>140</v>
      </c>
    </row>
    <row r="295" s="2" customFormat="1" ht="24.15" customHeight="1">
      <c r="A295" s="39"/>
      <c r="B295" s="40"/>
      <c r="C295" s="205" t="s">
        <v>434</v>
      </c>
      <c r="D295" s="205" t="s">
        <v>142</v>
      </c>
      <c r="E295" s="206" t="s">
        <v>435</v>
      </c>
      <c r="F295" s="207" t="s">
        <v>436</v>
      </c>
      <c r="G295" s="208" t="s">
        <v>145</v>
      </c>
      <c r="H295" s="209">
        <v>842</v>
      </c>
      <c r="I295" s="210"/>
      <c r="J295" s="211">
        <f>ROUND(I295*H295,2)</f>
        <v>0</v>
      </c>
      <c r="K295" s="207" t="s">
        <v>146</v>
      </c>
      <c r="L295" s="45"/>
      <c r="M295" s="212" t="s">
        <v>28</v>
      </c>
      <c r="N295" s="213" t="s">
        <v>44</v>
      </c>
      <c r="O295" s="85"/>
      <c r="P295" s="214">
        <f>O295*H295</f>
        <v>0</v>
      </c>
      <c r="Q295" s="214">
        <v>0</v>
      </c>
      <c r="R295" s="214">
        <f>Q295*H295</f>
        <v>0</v>
      </c>
      <c r="S295" s="214">
        <v>0</v>
      </c>
      <c r="T295" s="215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6" t="s">
        <v>147</v>
      </c>
      <c r="AT295" s="216" t="s">
        <v>142</v>
      </c>
      <c r="AU295" s="216" t="s">
        <v>83</v>
      </c>
      <c r="AY295" s="18" t="s">
        <v>140</v>
      </c>
      <c r="BE295" s="217">
        <f>IF(N295="základní",J295,0)</f>
        <v>0</v>
      </c>
      <c r="BF295" s="217">
        <f>IF(N295="snížená",J295,0)</f>
        <v>0</v>
      </c>
      <c r="BG295" s="217">
        <f>IF(N295="zákl. přenesená",J295,0)</f>
        <v>0</v>
      </c>
      <c r="BH295" s="217">
        <f>IF(N295="sníž. přenesená",J295,0)</f>
        <v>0</v>
      </c>
      <c r="BI295" s="217">
        <f>IF(N295="nulová",J295,0)</f>
        <v>0</v>
      </c>
      <c r="BJ295" s="18" t="s">
        <v>81</v>
      </c>
      <c r="BK295" s="217">
        <f>ROUND(I295*H295,2)</f>
        <v>0</v>
      </c>
      <c r="BL295" s="18" t="s">
        <v>147</v>
      </c>
      <c r="BM295" s="216" t="s">
        <v>437</v>
      </c>
    </row>
    <row r="296" s="2" customFormat="1">
      <c r="A296" s="39"/>
      <c r="B296" s="40"/>
      <c r="C296" s="41"/>
      <c r="D296" s="218" t="s">
        <v>149</v>
      </c>
      <c r="E296" s="41"/>
      <c r="F296" s="219" t="s">
        <v>438</v>
      </c>
      <c r="G296" s="41"/>
      <c r="H296" s="41"/>
      <c r="I296" s="220"/>
      <c r="J296" s="41"/>
      <c r="K296" s="41"/>
      <c r="L296" s="45"/>
      <c r="M296" s="221"/>
      <c r="N296" s="222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149</v>
      </c>
      <c r="AU296" s="18" t="s">
        <v>83</v>
      </c>
    </row>
    <row r="297" s="2" customFormat="1">
      <c r="A297" s="39"/>
      <c r="B297" s="40"/>
      <c r="C297" s="41"/>
      <c r="D297" s="223" t="s">
        <v>151</v>
      </c>
      <c r="E297" s="41"/>
      <c r="F297" s="224" t="s">
        <v>439</v>
      </c>
      <c r="G297" s="41"/>
      <c r="H297" s="41"/>
      <c r="I297" s="220"/>
      <c r="J297" s="41"/>
      <c r="K297" s="41"/>
      <c r="L297" s="45"/>
      <c r="M297" s="221"/>
      <c r="N297" s="222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151</v>
      </c>
      <c r="AU297" s="18" t="s">
        <v>83</v>
      </c>
    </row>
    <row r="298" s="13" customFormat="1">
      <c r="A298" s="13"/>
      <c r="B298" s="225"/>
      <c r="C298" s="226"/>
      <c r="D298" s="218" t="s">
        <v>153</v>
      </c>
      <c r="E298" s="227" t="s">
        <v>28</v>
      </c>
      <c r="F298" s="228" t="s">
        <v>440</v>
      </c>
      <c r="G298" s="226"/>
      <c r="H298" s="229">
        <v>842</v>
      </c>
      <c r="I298" s="230"/>
      <c r="J298" s="226"/>
      <c r="K298" s="226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153</v>
      </c>
      <c r="AU298" s="235" t="s">
        <v>83</v>
      </c>
      <c r="AV298" s="13" t="s">
        <v>83</v>
      </c>
      <c r="AW298" s="13" t="s">
        <v>35</v>
      </c>
      <c r="AX298" s="13" t="s">
        <v>81</v>
      </c>
      <c r="AY298" s="235" t="s">
        <v>140</v>
      </c>
    </row>
    <row r="299" s="2" customFormat="1" ht="24.15" customHeight="1">
      <c r="A299" s="39"/>
      <c r="B299" s="40"/>
      <c r="C299" s="205" t="s">
        <v>441</v>
      </c>
      <c r="D299" s="205" t="s">
        <v>142</v>
      </c>
      <c r="E299" s="206" t="s">
        <v>442</v>
      </c>
      <c r="F299" s="207" t="s">
        <v>443</v>
      </c>
      <c r="G299" s="208" t="s">
        <v>145</v>
      </c>
      <c r="H299" s="209">
        <v>25</v>
      </c>
      <c r="I299" s="210"/>
      <c r="J299" s="211">
        <f>ROUND(I299*H299,2)</f>
        <v>0</v>
      </c>
      <c r="K299" s="207" t="s">
        <v>146</v>
      </c>
      <c r="L299" s="45"/>
      <c r="M299" s="212" t="s">
        <v>28</v>
      </c>
      <c r="N299" s="213" t="s">
        <v>44</v>
      </c>
      <c r="O299" s="85"/>
      <c r="P299" s="214">
        <f>O299*H299</f>
        <v>0</v>
      </c>
      <c r="Q299" s="214">
        <v>0.17449999999999999</v>
      </c>
      <c r="R299" s="214">
        <f>Q299*H299</f>
        <v>4.3624999999999998</v>
      </c>
      <c r="S299" s="214">
        <v>0</v>
      </c>
      <c r="T299" s="215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16" t="s">
        <v>147</v>
      </c>
      <c r="AT299" s="216" t="s">
        <v>142</v>
      </c>
      <c r="AU299" s="216" t="s">
        <v>83</v>
      </c>
      <c r="AY299" s="18" t="s">
        <v>140</v>
      </c>
      <c r="BE299" s="217">
        <f>IF(N299="základní",J299,0)</f>
        <v>0</v>
      </c>
      <c r="BF299" s="217">
        <f>IF(N299="snížená",J299,0)</f>
        <v>0</v>
      </c>
      <c r="BG299" s="217">
        <f>IF(N299="zákl. přenesená",J299,0)</f>
        <v>0</v>
      </c>
      <c r="BH299" s="217">
        <f>IF(N299="sníž. přenesená",J299,0)</f>
        <v>0</v>
      </c>
      <c r="BI299" s="217">
        <f>IF(N299="nulová",J299,0)</f>
        <v>0</v>
      </c>
      <c r="BJ299" s="18" t="s">
        <v>81</v>
      </c>
      <c r="BK299" s="217">
        <f>ROUND(I299*H299,2)</f>
        <v>0</v>
      </c>
      <c r="BL299" s="18" t="s">
        <v>147</v>
      </c>
      <c r="BM299" s="216" t="s">
        <v>444</v>
      </c>
    </row>
    <row r="300" s="2" customFormat="1">
      <c r="A300" s="39"/>
      <c r="B300" s="40"/>
      <c r="C300" s="41"/>
      <c r="D300" s="218" t="s">
        <v>149</v>
      </c>
      <c r="E300" s="41"/>
      <c r="F300" s="219" t="s">
        <v>445</v>
      </c>
      <c r="G300" s="41"/>
      <c r="H300" s="41"/>
      <c r="I300" s="220"/>
      <c r="J300" s="41"/>
      <c r="K300" s="41"/>
      <c r="L300" s="45"/>
      <c r="M300" s="221"/>
      <c r="N300" s="222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149</v>
      </c>
      <c r="AU300" s="18" t="s">
        <v>83</v>
      </c>
    </row>
    <row r="301" s="2" customFormat="1">
      <c r="A301" s="39"/>
      <c r="B301" s="40"/>
      <c r="C301" s="41"/>
      <c r="D301" s="223" t="s">
        <v>151</v>
      </c>
      <c r="E301" s="41"/>
      <c r="F301" s="224" t="s">
        <v>446</v>
      </c>
      <c r="G301" s="41"/>
      <c r="H301" s="41"/>
      <c r="I301" s="220"/>
      <c r="J301" s="41"/>
      <c r="K301" s="41"/>
      <c r="L301" s="45"/>
      <c r="M301" s="221"/>
      <c r="N301" s="222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151</v>
      </c>
      <c r="AU301" s="18" t="s">
        <v>83</v>
      </c>
    </row>
    <row r="302" s="13" customFormat="1">
      <c r="A302" s="13"/>
      <c r="B302" s="225"/>
      <c r="C302" s="226"/>
      <c r="D302" s="218" t="s">
        <v>153</v>
      </c>
      <c r="E302" s="227" t="s">
        <v>28</v>
      </c>
      <c r="F302" s="228" t="s">
        <v>316</v>
      </c>
      <c r="G302" s="226"/>
      <c r="H302" s="229">
        <v>25</v>
      </c>
      <c r="I302" s="230"/>
      <c r="J302" s="226"/>
      <c r="K302" s="226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153</v>
      </c>
      <c r="AU302" s="235" t="s">
        <v>83</v>
      </c>
      <c r="AV302" s="13" t="s">
        <v>83</v>
      </c>
      <c r="AW302" s="13" t="s">
        <v>35</v>
      </c>
      <c r="AX302" s="13" t="s">
        <v>81</v>
      </c>
      <c r="AY302" s="235" t="s">
        <v>140</v>
      </c>
    </row>
    <row r="303" s="2" customFormat="1" ht="16.5" customHeight="1">
      <c r="A303" s="39"/>
      <c r="B303" s="40"/>
      <c r="C303" s="248" t="s">
        <v>447</v>
      </c>
      <c r="D303" s="248" t="s">
        <v>290</v>
      </c>
      <c r="E303" s="249" t="s">
        <v>448</v>
      </c>
      <c r="F303" s="250" t="s">
        <v>449</v>
      </c>
      <c r="G303" s="251" t="s">
        <v>145</v>
      </c>
      <c r="H303" s="252">
        <v>25.75</v>
      </c>
      <c r="I303" s="253"/>
      <c r="J303" s="254">
        <f>ROUND(I303*H303,2)</f>
        <v>0</v>
      </c>
      <c r="K303" s="250" t="s">
        <v>146</v>
      </c>
      <c r="L303" s="255"/>
      <c r="M303" s="256" t="s">
        <v>28</v>
      </c>
      <c r="N303" s="257" t="s">
        <v>44</v>
      </c>
      <c r="O303" s="85"/>
      <c r="P303" s="214">
        <f>O303*H303</f>
        <v>0</v>
      </c>
      <c r="Q303" s="214">
        <v>0.11799999999999999</v>
      </c>
      <c r="R303" s="214">
        <f>Q303*H303</f>
        <v>3.0385</v>
      </c>
      <c r="S303" s="214">
        <v>0</v>
      </c>
      <c r="T303" s="215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6" t="s">
        <v>197</v>
      </c>
      <c r="AT303" s="216" t="s">
        <v>290</v>
      </c>
      <c r="AU303" s="216" t="s">
        <v>83</v>
      </c>
      <c r="AY303" s="18" t="s">
        <v>140</v>
      </c>
      <c r="BE303" s="217">
        <f>IF(N303="základní",J303,0)</f>
        <v>0</v>
      </c>
      <c r="BF303" s="217">
        <f>IF(N303="snížená",J303,0)</f>
        <v>0</v>
      </c>
      <c r="BG303" s="217">
        <f>IF(N303="zákl. přenesená",J303,0)</f>
        <v>0</v>
      </c>
      <c r="BH303" s="217">
        <f>IF(N303="sníž. přenesená",J303,0)</f>
        <v>0</v>
      </c>
      <c r="BI303" s="217">
        <f>IF(N303="nulová",J303,0)</f>
        <v>0</v>
      </c>
      <c r="BJ303" s="18" t="s">
        <v>81</v>
      </c>
      <c r="BK303" s="217">
        <f>ROUND(I303*H303,2)</f>
        <v>0</v>
      </c>
      <c r="BL303" s="18" t="s">
        <v>147</v>
      </c>
      <c r="BM303" s="216" t="s">
        <v>450</v>
      </c>
    </row>
    <row r="304" s="2" customFormat="1">
      <c r="A304" s="39"/>
      <c r="B304" s="40"/>
      <c r="C304" s="41"/>
      <c r="D304" s="218" t="s">
        <v>149</v>
      </c>
      <c r="E304" s="41"/>
      <c r="F304" s="219" t="s">
        <v>449</v>
      </c>
      <c r="G304" s="41"/>
      <c r="H304" s="41"/>
      <c r="I304" s="220"/>
      <c r="J304" s="41"/>
      <c r="K304" s="41"/>
      <c r="L304" s="45"/>
      <c r="M304" s="221"/>
      <c r="N304" s="222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149</v>
      </c>
      <c r="AU304" s="18" t="s">
        <v>83</v>
      </c>
    </row>
    <row r="305" s="13" customFormat="1">
      <c r="A305" s="13"/>
      <c r="B305" s="225"/>
      <c r="C305" s="226"/>
      <c r="D305" s="218" t="s">
        <v>153</v>
      </c>
      <c r="E305" s="227" t="s">
        <v>28</v>
      </c>
      <c r="F305" s="228" t="s">
        <v>316</v>
      </c>
      <c r="G305" s="226"/>
      <c r="H305" s="229">
        <v>25</v>
      </c>
      <c r="I305" s="230"/>
      <c r="J305" s="226"/>
      <c r="K305" s="226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153</v>
      </c>
      <c r="AU305" s="235" t="s">
        <v>83</v>
      </c>
      <c r="AV305" s="13" t="s">
        <v>83</v>
      </c>
      <c r="AW305" s="13" t="s">
        <v>35</v>
      </c>
      <c r="AX305" s="13" t="s">
        <v>81</v>
      </c>
      <c r="AY305" s="235" t="s">
        <v>140</v>
      </c>
    </row>
    <row r="306" s="13" customFormat="1">
      <c r="A306" s="13"/>
      <c r="B306" s="225"/>
      <c r="C306" s="226"/>
      <c r="D306" s="218" t="s">
        <v>153</v>
      </c>
      <c r="E306" s="226"/>
      <c r="F306" s="228" t="s">
        <v>451</v>
      </c>
      <c r="G306" s="226"/>
      <c r="H306" s="229">
        <v>25.75</v>
      </c>
      <c r="I306" s="230"/>
      <c r="J306" s="226"/>
      <c r="K306" s="226"/>
      <c r="L306" s="231"/>
      <c r="M306" s="232"/>
      <c r="N306" s="233"/>
      <c r="O306" s="233"/>
      <c r="P306" s="233"/>
      <c r="Q306" s="233"/>
      <c r="R306" s="233"/>
      <c r="S306" s="233"/>
      <c r="T306" s="23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5" t="s">
        <v>153</v>
      </c>
      <c r="AU306" s="235" t="s">
        <v>83</v>
      </c>
      <c r="AV306" s="13" t="s">
        <v>83</v>
      </c>
      <c r="AW306" s="13" t="s">
        <v>4</v>
      </c>
      <c r="AX306" s="13" t="s">
        <v>81</v>
      </c>
      <c r="AY306" s="235" t="s">
        <v>140</v>
      </c>
    </row>
    <row r="307" s="2" customFormat="1" ht="24.15" customHeight="1">
      <c r="A307" s="39"/>
      <c r="B307" s="40"/>
      <c r="C307" s="205" t="s">
        <v>154</v>
      </c>
      <c r="D307" s="205" t="s">
        <v>142</v>
      </c>
      <c r="E307" s="206" t="s">
        <v>452</v>
      </c>
      <c r="F307" s="207" t="s">
        <v>453</v>
      </c>
      <c r="G307" s="208" t="s">
        <v>145</v>
      </c>
      <c r="H307" s="209">
        <v>24.399999999999999</v>
      </c>
      <c r="I307" s="210"/>
      <c r="J307" s="211">
        <f>ROUND(I307*H307,2)</f>
        <v>0</v>
      </c>
      <c r="K307" s="207" t="s">
        <v>146</v>
      </c>
      <c r="L307" s="45"/>
      <c r="M307" s="212" t="s">
        <v>28</v>
      </c>
      <c r="N307" s="213" t="s">
        <v>44</v>
      </c>
      <c r="O307" s="85"/>
      <c r="P307" s="214">
        <f>O307*H307</f>
        <v>0</v>
      </c>
      <c r="Q307" s="214">
        <v>0.089219999999999994</v>
      </c>
      <c r="R307" s="214">
        <f>Q307*H307</f>
        <v>2.1769679999999996</v>
      </c>
      <c r="S307" s="214">
        <v>0</v>
      </c>
      <c r="T307" s="215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6" t="s">
        <v>147</v>
      </c>
      <c r="AT307" s="216" t="s">
        <v>142</v>
      </c>
      <c r="AU307" s="216" t="s">
        <v>83</v>
      </c>
      <c r="AY307" s="18" t="s">
        <v>140</v>
      </c>
      <c r="BE307" s="217">
        <f>IF(N307="základní",J307,0)</f>
        <v>0</v>
      </c>
      <c r="BF307" s="217">
        <f>IF(N307="snížená",J307,0)</f>
        <v>0</v>
      </c>
      <c r="BG307" s="217">
        <f>IF(N307="zákl. přenesená",J307,0)</f>
        <v>0</v>
      </c>
      <c r="BH307" s="217">
        <f>IF(N307="sníž. přenesená",J307,0)</f>
        <v>0</v>
      </c>
      <c r="BI307" s="217">
        <f>IF(N307="nulová",J307,0)</f>
        <v>0</v>
      </c>
      <c r="BJ307" s="18" t="s">
        <v>81</v>
      </c>
      <c r="BK307" s="217">
        <f>ROUND(I307*H307,2)</f>
        <v>0</v>
      </c>
      <c r="BL307" s="18" t="s">
        <v>147</v>
      </c>
      <c r="BM307" s="216" t="s">
        <v>454</v>
      </c>
    </row>
    <row r="308" s="2" customFormat="1">
      <c r="A308" s="39"/>
      <c r="B308" s="40"/>
      <c r="C308" s="41"/>
      <c r="D308" s="218" t="s">
        <v>149</v>
      </c>
      <c r="E308" s="41"/>
      <c r="F308" s="219" t="s">
        <v>455</v>
      </c>
      <c r="G308" s="41"/>
      <c r="H308" s="41"/>
      <c r="I308" s="220"/>
      <c r="J308" s="41"/>
      <c r="K308" s="41"/>
      <c r="L308" s="45"/>
      <c r="M308" s="221"/>
      <c r="N308" s="22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149</v>
      </c>
      <c r="AU308" s="18" t="s">
        <v>83</v>
      </c>
    </row>
    <row r="309" s="2" customFormat="1">
      <c r="A309" s="39"/>
      <c r="B309" s="40"/>
      <c r="C309" s="41"/>
      <c r="D309" s="223" t="s">
        <v>151</v>
      </c>
      <c r="E309" s="41"/>
      <c r="F309" s="224" t="s">
        <v>456</v>
      </c>
      <c r="G309" s="41"/>
      <c r="H309" s="41"/>
      <c r="I309" s="220"/>
      <c r="J309" s="41"/>
      <c r="K309" s="41"/>
      <c r="L309" s="45"/>
      <c r="M309" s="221"/>
      <c r="N309" s="222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151</v>
      </c>
      <c r="AU309" s="18" t="s">
        <v>83</v>
      </c>
    </row>
    <row r="310" s="13" customFormat="1">
      <c r="A310" s="13"/>
      <c r="B310" s="225"/>
      <c r="C310" s="226"/>
      <c r="D310" s="218" t="s">
        <v>153</v>
      </c>
      <c r="E310" s="227" t="s">
        <v>28</v>
      </c>
      <c r="F310" s="228" t="s">
        <v>457</v>
      </c>
      <c r="G310" s="226"/>
      <c r="H310" s="229">
        <v>24.399999999999999</v>
      </c>
      <c r="I310" s="230"/>
      <c r="J310" s="226"/>
      <c r="K310" s="226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153</v>
      </c>
      <c r="AU310" s="235" t="s">
        <v>83</v>
      </c>
      <c r="AV310" s="13" t="s">
        <v>83</v>
      </c>
      <c r="AW310" s="13" t="s">
        <v>35</v>
      </c>
      <c r="AX310" s="13" t="s">
        <v>73</v>
      </c>
      <c r="AY310" s="235" t="s">
        <v>140</v>
      </c>
    </row>
    <row r="311" s="14" customFormat="1">
      <c r="A311" s="14"/>
      <c r="B311" s="236"/>
      <c r="C311" s="237"/>
      <c r="D311" s="218" t="s">
        <v>153</v>
      </c>
      <c r="E311" s="238" t="s">
        <v>28</v>
      </c>
      <c r="F311" s="239" t="s">
        <v>174</v>
      </c>
      <c r="G311" s="237"/>
      <c r="H311" s="240">
        <v>24.399999999999999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153</v>
      </c>
      <c r="AU311" s="246" t="s">
        <v>83</v>
      </c>
      <c r="AV311" s="14" t="s">
        <v>147</v>
      </c>
      <c r="AW311" s="14" t="s">
        <v>35</v>
      </c>
      <c r="AX311" s="14" t="s">
        <v>81</v>
      </c>
      <c r="AY311" s="246" t="s">
        <v>140</v>
      </c>
    </row>
    <row r="312" s="2" customFormat="1" ht="24.15" customHeight="1">
      <c r="A312" s="39"/>
      <c r="B312" s="40"/>
      <c r="C312" s="248" t="s">
        <v>458</v>
      </c>
      <c r="D312" s="248" t="s">
        <v>290</v>
      </c>
      <c r="E312" s="249" t="s">
        <v>459</v>
      </c>
      <c r="F312" s="250" t="s">
        <v>460</v>
      </c>
      <c r="G312" s="251" t="s">
        <v>145</v>
      </c>
      <c r="H312" s="252">
        <v>15.347</v>
      </c>
      <c r="I312" s="253"/>
      <c r="J312" s="254">
        <f>ROUND(I312*H312,2)</f>
        <v>0</v>
      </c>
      <c r="K312" s="250" t="s">
        <v>146</v>
      </c>
      <c r="L312" s="255"/>
      <c r="M312" s="256" t="s">
        <v>28</v>
      </c>
      <c r="N312" s="257" t="s">
        <v>44</v>
      </c>
      <c r="O312" s="85"/>
      <c r="P312" s="214">
        <f>O312*H312</f>
        <v>0</v>
      </c>
      <c r="Q312" s="214">
        <v>0.13100000000000001</v>
      </c>
      <c r="R312" s="214">
        <f>Q312*H312</f>
        <v>2.0104570000000002</v>
      </c>
      <c r="S312" s="214">
        <v>0</v>
      </c>
      <c r="T312" s="215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6" t="s">
        <v>197</v>
      </c>
      <c r="AT312" s="216" t="s">
        <v>290</v>
      </c>
      <c r="AU312" s="216" t="s">
        <v>83</v>
      </c>
      <c r="AY312" s="18" t="s">
        <v>140</v>
      </c>
      <c r="BE312" s="217">
        <f>IF(N312="základní",J312,0)</f>
        <v>0</v>
      </c>
      <c r="BF312" s="217">
        <f>IF(N312="snížená",J312,0)</f>
        <v>0</v>
      </c>
      <c r="BG312" s="217">
        <f>IF(N312="zákl. přenesená",J312,0)</f>
        <v>0</v>
      </c>
      <c r="BH312" s="217">
        <f>IF(N312="sníž. přenesená",J312,0)</f>
        <v>0</v>
      </c>
      <c r="BI312" s="217">
        <f>IF(N312="nulová",J312,0)</f>
        <v>0</v>
      </c>
      <c r="BJ312" s="18" t="s">
        <v>81</v>
      </c>
      <c r="BK312" s="217">
        <f>ROUND(I312*H312,2)</f>
        <v>0</v>
      </c>
      <c r="BL312" s="18" t="s">
        <v>147</v>
      </c>
      <c r="BM312" s="216" t="s">
        <v>461</v>
      </c>
    </row>
    <row r="313" s="2" customFormat="1">
      <c r="A313" s="39"/>
      <c r="B313" s="40"/>
      <c r="C313" s="41"/>
      <c r="D313" s="218" t="s">
        <v>149</v>
      </c>
      <c r="E313" s="41"/>
      <c r="F313" s="219" t="s">
        <v>460</v>
      </c>
      <c r="G313" s="41"/>
      <c r="H313" s="41"/>
      <c r="I313" s="220"/>
      <c r="J313" s="41"/>
      <c r="K313" s="41"/>
      <c r="L313" s="45"/>
      <c r="M313" s="221"/>
      <c r="N313" s="222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149</v>
      </c>
      <c r="AU313" s="18" t="s">
        <v>83</v>
      </c>
    </row>
    <row r="314" s="13" customFormat="1">
      <c r="A314" s="13"/>
      <c r="B314" s="225"/>
      <c r="C314" s="226"/>
      <c r="D314" s="218" t="s">
        <v>153</v>
      </c>
      <c r="E314" s="227" t="s">
        <v>28</v>
      </c>
      <c r="F314" s="228" t="s">
        <v>462</v>
      </c>
      <c r="G314" s="226"/>
      <c r="H314" s="229">
        <v>14.9</v>
      </c>
      <c r="I314" s="230"/>
      <c r="J314" s="226"/>
      <c r="K314" s="226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153</v>
      </c>
      <c r="AU314" s="235" t="s">
        <v>83</v>
      </c>
      <c r="AV314" s="13" t="s">
        <v>83</v>
      </c>
      <c r="AW314" s="13" t="s">
        <v>35</v>
      </c>
      <c r="AX314" s="13" t="s">
        <v>81</v>
      </c>
      <c r="AY314" s="235" t="s">
        <v>140</v>
      </c>
    </row>
    <row r="315" s="13" customFormat="1">
      <c r="A315" s="13"/>
      <c r="B315" s="225"/>
      <c r="C315" s="226"/>
      <c r="D315" s="218" t="s">
        <v>153</v>
      </c>
      <c r="E315" s="226"/>
      <c r="F315" s="228" t="s">
        <v>463</v>
      </c>
      <c r="G315" s="226"/>
      <c r="H315" s="229">
        <v>15.347</v>
      </c>
      <c r="I315" s="230"/>
      <c r="J315" s="226"/>
      <c r="K315" s="226"/>
      <c r="L315" s="231"/>
      <c r="M315" s="232"/>
      <c r="N315" s="233"/>
      <c r="O315" s="233"/>
      <c r="P315" s="233"/>
      <c r="Q315" s="233"/>
      <c r="R315" s="233"/>
      <c r="S315" s="233"/>
      <c r="T315" s="23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5" t="s">
        <v>153</v>
      </c>
      <c r="AU315" s="235" t="s">
        <v>83</v>
      </c>
      <c r="AV315" s="13" t="s">
        <v>83</v>
      </c>
      <c r="AW315" s="13" t="s">
        <v>4</v>
      </c>
      <c r="AX315" s="13" t="s">
        <v>81</v>
      </c>
      <c r="AY315" s="235" t="s">
        <v>140</v>
      </c>
    </row>
    <row r="316" s="2" customFormat="1" ht="24.15" customHeight="1">
      <c r="A316" s="39"/>
      <c r="B316" s="40"/>
      <c r="C316" s="248" t="s">
        <v>464</v>
      </c>
      <c r="D316" s="248" t="s">
        <v>290</v>
      </c>
      <c r="E316" s="249" t="s">
        <v>465</v>
      </c>
      <c r="F316" s="250" t="s">
        <v>466</v>
      </c>
      <c r="G316" s="251" t="s">
        <v>145</v>
      </c>
      <c r="H316" s="252">
        <v>9.7850000000000001</v>
      </c>
      <c r="I316" s="253"/>
      <c r="J316" s="254">
        <f>ROUND(I316*H316,2)</f>
        <v>0</v>
      </c>
      <c r="K316" s="250" t="s">
        <v>28</v>
      </c>
      <c r="L316" s="255"/>
      <c r="M316" s="256" t="s">
        <v>28</v>
      </c>
      <c r="N316" s="257" t="s">
        <v>44</v>
      </c>
      <c r="O316" s="85"/>
      <c r="P316" s="214">
        <f>O316*H316</f>
        <v>0</v>
      </c>
      <c r="Q316" s="214">
        <v>0.13800000000000001</v>
      </c>
      <c r="R316" s="214">
        <f>Q316*H316</f>
        <v>1.35033</v>
      </c>
      <c r="S316" s="214">
        <v>0</v>
      </c>
      <c r="T316" s="215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6" t="s">
        <v>197</v>
      </c>
      <c r="AT316" s="216" t="s">
        <v>290</v>
      </c>
      <c r="AU316" s="216" t="s">
        <v>83</v>
      </c>
      <c r="AY316" s="18" t="s">
        <v>140</v>
      </c>
      <c r="BE316" s="217">
        <f>IF(N316="základní",J316,0)</f>
        <v>0</v>
      </c>
      <c r="BF316" s="217">
        <f>IF(N316="snížená",J316,0)</f>
        <v>0</v>
      </c>
      <c r="BG316" s="217">
        <f>IF(N316="zákl. přenesená",J316,0)</f>
        <v>0</v>
      </c>
      <c r="BH316" s="217">
        <f>IF(N316="sníž. přenesená",J316,0)</f>
        <v>0</v>
      </c>
      <c r="BI316" s="217">
        <f>IF(N316="nulová",J316,0)</f>
        <v>0</v>
      </c>
      <c r="BJ316" s="18" t="s">
        <v>81</v>
      </c>
      <c r="BK316" s="217">
        <f>ROUND(I316*H316,2)</f>
        <v>0</v>
      </c>
      <c r="BL316" s="18" t="s">
        <v>147</v>
      </c>
      <c r="BM316" s="216" t="s">
        <v>467</v>
      </c>
    </row>
    <row r="317" s="2" customFormat="1">
      <c r="A317" s="39"/>
      <c r="B317" s="40"/>
      <c r="C317" s="41"/>
      <c r="D317" s="218" t="s">
        <v>149</v>
      </c>
      <c r="E317" s="41"/>
      <c r="F317" s="219" t="s">
        <v>466</v>
      </c>
      <c r="G317" s="41"/>
      <c r="H317" s="41"/>
      <c r="I317" s="220"/>
      <c r="J317" s="41"/>
      <c r="K317" s="41"/>
      <c r="L317" s="45"/>
      <c r="M317" s="221"/>
      <c r="N317" s="222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149</v>
      </c>
      <c r="AU317" s="18" t="s">
        <v>83</v>
      </c>
    </row>
    <row r="318" s="2" customFormat="1">
      <c r="A318" s="39"/>
      <c r="B318" s="40"/>
      <c r="C318" s="41"/>
      <c r="D318" s="218" t="s">
        <v>221</v>
      </c>
      <c r="E318" s="41"/>
      <c r="F318" s="247" t="s">
        <v>468</v>
      </c>
      <c r="G318" s="41"/>
      <c r="H318" s="41"/>
      <c r="I318" s="220"/>
      <c r="J318" s="41"/>
      <c r="K318" s="41"/>
      <c r="L318" s="45"/>
      <c r="M318" s="221"/>
      <c r="N318" s="222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221</v>
      </c>
      <c r="AU318" s="18" t="s">
        <v>83</v>
      </c>
    </row>
    <row r="319" s="13" customFormat="1">
      <c r="A319" s="13"/>
      <c r="B319" s="225"/>
      <c r="C319" s="226"/>
      <c r="D319" s="218" t="s">
        <v>153</v>
      </c>
      <c r="E319" s="227" t="s">
        <v>28</v>
      </c>
      <c r="F319" s="228" t="s">
        <v>469</v>
      </c>
      <c r="G319" s="226"/>
      <c r="H319" s="229">
        <v>9.5</v>
      </c>
      <c r="I319" s="230"/>
      <c r="J319" s="226"/>
      <c r="K319" s="226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153</v>
      </c>
      <c r="AU319" s="235" t="s">
        <v>83</v>
      </c>
      <c r="AV319" s="13" t="s">
        <v>83</v>
      </c>
      <c r="AW319" s="13" t="s">
        <v>35</v>
      </c>
      <c r="AX319" s="13" t="s">
        <v>81</v>
      </c>
      <c r="AY319" s="235" t="s">
        <v>140</v>
      </c>
    </row>
    <row r="320" s="13" customFormat="1">
      <c r="A320" s="13"/>
      <c r="B320" s="225"/>
      <c r="C320" s="226"/>
      <c r="D320" s="218" t="s">
        <v>153</v>
      </c>
      <c r="E320" s="226"/>
      <c r="F320" s="228" t="s">
        <v>470</v>
      </c>
      <c r="G320" s="226"/>
      <c r="H320" s="229">
        <v>9.7850000000000001</v>
      </c>
      <c r="I320" s="230"/>
      <c r="J320" s="226"/>
      <c r="K320" s="226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153</v>
      </c>
      <c r="AU320" s="235" t="s">
        <v>83</v>
      </c>
      <c r="AV320" s="13" t="s">
        <v>83</v>
      </c>
      <c r="AW320" s="13" t="s">
        <v>4</v>
      </c>
      <c r="AX320" s="13" t="s">
        <v>81</v>
      </c>
      <c r="AY320" s="235" t="s">
        <v>140</v>
      </c>
    </row>
    <row r="321" s="2" customFormat="1" ht="24.15" customHeight="1">
      <c r="A321" s="39"/>
      <c r="B321" s="40"/>
      <c r="C321" s="205" t="s">
        <v>471</v>
      </c>
      <c r="D321" s="205" t="s">
        <v>142</v>
      </c>
      <c r="E321" s="206" t="s">
        <v>472</v>
      </c>
      <c r="F321" s="207" t="s">
        <v>473</v>
      </c>
      <c r="G321" s="208" t="s">
        <v>145</v>
      </c>
      <c r="H321" s="209">
        <v>659</v>
      </c>
      <c r="I321" s="210"/>
      <c r="J321" s="211">
        <f>ROUND(I321*H321,2)</f>
        <v>0</v>
      </c>
      <c r="K321" s="207" t="s">
        <v>146</v>
      </c>
      <c r="L321" s="45"/>
      <c r="M321" s="212" t="s">
        <v>28</v>
      </c>
      <c r="N321" s="213" t="s">
        <v>44</v>
      </c>
      <c r="O321" s="85"/>
      <c r="P321" s="214">
        <f>O321*H321</f>
        <v>0</v>
      </c>
      <c r="Q321" s="214">
        <v>0.089219999999999994</v>
      </c>
      <c r="R321" s="214">
        <f>Q321*H321</f>
        <v>58.795979999999993</v>
      </c>
      <c r="S321" s="214">
        <v>0</v>
      </c>
      <c r="T321" s="215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16" t="s">
        <v>147</v>
      </c>
      <c r="AT321" s="216" t="s">
        <v>142</v>
      </c>
      <c r="AU321" s="216" t="s">
        <v>83</v>
      </c>
      <c r="AY321" s="18" t="s">
        <v>140</v>
      </c>
      <c r="BE321" s="217">
        <f>IF(N321="základní",J321,0)</f>
        <v>0</v>
      </c>
      <c r="BF321" s="217">
        <f>IF(N321="snížená",J321,0)</f>
        <v>0</v>
      </c>
      <c r="BG321" s="217">
        <f>IF(N321="zákl. přenesená",J321,0)</f>
        <v>0</v>
      </c>
      <c r="BH321" s="217">
        <f>IF(N321="sníž. přenesená",J321,0)</f>
        <v>0</v>
      </c>
      <c r="BI321" s="217">
        <f>IF(N321="nulová",J321,0)</f>
        <v>0</v>
      </c>
      <c r="BJ321" s="18" t="s">
        <v>81</v>
      </c>
      <c r="BK321" s="217">
        <f>ROUND(I321*H321,2)</f>
        <v>0</v>
      </c>
      <c r="BL321" s="18" t="s">
        <v>147</v>
      </c>
      <c r="BM321" s="216" t="s">
        <v>474</v>
      </c>
    </row>
    <row r="322" s="2" customFormat="1">
      <c r="A322" s="39"/>
      <c r="B322" s="40"/>
      <c r="C322" s="41"/>
      <c r="D322" s="218" t="s">
        <v>149</v>
      </c>
      <c r="E322" s="41"/>
      <c r="F322" s="219" t="s">
        <v>475</v>
      </c>
      <c r="G322" s="41"/>
      <c r="H322" s="41"/>
      <c r="I322" s="220"/>
      <c r="J322" s="41"/>
      <c r="K322" s="41"/>
      <c r="L322" s="45"/>
      <c r="M322" s="221"/>
      <c r="N322" s="222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149</v>
      </c>
      <c r="AU322" s="18" t="s">
        <v>83</v>
      </c>
    </row>
    <row r="323" s="2" customFormat="1">
      <c r="A323" s="39"/>
      <c r="B323" s="40"/>
      <c r="C323" s="41"/>
      <c r="D323" s="223" t="s">
        <v>151</v>
      </c>
      <c r="E323" s="41"/>
      <c r="F323" s="224" t="s">
        <v>476</v>
      </c>
      <c r="G323" s="41"/>
      <c r="H323" s="41"/>
      <c r="I323" s="220"/>
      <c r="J323" s="41"/>
      <c r="K323" s="41"/>
      <c r="L323" s="45"/>
      <c r="M323" s="221"/>
      <c r="N323" s="222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151</v>
      </c>
      <c r="AU323" s="18" t="s">
        <v>83</v>
      </c>
    </row>
    <row r="324" s="13" customFormat="1">
      <c r="A324" s="13"/>
      <c r="B324" s="225"/>
      <c r="C324" s="226"/>
      <c r="D324" s="218" t="s">
        <v>153</v>
      </c>
      <c r="E324" s="227" t="s">
        <v>28</v>
      </c>
      <c r="F324" s="228" t="s">
        <v>477</v>
      </c>
      <c r="G324" s="226"/>
      <c r="H324" s="229">
        <v>659</v>
      </c>
      <c r="I324" s="230"/>
      <c r="J324" s="226"/>
      <c r="K324" s="226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153</v>
      </c>
      <c r="AU324" s="235" t="s">
        <v>83</v>
      </c>
      <c r="AV324" s="13" t="s">
        <v>83</v>
      </c>
      <c r="AW324" s="13" t="s">
        <v>35</v>
      </c>
      <c r="AX324" s="13" t="s">
        <v>81</v>
      </c>
      <c r="AY324" s="235" t="s">
        <v>140</v>
      </c>
    </row>
    <row r="325" s="2" customFormat="1" ht="24.15" customHeight="1">
      <c r="A325" s="39"/>
      <c r="B325" s="40"/>
      <c r="C325" s="248" t="s">
        <v>478</v>
      </c>
      <c r="D325" s="248" t="s">
        <v>290</v>
      </c>
      <c r="E325" s="249" t="s">
        <v>479</v>
      </c>
      <c r="F325" s="250" t="s">
        <v>480</v>
      </c>
      <c r="G325" s="251" t="s">
        <v>145</v>
      </c>
      <c r="H325" s="252">
        <v>665.59000000000003</v>
      </c>
      <c r="I325" s="253"/>
      <c r="J325" s="254">
        <f>ROUND(I325*H325,2)</f>
        <v>0</v>
      </c>
      <c r="K325" s="250" t="s">
        <v>146</v>
      </c>
      <c r="L325" s="255"/>
      <c r="M325" s="256" t="s">
        <v>28</v>
      </c>
      <c r="N325" s="257" t="s">
        <v>44</v>
      </c>
      <c r="O325" s="85"/>
      <c r="P325" s="214">
        <f>O325*H325</f>
        <v>0</v>
      </c>
      <c r="Q325" s="214">
        <v>0.13200000000000001</v>
      </c>
      <c r="R325" s="214">
        <f>Q325*H325</f>
        <v>87.857880000000009</v>
      </c>
      <c r="S325" s="214">
        <v>0</v>
      </c>
      <c r="T325" s="215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6" t="s">
        <v>197</v>
      </c>
      <c r="AT325" s="216" t="s">
        <v>290</v>
      </c>
      <c r="AU325" s="216" t="s">
        <v>83</v>
      </c>
      <c r="AY325" s="18" t="s">
        <v>140</v>
      </c>
      <c r="BE325" s="217">
        <f>IF(N325="základní",J325,0)</f>
        <v>0</v>
      </c>
      <c r="BF325" s="217">
        <f>IF(N325="snížená",J325,0)</f>
        <v>0</v>
      </c>
      <c r="BG325" s="217">
        <f>IF(N325="zákl. přenesená",J325,0)</f>
        <v>0</v>
      </c>
      <c r="BH325" s="217">
        <f>IF(N325="sníž. přenesená",J325,0)</f>
        <v>0</v>
      </c>
      <c r="BI325" s="217">
        <f>IF(N325="nulová",J325,0)</f>
        <v>0</v>
      </c>
      <c r="BJ325" s="18" t="s">
        <v>81</v>
      </c>
      <c r="BK325" s="217">
        <f>ROUND(I325*H325,2)</f>
        <v>0</v>
      </c>
      <c r="BL325" s="18" t="s">
        <v>147</v>
      </c>
      <c r="BM325" s="216" t="s">
        <v>481</v>
      </c>
    </row>
    <row r="326" s="2" customFormat="1">
      <c r="A326" s="39"/>
      <c r="B326" s="40"/>
      <c r="C326" s="41"/>
      <c r="D326" s="218" t="s">
        <v>149</v>
      </c>
      <c r="E326" s="41"/>
      <c r="F326" s="219" t="s">
        <v>480</v>
      </c>
      <c r="G326" s="41"/>
      <c r="H326" s="41"/>
      <c r="I326" s="220"/>
      <c r="J326" s="41"/>
      <c r="K326" s="41"/>
      <c r="L326" s="45"/>
      <c r="M326" s="221"/>
      <c r="N326" s="222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149</v>
      </c>
      <c r="AU326" s="18" t="s">
        <v>83</v>
      </c>
    </row>
    <row r="327" s="13" customFormat="1">
      <c r="A327" s="13"/>
      <c r="B327" s="225"/>
      <c r="C327" s="226"/>
      <c r="D327" s="218" t="s">
        <v>153</v>
      </c>
      <c r="E327" s="227" t="s">
        <v>28</v>
      </c>
      <c r="F327" s="228" t="s">
        <v>477</v>
      </c>
      <c r="G327" s="226"/>
      <c r="H327" s="229">
        <v>659</v>
      </c>
      <c r="I327" s="230"/>
      <c r="J327" s="226"/>
      <c r="K327" s="226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153</v>
      </c>
      <c r="AU327" s="235" t="s">
        <v>83</v>
      </c>
      <c r="AV327" s="13" t="s">
        <v>83</v>
      </c>
      <c r="AW327" s="13" t="s">
        <v>35</v>
      </c>
      <c r="AX327" s="13" t="s">
        <v>81</v>
      </c>
      <c r="AY327" s="235" t="s">
        <v>140</v>
      </c>
    </row>
    <row r="328" s="13" customFormat="1">
      <c r="A328" s="13"/>
      <c r="B328" s="225"/>
      <c r="C328" s="226"/>
      <c r="D328" s="218" t="s">
        <v>153</v>
      </c>
      <c r="E328" s="226"/>
      <c r="F328" s="228" t="s">
        <v>482</v>
      </c>
      <c r="G328" s="226"/>
      <c r="H328" s="229">
        <v>665.59000000000003</v>
      </c>
      <c r="I328" s="230"/>
      <c r="J328" s="226"/>
      <c r="K328" s="226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153</v>
      </c>
      <c r="AU328" s="235" t="s">
        <v>83</v>
      </c>
      <c r="AV328" s="13" t="s">
        <v>83</v>
      </c>
      <c r="AW328" s="13" t="s">
        <v>4</v>
      </c>
      <c r="AX328" s="13" t="s">
        <v>81</v>
      </c>
      <c r="AY328" s="235" t="s">
        <v>140</v>
      </c>
    </row>
    <row r="329" s="2" customFormat="1" ht="24.15" customHeight="1">
      <c r="A329" s="39"/>
      <c r="B329" s="40"/>
      <c r="C329" s="205" t="s">
        <v>483</v>
      </c>
      <c r="D329" s="205" t="s">
        <v>142</v>
      </c>
      <c r="E329" s="206" t="s">
        <v>484</v>
      </c>
      <c r="F329" s="207" t="s">
        <v>485</v>
      </c>
      <c r="G329" s="208" t="s">
        <v>145</v>
      </c>
      <c r="H329" s="209">
        <v>197.09999999999999</v>
      </c>
      <c r="I329" s="210"/>
      <c r="J329" s="211">
        <f>ROUND(I329*H329,2)</f>
        <v>0</v>
      </c>
      <c r="K329" s="207" t="s">
        <v>146</v>
      </c>
      <c r="L329" s="45"/>
      <c r="M329" s="212" t="s">
        <v>28</v>
      </c>
      <c r="N329" s="213" t="s">
        <v>44</v>
      </c>
      <c r="O329" s="85"/>
      <c r="P329" s="214">
        <f>O329*H329</f>
        <v>0</v>
      </c>
      <c r="Q329" s="214">
        <v>0.11162</v>
      </c>
      <c r="R329" s="214">
        <f>Q329*H329</f>
        <v>22.000301999999998</v>
      </c>
      <c r="S329" s="214">
        <v>0</v>
      </c>
      <c r="T329" s="215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16" t="s">
        <v>147</v>
      </c>
      <c r="AT329" s="216" t="s">
        <v>142</v>
      </c>
      <c r="AU329" s="216" t="s">
        <v>83</v>
      </c>
      <c r="AY329" s="18" t="s">
        <v>140</v>
      </c>
      <c r="BE329" s="217">
        <f>IF(N329="základní",J329,0)</f>
        <v>0</v>
      </c>
      <c r="BF329" s="217">
        <f>IF(N329="snížená",J329,0)</f>
        <v>0</v>
      </c>
      <c r="BG329" s="217">
        <f>IF(N329="zákl. přenesená",J329,0)</f>
        <v>0</v>
      </c>
      <c r="BH329" s="217">
        <f>IF(N329="sníž. přenesená",J329,0)</f>
        <v>0</v>
      </c>
      <c r="BI329" s="217">
        <f>IF(N329="nulová",J329,0)</f>
        <v>0</v>
      </c>
      <c r="BJ329" s="18" t="s">
        <v>81</v>
      </c>
      <c r="BK329" s="217">
        <f>ROUND(I329*H329,2)</f>
        <v>0</v>
      </c>
      <c r="BL329" s="18" t="s">
        <v>147</v>
      </c>
      <c r="BM329" s="216" t="s">
        <v>486</v>
      </c>
    </row>
    <row r="330" s="2" customFormat="1">
      <c r="A330" s="39"/>
      <c r="B330" s="40"/>
      <c r="C330" s="41"/>
      <c r="D330" s="218" t="s">
        <v>149</v>
      </c>
      <c r="E330" s="41"/>
      <c r="F330" s="219" t="s">
        <v>487</v>
      </c>
      <c r="G330" s="41"/>
      <c r="H330" s="41"/>
      <c r="I330" s="220"/>
      <c r="J330" s="41"/>
      <c r="K330" s="41"/>
      <c r="L330" s="45"/>
      <c r="M330" s="221"/>
      <c r="N330" s="222"/>
      <c r="O330" s="85"/>
      <c r="P330" s="85"/>
      <c r="Q330" s="85"/>
      <c r="R330" s="85"/>
      <c r="S330" s="85"/>
      <c r="T330" s="86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149</v>
      </c>
      <c r="AU330" s="18" t="s">
        <v>83</v>
      </c>
    </row>
    <row r="331" s="2" customFormat="1">
      <c r="A331" s="39"/>
      <c r="B331" s="40"/>
      <c r="C331" s="41"/>
      <c r="D331" s="223" t="s">
        <v>151</v>
      </c>
      <c r="E331" s="41"/>
      <c r="F331" s="224" t="s">
        <v>488</v>
      </c>
      <c r="G331" s="41"/>
      <c r="H331" s="41"/>
      <c r="I331" s="220"/>
      <c r="J331" s="41"/>
      <c r="K331" s="41"/>
      <c r="L331" s="45"/>
      <c r="M331" s="221"/>
      <c r="N331" s="222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151</v>
      </c>
      <c r="AU331" s="18" t="s">
        <v>83</v>
      </c>
    </row>
    <row r="332" s="13" customFormat="1">
      <c r="A332" s="13"/>
      <c r="B332" s="225"/>
      <c r="C332" s="226"/>
      <c r="D332" s="218" t="s">
        <v>153</v>
      </c>
      <c r="E332" s="227" t="s">
        <v>28</v>
      </c>
      <c r="F332" s="228" t="s">
        <v>489</v>
      </c>
      <c r="G332" s="226"/>
      <c r="H332" s="229">
        <v>197.09999999999999</v>
      </c>
      <c r="I332" s="230"/>
      <c r="J332" s="226"/>
      <c r="K332" s="226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153</v>
      </c>
      <c r="AU332" s="235" t="s">
        <v>83</v>
      </c>
      <c r="AV332" s="13" t="s">
        <v>83</v>
      </c>
      <c r="AW332" s="13" t="s">
        <v>35</v>
      </c>
      <c r="AX332" s="13" t="s">
        <v>73</v>
      </c>
      <c r="AY332" s="235" t="s">
        <v>140</v>
      </c>
    </row>
    <row r="333" s="14" customFormat="1">
      <c r="A333" s="14"/>
      <c r="B333" s="236"/>
      <c r="C333" s="237"/>
      <c r="D333" s="218" t="s">
        <v>153</v>
      </c>
      <c r="E333" s="238" t="s">
        <v>28</v>
      </c>
      <c r="F333" s="239" t="s">
        <v>174</v>
      </c>
      <c r="G333" s="237"/>
      <c r="H333" s="240">
        <v>197.09999999999999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153</v>
      </c>
      <c r="AU333" s="246" t="s">
        <v>83</v>
      </c>
      <c r="AV333" s="14" t="s">
        <v>147</v>
      </c>
      <c r="AW333" s="14" t="s">
        <v>35</v>
      </c>
      <c r="AX333" s="14" t="s">
        <v>81</v>
      </c>
      <c r="AY333" s="246" t="s">
        <v>140</v>
      </c>
    </row>
    <row r="334" s="2" customFormat="1" ht="24.15" customHeight="1">
      <c r="A334" s="39"/>
      <c r="B334" s="40"/>
      <c r="C334" s="248" t="s">
        <v>490</v>
      </c>
      <c r="D334" s="248" t="s">
        <v>290</v>
      </c>
      <c r="E334" s="249" t="s">
        <v>491</v>
      </c>
      <c r="F334" s="250" t="s">
        <v>492</v>
      </c>
      <c r="G334" s="251" t="s">
        <v>145</v>
      </c>
      <c r="H334" s="252">
        <v>21.939</v>
      </c>
      <c r="I334" s="253"/>
      <c r="J334" s="254">
        <f>ROUND(I334*H334,2)</f>
        <v>0</v>
      </c>
      <c r="K334" s="250" t="s">
        <v>146</v>
      </c>
      <c r="L334" s="255"/>
      <c r="M334" s="256" t="s">
        <v>28</v>
      </c>
      <c r="N334" s="257" t="s">
        <v>44</v>
      </c>
      <c r="O334" s="85"/>
      <c r="P334" s="214">
        <f>O334*H334</f>
        <v>0</v>
      </c>
      <c r="Q334" s="214">
        <v>0.17599999999999999</v>
      </c>
      <c r="R334" s="214">
        <f>Q334*H334</f>
        <v>3.8612639999999998</v>
      </c>
      <c r="S334" s="214">
        <v>0</v>
      </c>
      <c r="T334" s="215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16" t="s">
        <v>197</v>
      </c>
      <c r="AT334" s="216" t="s">
        <v>290</v>
      </c>
      <c r="AU334" s="216" t="s">
        <v>83</v>
      </c>
      <c r="AY334" s="18" t="s">
        <v>140</v>
      </c>
      <c r="BE334" s="217">
        <f>IF(N334="základní",J334,0)</f>
        <v>0</v>
      </c>
      <c r="BF334" s="217">
        <f>IF(N334="snížená",J334,0)</f>
        <v>0</v>
      </c>
      <c r="BG334" s="217">
        <f>IF(N334="zákl. přenesená",J334,0)</f>
        <v>0</v>
      </c>
      <c r="BH334" s="217">
        <f>IF(N334="sníž. přenesená",J334,0)</f>
        <v>0</v>
      </c>
      <c r="BI334" s="217">
        <f>IF(N334="nulová",J334,0)</f>
        <v>0</v>
      </c>
      <c r="BJ334" s="18" t="s">
        <v>81</v>
      </c>
      <c r="BK334" s="217">
        <f>ROUND(I334*H334,2)</f>
        <v>0</v>
      </c>
      <c r="BL334" s="18" t="s">
        <v>147</v>
      </c>
      <c r="BM334" s="216" t="s">
        <v>493</v>
      </c>
    </row>
    <row r="335" s="2" customFormat="1">
      <c r="A335" s="39"/>
      <c r="B335" s="40"/>
      <c r="C335" s="41"/>
      <c r="D335" s="218" t="s">
        <v>149</v>
      </c>
      <c r="E335" s="41"/>
      <c r="F335" s="219" t="s">
        <v>492</v>
      </c>
      <c r="G335" s="41"/>
      <c r="H335" s="41"/>
      <c r="I335" s="220"/>
      <c r="J335" s="41"/>
      <c r="K335" s="41"/>
      <c r="L335" s="45"/>
      <c r="M335" s="221"/>
      <c r="N335" s="222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149</v>
      </c>
      <c r="AU335" s="18" t="s">
        <v>83</v>
      </c>
    </row>
    <row r="336" s="13" customFormat="1">
      <c r="A336" s="13"/>
      <c r="B336" s="225"/>
      <c r="C336" s="226"/>
      <c r="D336" s="218" t="s">
        <v>153</v>
      </c>
      <c r="E336" s="227" t="s">
        <v>28</v>
      </c>
      <c r="F336" s="228" t="s">
        <v>494</v>
      </c>
      <c r="G336" s="226"/>
      <c r="H336" s="229">
        <v>21.300000000000001</v>
      </c>
      <c r="I336" s="230"/>
      <c r="J336" s="226"/>
      <c r="K336" s="226"/>
      <c r="L336" s="231"/>
      <c r="M336" s="232"/>
      <c r="N336" s="233"/>
      <c r="O336" s="233"/>
      <c r="P336" s="233"/>
      <c r="Q336" s="233"/>
      <c r="R336" s="233"/>
      <c r="S336" s="233"/>
      <c r="T336" s="23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5" t="s">
        <v>153</v>
      </c>
      <c r="AU336" s="235" t="s">
        <v>83</v>
      </c>
      <c r="AV336" s="13" t="s">
        <v>83</v>
      </c>
      <c r="AW336" s="13" t="s">
        <v>35</v>
      </c>
      <c r="AX336" s="13" t="s">
        <v>81</v>
      </c>
      <c r="AY336" s="235" t="s">
        <v>140</v>
      </c>
    </row>
    <row r="337" s="13" customFormat="1">
      <c r="A337" s="13"/>
      <c r="B337" s="225"/>
      <c r="C337" s="226"/>
      <c r="D337" s="218" t="s">
        <v>153</v>
      </c>
      <c r="E337" s="226"/>
      <c r="F337" s="228" t="s">
        <v>495</v>
      </c>
      <c r="G337" s="226"/>
      <c r="H337" s="229">
        <v>21.939</v>
      </c>
      <c r="I337" s="230"/>
      <c r="J337" s="226"/>
      <c r="K337" s="226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153</v>
      </c>
      <c r="AU337" s="235" t="s">
        <v>83</v>
      </c>
      <c r="AV337" s="13" t="s">
        <v>83</v>
      </c>
      <c r="AW337" s="13" t="s">
        <v>4</v>
      </c>
      <c r="AX337" s="13" t="s">
        <v>81</v>
      </c>
      <c r="AY337" s="235" t="s">
        <v>140</v>
      </c>
    </row>
    <row r="338" s="2" customFormat="1" ht="24.15" customHeight="1">
      <c r="A338" s="39"/>
      <c r="B338" s="40"/>
      <c r="C338" s="248" t="s">
        <v>496</v>
      </c>
      <c r="D338" s="248" t="s">
        <v>290</v>
      </c>
      <c r="E338" s="249" t="s">
        <v>497</v>
      </c>
      <c r="F338" s="250" t="s">
        <v>498</v>
      </c>
      <c r="G338" s="251" t="s">
        <v>145</v>
      </c>
      <c r="H338" s="252">
        <v>126.48</v>
      </c>
      <c r="I338" s="253"/>
      <c r="J338" s="254">
        <f>ROUND(I338*H338,2)</f>
        <v>0</v>
      </c>
      <c r="K338" s="250" t="s">
        <v>146</v>
      </c>
      <c r="L338" s="255"/>
      <c r="M338" s="256" t="s">
        <v>28</v>
      </c>
      <c r="N338" s="257" t="s">
        <v>44</v>
      </c>
      <c r="O338" s="85"/>
      <c r="P338" s="214">
        <f>O338*H338</f>
        <v>0</v>
      </c>
      <c r="Q338" s="214">
        <v>0.17599999999999999</v>
      </c>
      <c r="R338" s="214">
        <f>Q338*H338</f>
        <v>22.260480000000001</v>
      </c>
      <c r="S338" s="214">
        <v>0</v>
      </c>
      <c r="T338" s="215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16" t="s">
        <v>197</v>
      </c>
      <c r="AT338" s="216" t="s">
        <v>290</v>
      </c>
      <c r="AU338" s="216" t="s">
        <v>83</v>
      </c>
      <c r="AY338" s="18" t="s">
        <v>140</v>
      </c>
      <c r="BE338" s="217">
        <f>IF(N338="základní",J338,0)</f>
        <v>0</v>
      </c>
      <c r="BF338" s="217">
        <f>IF(N338="snížená",J338,0)</f>
        <v>0</v>
      </c>
      <c r="BG338" s="217">
        <f>IF(N338="zákl. přenesená",J338,0)</f>
        <v>0</v>
      </c>
      <c r="BH338" s="217">
        <f>IF(N338="sníž. přenesená",J338,0)</f>
        <v>0</v>
      </c>
      <c r="BI338" s="217">
        <f>IF(N338="nulová",J338,0)</f>
        <v>0</v>
      </c>
      <c r="BJ338" s="18" t="s">
        <v>81</v>
      </c>
      <c r="BK338" s="217">
        <f>ROUND(I338*H338,2)</f>
        <v>0</v>
      </c>
      <c r="BL338" s="18" t="s">
        <v>147</v>
      </c>
      <c r="BM338" s="216" t="s">
        <v>499</v>
      </c>
    </row>
    <row r="339" s="2" customFormat="1">
      <c r="A339" s="39"/>
      <c r="B339" s="40"/>
      <c r="C339" s="41"/>
      <c r="D339" s="218" t="s">
        <v>149</v>
      </c>
      <c r="E339" s="41"/>
      <c r="F339" s="219" t="s">
        <v>498</v>
      </c>
      <c r="G339" s="41"/>
      <c r="H339" s="41"/>
      <c r="I339" s="220"/>
      <c r="J339" s="41"/>
      <c r="K339" s="41"/>
      <c r="L339" s="45"/>
      <c r="M339" s="221"/>
      <c r="N339" s="222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149</v>
      </c>
      <c r="AU339" s="18" t="s">
        <v>83</v>
      </c>
    </row>
    <row r="340" s="13" customFormat="1">
      <c r="A340" s="13"/>
      <c r="B340" s="225"/>
      <c r="C340" s="226"/>
      <c r="D340" s="218" t="s">
        <v>153</v>
      </c>
      <c r="E340" s="227" t="s">
        <v>28</v>
      </c>
      <c r="F340" s="228" t="s">
        <v>500</v>
      </c>
      <c r="G340" s="226"/>
      <c r="H340" s="229">
        <v>124</v>
      </c>
      <c r="I340" s="230"/>
      <c r="J340" s="226"/>
      <c r="K340" s="226"/>
      <c r="L340" s="231"/>
      <c r="M340" s="232"/>
      <c r="N340" s="233"/>
      <c r="O340" s="233"/>
      <c r="P340" s="233"/>
      <c r="Q340" s="233"/>
      <c r="R340" s="233"/>
      <c r="S340" s="233"/>
      <c r="T340" s="23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5" t="s">
        <v>153</v>
      </c>
      <c r="AU340" s="235" t="s">
        <v>83</v>
      </c>
      <c r="AV340" s="13" t="s">
        <v>83</v>
      </c>
      <c r="AW340" s="13" t="s">
        <v>35</v>
      </c>
      <c r="AX340" s="13" t="s">
        <v>81</v>
      </c>
      <c r="AY340" s="235" t="s">
        <v>140</v>
      </c>
    </row>
    <row r="341" s="13" customFormat="1">
      <c r="A341" s="13"/>
      <c r="B341" s="225"/>
      <c r="C341" s="226"/>
      <c r="D341" s="218" t="s">
        <v>153</v>
      </c>
      <c r="E341" s="226"/>
      <c r="F341" s="228" t="s">
        <v>501</v>
      </c>
      <c r="G341" s="226"/>
      <c r="H341" s="229">
        <v>126.48</v>
      </c>
      <c r="I341" s="230"/>
      <c r="J341" s="226"/>
      <c r="K341" s="226"/>
      <c r="L341" s="231"/>
      <c r="M341" s="232"/>
      <c r="N341" s="233"/>
      <c r="O341" s="233"/>
      <c r="P341" s="233"/>
      <c r="Q341" s="233"/>
      <c r="R341" s="233"/>
      <c r="S341" s="233"/>
      <c r="T341" s="23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5" t="s">
        <v>153</v>
      </c>
      <c r="AU341" s="235" t="s">
        <v>83</v>
      </c>
      <c r="AV341" s="13" t="s">
        <v>83</v>
      </c>
      <c r="AW341" s="13" t="s">
        <v>4</v>
      </c>
      <c r="AX341" s="13" t="s">
        <v>81</v>
      </c>
      <c r="AY341" s="235" t="s">
        <v>140</v>
      </c>
    </row>
    <row r="342" s="2" customFormat="1" ht="24.15" customHeight="1">
      <c r="A342" s="39"/>
      <c r="B342" s="40"/>
      <c r="C342" s="248" t="s">
        <v>502</v>
      </c>
      <c r="D342" s="248" t="s">
        <v>290</v>
      </c>
      <c r="E342" s="249" t="s">
        <v>503</v>
      </c>
      <c r="F342" s="250" t="s">
        <v>504</v>
      </c>
      <c r="G342" s="251" t="s">
        <v>145</v>
      </c>
      <c r="H342" s="252">
        <v>28.222000000000001</v>
      </c>
      <c r="I342" s="253"/>
      <c r="J342" s="254">
        <f>ROUND(I342*H342,2)</f>
        <v>0</v>
      </c>
      <c r="K342" s="250" t="s">
        <v>28</v>
      </c>
      <c r="L342" s="255"/>
      <c r="M342" s="256" t="s">
        <v>28</v>
      </c>
      <c r="N342" s="257" t="s">
        <v>44</v>
      </c>
      <c r="O342" s="85"/>
      <c r="P342" s="214">
        <f>O342*H342</f>
        <v>0</v>
      </c>
      <c r="Q342" s="214">
        <v>0.17599999999999999</v>
      </c>
      <c r="R342" s="214">
        <f>Q342*H342</f>
        <v>4.9670719999999999</v>
      </c>
      <c r="S342" s="214">
        <v>0</v>
      </c>
      <c r="T342" s="215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16" t="s">
        <v>197</v>
      </c>
      <c r="AT342" s="216" t="s">
        <v>290</v>
      </c>
      <c r="AU342" s="216" t="s">
        <v>83</v>
      </c>
      <c r="AY342" s="18" t="s">
        <v>140</v>
      </c>
      <c r="BE342" s="217">
        <f>IF(N342="základní",J342,0)</f>
        <v>0</v>
      </c>
      <c r="BF342" s="217">
        <f>IF(N342="snížená",J342,0)</f>
        <v>0</v>
      </c>
      <c r="BG342" s="217">
        <f>IF(N342="zákl. přenesená",J342,0)</f>
        <v>0</v>
      </c>
      <c r="BH342" s="217">
        <f>IF(N342="sníž. přenesená",J342,0)</f>
        <v>0</v>
      </c>
      <c r="BI342" s="217">
        <f>IF(N342="nulová",J342,0)</f>
        <v>0</v>
      </c>
      <c r="BJ342" s="18" t="s">
        <v>81</v>
      </c>
      <c r="BK342" s="217">
        <f>ROUND(I342*H342,2)</f>
        <v>0</v>
      </c>
      <c r="BL342" s="18" t="s">
        <v>147</v>
      </c>
      <c r="BM342" s="216" t="s">
        <v>505</v>
      </c>
    </row>
    <row r="343" s="2" customFormat="1">
      <c r="A343" s="39"/>
      <c r="B343" s="40"/>
      <c r="C343" s="41"/>
      <c r="D343" s="218" t="s">
        <v>149</v>
      </c>
      <c r="E343" s="41"/>
      <c r="F343" s="219" t="s">
        <v>504</v>
      </c>
      <c r="G343" s="41"/>
      <c r="H343" s="41"/>
      <c r="I343" s="220"/>
      <c r="J343" s="41"/>
      <c r="K343" s="41"/>
      <c r="L343" s="45"/>
      <c r="M343" s="221"/>
      <c r="N343" s="222"/>
      <c r="O343" s="85"/>
      <c r="P343" s="85"/>
      <c r="Q343" s="85"/>
      <c r="R343" s="85"/>
      <c r="S343" s="85"/>
      <c r="T343" s="86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149</v>
      </c>
      <c r="AU343" s="18" t="s">
        <v>83</v>
      </c>
    </row>
    <row r="344" s="13" customFormat="1">
      <c r="A344" s="13"/>
      <c r="B344" s="225"/>
      <c r="C344" s="226"/>
      <c r="D344" s="218" t="s">
        <v>153</v>
      </c>
      <c r="E344" s="227" t="s">
        <v>28</v>
      </c>
      <c r="F344" s="228" t="s">
        <v>506</v>
      </c>
      <c r="G344" s="226"/>
      <c r="H344" s="229">
        <v>27.399999999999999</v>
      </c>
      <c r="I344" s="230"/>
      <c r="J344" s="226"/>
      <c r="K344" s="226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153</v>
      </c>
      <c r="AU344" s="235" t="s">
        <v>83</v>
      </c>
      <c r="AV344" s="13" t="s">
        <v>83</v>
      </c>
      <c r="AW344" s="13" t="s">
        <v>35</v>
      </c>
      <c r="AX344" s="13" t="s">
        <v>81</v>
      </c>
      <c r="AY344" s="235" t="s">
        <v>140</v>
      </c>
    </row>
    <row r="345" s="13" customFormat="1">
      <c r="A345" s="13"/>
      <c r="B345" s="225"/>
      <c r="C345" s="226"/>
      <c r="D345" s="218" t="s">
        <v>153</v>
      </c>
      <c r="E345" s="226"/>
      <c r="F345" s="228" t="s">
        <v>507</v>
      </c>
      <c r="G345" s="226"/>
      <c r="H345" s="229">
        <v>28.222000000000001</v>
      </c>
      <c r="I345" s="230"/>
      <c r="J345" s="226"/>
      <c r="K345" s="226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153</v>
      </c>
      <c r="AU345" s="235" t="s">
        <v>83</v>
      </c>
      <c r="AV345" s="13" t="s">
        <v>83</v>
      </c>
      <c r="AW345" s="13" t="s">
        <v>4</v>
      </c>
      <c r="AX345" s="13" t="s">
        <v>81</v>
      </c>
      <c r="AY345" s="235" t="s">
        <v>140</v>
      </c>
    </row>
    <row r="346" s="2" customFormat="1" ht="21.75" customHeight="1">
      <c r="A346" s="39"/>
      <c r="B346" s="40"/>
      <c r="C346" s="248" t="s">
        <v>508</v>
      </c>
      <c r="D346" s="248" t="s">
        <v>290</v>
      </c>
      <c r="E346" s="249" t="s">
        <v>509</v>
      </c>
      <c r="F346" s="250" t="s">
        <v>510</v>
      </c>
      <c r="G346" s="251" t="s">
        <v>145</v>
      </c>
      <c r="H346" s="252">
        <v>25.132000000000001</v>
      </c>
      <c r="I346" s="253"/>
      <c r="J346" s="254">
        <f>ROUND(I346*H346,2)</f>
        <v>0</v>
      </c>
      <c r="K346" s="250" t="s">
        <v>28</v>
      </c>
      <c r="L346" s="255"/>
      <c r="M346" s="256" t="s">
        <v>28</v>
      </c>
      <c r="N346" s="257" t="s">
        <v>44</v>
      </c>
      <c r="O346" s="85"/>
      <c r="P346" s="214">
        <f>O346*H346</f>
        <v>0</v>
      </c>
      <c r="Q346" s="214">
        <v>0.17599999999999999</v>
      </c>
      <c r="R346" s="214">
        <f>Q346*H346</f>
        <v>4.4232319999999996</v>
      </c>
      <c r="S346" s="214">
        <v>0</v>
      </c>
      <c r="T346" s="215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16" t="s">
        <v>197</v>
      </c>
      <c r="AT346" s="216" t="s">
        <v>290</v>
      </c>
      <c r="AU346" s="216" t="s">
        <v>83</v>
      </c>
      <c r="AY346" s="18" t="s">
        <v>140</v>
      </c>
      <c r="BE346" s="217">
        <f>IF(N346="základní",J346,0)</f>
        <v>0</v>
      </c>
      <c r="BF346" s="217">
        <f>IF(N346="snížená",J346,0)</f>
        <v>0</v>
      </c>
      <c r="BG346" s="217">
        <f>IF(N346="zákl. přenesená",J346,0)</f>
        <v>0</v>
      </c>
      <c r="BH346" s="217">
        <f>IF(N346="sníž. přenesená",J346,0)</f>
        <v>0</v>
      </c>
      <c r="BI346" s="217">
        <f>IF(N346="nulová",J346,0)</f>
        <v>0</v>
      </c>
      <c r="BJ346" s="18" t="s">
        <v>81</v>
      </c>
      <c r="BK346" s="217">
        <f>ROUND(I346*H346,2)</f>
        <v>0</v>
      </c>
      <c r="BL346" s="18" t="s">
        <v>147</v>
      </c>
      <c r="BM346" s="216" t="s">
        <v>511</v>
      </c>
    </row>
    <row r="347" s="2" customFormat="1">
      <c r="A347" s="39"/>
      <c r="B347" s="40"/>
      <c r="C347" s="41"/>
      <c r="D347" s="218" t="s">
        <v>149</v>
      </c>
      <c r="E347" s="41"/>
      <c r="F347" s="219" t="s">
        <v>510</v>
      </c>
      <c r="G347" s="41"/>
      <c r="H347" s="41"/>
      <c r="I347" s="220"/>
      <c r="J347" s="41"/>
      <c r="K347" s="41"/>
      <c r="L347" s="45"/>
      <c r="M347" s="221"/>
      <c r="N347" s="222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149</v>
      </c>
      <c r="AU347" s="18" t="s">
        <v>83</v>
      </c>
    </row>
    <row r="348" s="13" customFormat="1">
      <c r="A348" s="13"/>
      <c r="B348" s="225"/>
      <c r="C348" s="226"/>
      <c r="D348" s="218" t="s">
        <v>153</v>
      </c>
      <c r="E348" s="227" t="s">
        <v>28</v>
      </c>
      <c r="F348" s="228" t="s">
        <v>512</v>
      </c>
      <c r="G348" s="226"/>
      <c r="H348" s="229">
        <v>24.399999999999999</v>
      </c>
      <c r="I348" s="230"/>
      <c r="J348" s="226"/>
      <c r="K348" s="226"/>
      <c r="L348" s="231"/>
      <c r="M348" s="232"/>
      <c r="N348" s="233"/>
      <c r="O348" s="233"/>
      <c r="P348" s="233"/>
      <c r="Q348" s="233"/>
      <c r="R348" s="233"/>
      <c r="S348" s="233"/>
      <c r="T348" s="23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5" t="s">
        <v>153</v>
      </c>
      <c r="AU348" s="235" t="s">
        <v>83</v>
      </c>
      <c r="AV348" s="13" t="s">
        <v>83</v>
      </c>
      <c r="AW348" s="13" t="s">
        <v>35</v>
      </c>
      <c r="AX348" s="13" t="s">
        <v>81</v>
      </c>
      <c r="AY348" s="235" t="s">
        <v>140</v>
      </c>
    </row>
    <row r="349" s="13" customFormat="1">
      <c r="A349" s="13"/>
      <c r="B349" s="225"/>
      <c r="C349" s="226"/>
      <c r="D349" s="218" t="s">
        <v>153</v>
      </c>
      <c r="E349" s="226"/>
      <c r="F349" s="228" t="s">
        <v>513</v>
      </c>
      <c r="G349" s="226"/>
      <c r="H349" s="229">
        <v>25.132000000000001</v>
      </c>
      <c r="I349" s="230"/>
      <c r="J349" s="226"/>
      <c r="K349" s="226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153</v>
      </c>
      <c r="AU349" s="235" t="s">
        <v>83</v>
      </c>
      <c r="AV349" s="13" t="s">
        <v>83</v>
      </c>
      <c r="AW349" s="13" t="s">
        <v>4</v>
      </c>
      <c r="AX349" s="13" t="s">
        <v>81</v>
      </c>
      <c r="AY349" s="235" t="s">
        <v>140</v>
      </c>
    </row>
    <row r="350" s="2" customFormat="1" ht="37.8" customHeight="1">
      <c r="A350" s="39"/>
      <c r="B350" s="40"/>
      <c r="C350" s="205" t="s">
        <v>514</v>
      </c>
      <c r="D350" s="205" t="s">
        <v>142</v>
      </c>
      <c r="E350" s="206" t="s">
        <v>515</v>
      </c>
      <c r="F350" s="207" t="s">
        <v>516</v>
      </c>
      <c r="G350" s="208" t="s">
        <v>145</v>
      </c>
      <c r="H350" s="209">
        <v>338</v>
      </c>
      <c r="I350" s="210"/>
      <c r="J350" s="211">
        <f>ROUND(I350*H350,2)</f>
        <v>0</v>
      </c>
      <c r="K350" s="207" t="s">
        <v>146</v>
      </c>
      <c r="L350" s="45"/>
      <c r="M350" s="212" t="s">
        <v>28</v>
      </c>
      <c r="N350" s="213" t="s">
        <v>44</v>
      </c>
      <c r="O350" s="85"/>
      <c r="P350" s="214">
        <f>O350*H350</f>
        <v>0</v>
      </c>
      <c r="Q350" s="214">
        <v>0.098000000000000004</v>
      </c>
      <c r="R350" s="214">
        <f>Q350*H350</f>
        <v>33.124000000000002</v>
      </c>
      <c r="S350" s="214">
        <v>0</v>
      </c>
      <c r="T350" s="215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6" t="s">
        <v>147</v>
      </c>
      <c r="AT350" s="216" t="s">
        <v>142</v>
      </c>
      <c r="AU350" s="216" t="s">
        <v>83</v>
      </c>
      <c r="AY350" s="18" t="s">
        <v>140</v>
      </c>
      <c r="BE350" s="217">
        <f>IF(N350="základní",J350,0)</f>
        <v>0</v>
      </c>
      <c r="BF350" s="217">
        <f>IF(N350="snížená",J350,0)</f>
        <v>0</v>
      </c>
      <c r="BG350" s="217">
        <f>IF(N350="zákl. přenesená",J350,0)</f>
        <v>0</v>
      </c>
      <c r="BH350" s="217">
        <f>IF(N350="sníž. přenesená",J350,0)</f>
        <v>0</v>
      </c>
      <c r="BI350" s="217">
        <f>IF(N350="nulová",J350,0)</f>
        <v>0</v>
      </c>
      <c r="BJ350" s="18" t="s">
        <v>81</v>
      </c>
      <c r="BK350" s="217">
        <f>ROUND(I350*H350,2)</f>
        <v>0</v>
      </c>
      <c r="BL350" s="18" t="s">
        <v>147</v>
      </c>
      <c r="BM350" s="216" t="s">
        <v>517</v>
      </c>
    </row>
    <row r="351" s="2" customFormat="1">
      <c r="A351" s="39"/>
      <c r="B351" s="40"/>
      <c r="C351" s="41"/>
      <c r="D351" s="218" t="s">
        <v>149</v>
      </c>
      <c r="E351" s="41"/>
      <c r="F351" s="219" t="s">
        <v>518</v>
      </c>
      <c r="G351" s="41"/>
      <c r="H351" s="41"/>
      <c r="I351" s="220"/>
      <c r="J351" s="41"/>
      <c r="K351" s="41"/>
      <c r="L351" s="45"/>
      <c r="M351" s="221"/>
      <c r="N351" s="222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149</v>
      </c>
      <c r="AU351" s="18" t="s">
        <v>83</v>
      </c>
    </row>
    <row r="352" s="2" customFormat="1">
      <c r="A352" s="39"/>
      <c r="B352" s="40"/>
      <c r="C352" s="41"/>
      <c r="D352" s="223" t="s">
        <v>151</v>
      </c>
      <c r="E352" s="41"/>
      <c r="F352" s="224" t="s">
        <v>519</v>
      </c>
      <c r="G352" s="41"/>
      <c r="H352" s="41"/>
      <c r="I352" s="220"/>
      <c r="J352" s="41"/>
      <c r="K352" s="41"/>
      <c r="L352" s="45"/>
      <c r="M352" s="221"/>
      <c r="N352" s="222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151</v>
      </c>
      <c r="AU352" s="18" t="s">
        <v>83</v>
      </c>
    </row>
    <row r="353" s="13" customFormat="1">
      <c r="A353" s="13"/>
      <c r="B353" s="225"/>
      <c r="C353" s="226"/>
      <c r="D353" s="218" t="s">
        <v>153</v>
      </c>
      <c r="E353" s="227" t="s">
        <v>28</v>
      </c>
      <c r="F353" s="228" t="s">
        <v>399</v>
      </c>
      <c r="G353" s="226"/>
      <c r="H353" s="229">
        <v>338</v>
      </c>
      <c r="I353" s="230"/>
      <c r="J353" s="226"/>
      <c r="K353" s="226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153</v>
      </c>
      <c r="AU353" s="235" t="s">
        <v>83</v>
      </c>
      <c r="AV353" s="13" t="s">
        <v>83</v>
      </c>
      <c r="AW353" s="13" t="s">
        <v>35</v>
      </c>
      <c r="AX353" s="13" t="s">
        <v>81</v>
      </c>
      <c r="AY353" s="235" t="s">
        <v>140</v>
      </c>
    </row>
    <row r="354" s="2" customFormat="1" ht="24.15" customHeight="1">
      <c r="A354" s="39"/>
      <c r="B354" s="40"/>
      <c r="C354" s="248" t="s">
        <v>520</v>
      </c>
      <c r="D354" s="248" t="s">
        <v>290</v>
      </c>
      <c r="E354" s="249" t="s">
        <v>521</v>
      </c>
      <c r="F354" s="250" t="s">
        <v>522</v>
      </c>
      <c r="G354" s="251" t="s">
        <v>145</v>
      </c>
      <c r="H354" s="252">
        <v>341.38</v>
      </c>
      <c r="I354" s="253"/>
      <c r="J354" s="254">
        <f>ROUND(I354*H354,2)</f>
        <v>0</v>
      </c>
      <c r="K354" s="250" t="s">
        <v>28</v>
      </c>
      <c r="L354" s="255"/>
      <c r="M354" s="256" t="s">
        <v>28</v>
      </c>
      <c r="N354" s="257" t="s">
        <v>44</v>
      </c>
      <c r="O354" s="85"/>
      <c r="P354" s="214">
        <f>O354*H354</f>
        <v>0</v>
      </c>
      <c r="Q354" s="214">
        <v>0.151</v>
      </c>
      <c r="R354" s="214">
        <f>Q354*H354</f>
        <v>51.548379999999995</v>
      </c>
      <c r="S354" s="214">
        <v>0</v>
      </c>
      <c r="T354" s="215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16" t="s">
        <v>197</v>
      </c>
      <c r="AT354" s="216" t="s">
        <v>290</v>
      </c>
      <c r="AU354" s="216" t="s">
        <v>83</v>
      </c>
      <c r="AY354" s="18" t="s">
        <v>140</v>
      </c>
      <c r="BE354" s="217">
        <f>IF(N354="základní",J354,0)</f>
        <v>0</v>
      </c>
      <c r="BF354" s="217">
        <f>IF(N354="snížená",J354,0)</f>
        <v>0</v>
      </c>
      <c r="BG354" s="217">
        <f>IF(N354="zákl. přenesená",J354,0)</f>
        <v>0</v>
      </c>
      <c r="BH354" s="217">
        <f>IF(N354="sníž. přenesená",J354,0)</f>
        <v>0</v>
      </c>
      <c r="BI354" s="217">
        <f>IF(N354="nulová",J354,0)</f>
        <v>0</v>
      </c>
      <c r="BJ354" s="18" t="s">
        <v>81</v>
      </c>
      <c r="BK354" s="217">
        <f>ROUND(I354*H354,2)</f>
        <v>0</v>
      </c>
      <c r="BL354" s="18" t="s">
        <v>147</v>
      </c>
      <c r="BM354" s="216" t="s">
        <v>523</v>
      </c>
    </row>
    <row r="355" s="2" customFormat="1">
      <c r="A355" s="39"/>
      <c r="B355" s="40"/>
      <c r="C355" s="41"/>
      <c r="D355" s="218" t="s">
        <v>149</v>
      </c>
      <c r="E355" s="41"/>
      <c r="F355" s="219" t="s">
        <v>524</v>
      </c>
      <c r="G355" s="41"/>
      <c r="H355" s="41"/>
      <c r="I355" s="220"/>
      <c r="J355" s="41"/>
      <c r="K355" s="41"/>
      <c r="L355" s="45"/>
      <c r="M355" s="221"/>
      <c r="N355" s="222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149</v>
      </c>
      <c r="AU355" s="18" t="s">
        <v>83</v>
      </c>
    </row>
    <row r="356" s="2" customFormat="1">
      <c r="A356" s="39"/>
      <c r="B356" s="40"/>
      <c r="C356" s="41"/>
      <c r="D356" s="218" t="s">
        <v>221</v>
      </c>
      <c r="E356" s="41"/>
      <c r="F356" s="247" t="s">
        <v>525</v>
      </c>
      <c r="G356" s="41"/>
      <c r="H356" s="41"/>
      <c r="I356" s="220"/>
      <c r="J356" s="41"/>
      <c r="K356" s="41"/>
      <c r="L356" s="45"/>
      <c r="M356" s="221"/>
      <c r="N356" s="222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221</v>
      </c>
      <c r="AU356" s="18" t="s">
        <v>83</v>
      </c>
    </row>
    <row r="357" s="13" customFormat="1">
      <c r="A357" s="13"/>
      <c r="B357" s="225"/>
      <c r="C357" s="226"/>
      <c r="D357" s="218" t="s">
        <v>153</v>
      </c>
      <c r="E357" s="227" t="s">
        <v>28</v>
      </c>
      <c r="F357" s="228" t="s">
        <v>399</v>
      </c>
      <c r="G357" s="226"/>
      <c r="H357" s="229">
        <v>338</v>
      </c>
      <c r="I357" s="230"/>
      <c r="J357" s="226"/>
      <c r="K357" s="226"/>
      <c r="L357" s="231"/>
      <c r="M357" s="232"/>
      <c r="N357" s="233"/>
      <c r="O357" s="233"/>
      <c r="P357" s="233"/>
      <c r="Q357" s="233"/>
      <c r="R357" s="233"/>
      <c r="S357" s="233"/>
      <c r="T357" s="23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5" t="s">
        <v>153</v>
      </c>
      <c r="AU357" s="235" t="s">
        <v>83</v>
      </c>
      <c r="AV357" s="13" t="s">
        <v>83</v>
      </c>
      <c r="AW357" s="13" t="s">
        <v>35</v>
      </c>
      <c r="AX357" s="13" t="s">
        <v>73</v>
      </c>
      <c r="AY357" s="235" t="s">
        <v>140</v>
      </c>
    </row>
    <row r="358" s="14" customFormat="1">
      <c r="A358" s="14"/>
      <c r="B358" s="236"/>
      <c r="C358" s="237"/>
      <c r="D358" s="218" t="s">
        <v>153</v>
      </c>
      <c r="E358" s="238" t="s">
        <v>28</v>
      </c>
      <c r="F358" s="239" t="s">
        <v>174</v>
      </c>
      <c r="G358" s="237"/>
      <c r="H358" s="240">
        <v>338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6" t="s">
        <v>153</v>
      </c>
      <c r="AU358" s="246" t="s">
        <v>83</v>
      </c>
      <c r="AV358" s="14" t="s">
        <v>147</v>
      </c>
      <c r="AW358" s="14" t="s">
        <v>35</v>
      </c>
      <c r="AX358" s="14" t="s">
        <v>81</v>
      </c>
      <c r="AY358" s="246" t="s">
        <v>140</v>
      </c>
    </row>
    <row r="359" s="13" customFormat="1">
      <c r="A359" s="13"/>
      <c r="B359" s="225"/>
      <c r="C359" s="226"/>
      <c r="D359" s="218" t="s">
        <v>153</v>
      </c>
      <c r="E359" s="226"/>
      <c r="F359" s="228" t="s">
        <v>526</v>
      </c>
      <c r="G359" s="226"/>
      <c r="H359" s="229">
        <v>341.38</v>
      </c>
      <c r="I359" s="230"/>
      <c r="J359" s="226"/>
      <c r="K359" s="226"/>
      <c r="L359" s="231"/>
      <c r="M359" s="232"/>
      <c r="N359" s="233"/>
      <c r="O359" s="233"/>
      <c r="P359" s="233"/>
      <c r="Q359" s="233"/>
      <c r="R359" s="233"/>
      <c r="S359" s="233"/>
      <c r="T359" s="23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5" t="s">
        <v>153</v>
      </c>
      <c r="AU359" s="235" t="s">
        <v>83</v>
      </c>
      <c r="AV359" s="13" t="s">
        <v>83</v>
      </c>
      <c r="AW359" s="13" t="s">
        <v>4</v>
      </c>
      <c r="AX359" s="13" t="s">
        <v>81</v>
      </c>
      <c r="AY359" s="235" t="s">
        <v>140</v>
      </c>
    </row>
    <row r="360" s="12" customFormat="1" ht="22.8" customHeight="1">
      <c r="A360" s="12"/>
      <c r="B360" s="189"/>
      <c r="C360" s="190"/>
      <c r="D360" s="191" t="s">
        <v>72</v>
      </c>
      <c r="E360" s="203" t="s">
        <v>197</v>
      </c>
      <c r="F360" s="203" t="s">
        <v>527</v>
      </c>
      <c r="G360" s="190"/>
      <c r="H360" s="190"/>
      <c r="I360" s="193"/>
      <c r="J360" s="204">
        <f>BK360</f>
        <v>0</v>
      </c>
      <c r="K360" s="190"/>
      <c r="L360" s="195"/>
      <c r="M360" s="196"/>
      <c r="N360" s="197"/>
      <c r="O360" s="197"/>
      <c r="P360" s="198">
        <f>SUM(P361:P423)</f>
        <v>0</v>
      </c>
      <c r="Q360" s="197"/>
      <c r="R360" s="198">
        <f>SUM(R361:R423)</f>
        <v>3.7224315000000008</v>
      </c>
      <c r="S360" s="197"/>
      <c r="T360" s="199">
        <f>SUM(T361:T423)</f>
        <v>3.0869599999999999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0" t="s">
        <v>81</v>
      </c>
      <c r="AT360" s="201" t="s">
        <v>72</v>
      </c>
      <c r="AU360" s="201" t="s">
        <v>81</v>
      </c>
      <c r="AY360" s="200" t="s">
        <v>140</v>
      </c>
      <c r="BK360" s="202">
        <f>SUM(BK361:BK423)</f>
        <v>0</v>
      </c>
    </row>
    <row r="361" s="2" customFormat="1" ht="24.15" customHeight="1">
      <c r="A361" s="39"/>
      <c r="B361" s="40"/>
      <c r="C361" s="205" t="s">
        <v>528</v>
      </c>
      <c r="D361" s="205" t="s">
        <v>142</v>
      </c>
      <c r="E361" s="206" t="s">
        <v>529</v>
      </c>
      <c r="F361" s="207" t="s">
        <v>530</v>
      </c>
      <c r="G361" s="208" t="s">
        <v>531</v>
      </c>
      <c r="H361" s="209">
        <v>15</v>
      </c>
      <c r="I361" s="210"/>
      <c r="J361" s="211">
        <f>ROUND(I361*H361,2)</f>
        <v>0</v>
      </c>
      <c r="K361" s="207" t="s">
        <v>146</v>
      </c>
      <c r="L361" s="45"/>
      <c r="M361" s="212" t="s">
        <v>28</v>
      </c>
      <c r="N361" s="213" t="s">
        <v>44</v>
      </c>
      <c r="O361" s="85"/>
      <c r="P361" s="214">
        <f>O361*H361</f>
        <v>0</v>
      </c>
      <c r="Q361" s="214">
        <v>1.0000000000000001E-05</v>
      </c>
      <c r="R361" s="214">
        <f>Q361*H361</f>
        <v>0.00015000000000000001</v>
      </c>
      <c r="S361" s="214">
        <v>0</v>
      </c>
      <c r="T361" s="215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6" t="s">
        <v>147</v>
      </c>
      <c r="AT361" s="216" t="s">
        <v>142</v>
      </c>
      <c r="AU361" s="216" t="s">
        <v>83</v>
      </c>
      <c r="AY361" s="18" t="s">
        <v>140</v>
      </c>
      <c r="BE361" s="217">
        <f>IF(N361="základní",J361,0)</f>
        <v>0</v>
      </c>
      <c r="BF361" s="217">
        <f>IF(N361="snížená",J361,0)</f>
        <v>0</v>
      </c>
      <c r="BG361" s="217">
        <f>IF(N361="zákl. přenesená",J361,0)</f>
        <v>0</v>
      </c>
      <c r="BH361" s="217">
        <f>IF(N361="sníž. přenesená",J361,0)</f>
        <v>0</v>
      </c>
      <c r="BI361" s="217">
        <f>IF(N361="nulová",J361,0)</f>
        <v>0</v>
      </c>
      <c r="BJ361" s="18" t="s">
        <v>81</v>
      </c>
      <c r="BK361" s="217">
        <f>ROUND(I361*H361,2)</f>
        <v>0</v>
      </c>
      <c r="BL361" s="18" t="s">
        <v>147</v>
      </c>
      <c r="BM361" s="216" t="s">
        <v>532</v>
      </c>
    </row>
    <row r="362" s="2" customFormat="1">
      <c r="A362" s="39"/>
      <c r="B362" s="40"/>
      <c r="C362" s="41"/>
      <c r="D362" s="218" t="s">
        <v>149</v>
      </c>
      <c r="E362" s="41"/>
      <c r="F362" s="219" t="s">
        <v>533</v>
      </c>
      <c r="G362" s="41"/>
      <c r="H362" s="41"/>
      <c r="I362" s="220"/>
      <c r="J362" s="41"/>
      <c r="K362" s="41"/>
      <c r="L362" s="45"/>
      <c r="M362" s="221"/>
      <c r="N362" s="222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149</v>
      </c>
      <c r="AU362" s="18" t="s">
        <v>83</v>
      </c>
    </row>
    <row r="363" s="2" customFormat="1">
      <c r="A363" s="39"/>
      <c r="B363" s="40"/>
      <c r="C363" s="41"/>
      <c r="D363" s="223" t="s">
        <v>151</v>
      </c>
      <c r="E363" s="41"/>
      <c r="F363" s="224" t="s">
        <v>534</v>
      </c>
      <c r="G363" s="41"/>
      <c r="H363" s="41"/>
      <c r="I363" s="220"/>
      <c r="J363" s="41"/>
      <c r="K363" s="41"/>
      <c r="L363" s="45"/>
      <c r="M363" s="221"/>
      <c r="N363" s="222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151</v>
      </c>
      <c r="AU363" s="18" t="s">
        <v>83</v>
      </c>
    </row>
    <row r="364" s="13" customFormat="1">
      <c r="A364" s="13"/>
      <c r="B364" s="225"/>
      <c r="C364" s="226"/>
      <c r="D364" s="218" t="s">
        <v>153</v>
      </c>
      <c r="E364" s="227" t="s">
        <v>28</v>
      </c>
      <c r="F364" s="228" t="s">
        <v>242</v>
      </c>
      <c r="G364" s="226"/>
      <c r="H364" s="229">
        <v>15</v>
      </c>
      <c r="I364" s="230"/>
      <c r="J364" s="226"/>
      <c r="K364" s="226"/>
      <c r="L364" s="231"/>
      <c r="M364" s="232"/>
      <c r="N364" s="233"/>
      <c r="O364" s="233"/>
      <c r="P364" s="233"/>
      <c r="Q364" s="233"/>
      <c r="R364" s="233"/>
      <c r="S364" s="233"/>
      <c r="T364" s="23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153</v>
      </c>
      <c r="AU364" s="235" t="s">
        <v>83</v>
      </c>
      <c r="AV364" s="13" t="s">
        <v>83</v>
      </c>
      <c r="AW364" s="13" t="s">
        <v>35</v>
      </c>
      <c r="AX364" s="13" t="s">
        <v>81</v>
      </c>
      <c r="AY364" s="235" t="s">
        <v>140</v>
      </c>
    </row>
    <row r="365" s="2" customFormat="1" ht="24.15" customHeight="1">
      <c r="A365" s="39"/>
      <c r="B365" s="40"/>
      <c r="C365" s="248" t="s">
        <v>535</v>
      </c>
      <c r="D365" s="248" t="s">
        <v>290</v>
      </c>
      <c r="E365" s="249" t="s">
        <v>536</v>
      </c>
      <c r="F365" s="250" t="s">
        <v>537</v>
      </c>
      <c r="G365" s="251" t="s">
        <v>531</v>
      </c>
      <c r="H365" s="252">
        <v>15.449999999999999</v>
      </c>
      <c r="I365" s="253"/>
      <c r="J365" s="254">
        <f>ROUND(I365*H365,2)</f>
        <v>0</v>
      </c>
      <c r="K365" s="250" t="s">
        <v>146</v>
      </c>
      <c r="L365" s="255"/>
      <c r="M365" s="256" t="s">
        <v>28</v>
      </c>
      <c r="N365" s="257" t="s">
        <v>44</v>
      </c>
      <c r="O365" s="85"/>
      <c r="P365" s="214">
        <f>O365*H365</f>
        <v>0</v>
      </c>
      <c r="Q365" s="214">
        <v>0.0026700000000000001</v>
      </c>
      <c r="R365" s="214">
        <f>Q365*H365</f>
        <v>0.041251499999999997</v>
      </c>
      <c r="S365" s="214">
        <v>0</v>
      </c>
      <c r="T365" s="215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197</v>
      </c>
      <c r="AT365" s="216" t="s">
        <v>290</v>
      </c>
      <c r="AU365" s="216" t="s">
        <v>83</v>
      </c>
      <c r="AY365" s="18" t="s">
        <v>140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81</v>
      </c>
      <c r="BK365" s="217">
        <f>ROUND(I365*H365,2)</f>
        <v>0</v>
      </c>
      <c r="BL365" s="18" t="s">
        <v>147</v>
      </c>
      <c r="BM365" s="216" t="s">
        <v>538</v>
      </c>
    </row>
    <row r="366" s="2" customFormat="1">
      <c r="A366" s="39"/>
      <c r="B366" s="40"/>
      <c r="C366" s="41"/>
      <c r="D366" s="218" t="s">
        <v>149</v>
      </c>
      <c r="E366" s="41"/>
      <c r="F366" s="219" t="s">
        <v>537</v>
      </c>
      <c r="G366" s="41"/>
      <c r="H366" s="41"/>
      <c r="I366" s="220"/>
      <c r="J366" s="41"/>
      <c r="K366" s="41"/>
      <c r="L366" s="45"/>
      <c r="M366" s="221"/>
      <c r="N366" s="22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149</v>
      </c>
      <c r="AU366" s="18" t="s">
        <v>83</v>
      </c>
    </row>
    <row r="367" s="13" customFormat="1">
      <c r="A367" s="13"/>
      <c r="B367" s="225"/>
      <c r="C367" s="226"/>
      <c r="D367" s="218" t="s">
        <v>153</v>
      </c>
      <c r="E367" s="227" t="s">
        <v>28</v>
      </c>
      <c r="F367" s="228" t="s">
        <v>242</v>
      </c>
      <c r="G367" s="226"/>
      <c r="H367" s="229">
        <v>15</v>
      </c>
      <c r="I367" s="230"/>
      <c r="J367" s="226"/>
      <c r="K367" s="226"/>
      <c r="L367" s="231"/>
      <c r="M367" s="232"/>
      <c r="N367" s="233"/>
      <c r="O367" s="233"/>
      <c r="P367" s="233"/>
      <c r="Q367" s="233"/>
      <c r="R367" s="233"/>
      <c r="S367" s="233"/>
      <c r="T367" s="23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5" t="s">
        <v>153</v>
      </c>
      <c r="AU367" s="235" t="s">
        <v>83</v>
      </c>
      <c r="AV367" s="13" t="s">
        <v>83</v>
      </c>
      <c r="AW367" s="13" t="s">
        <v>35</v>
      </c>
      <c r="AX367" s="13" t="s">
        <v>81</v>
      </c>
      <c r="AY367" s="235" t="s">
        <v>140</v>
      </c>
    </row>
    <row r="368" s="13" customFormat="1">
      <c r="A368" s="13"/>
      <c r="B368" s="225"/>
      <c r="C368" s="226"/>
      <c r="D368" s="218" t="s">
        <v>153</v>
      </c>
      <c r="E368" s="226"/>
      <c r="F368" s="228" t="s">
        <v>539</v>
      </c>
      <c r="G368" s="226"/>
      <c r="H368" s="229">
        <v>15.449999999999999</v>
      </c>
      <c r="I368" s="230"/>
      <c r="J368" s="226"/>
      <c r="K368" s="226"/>
      <c r="L368" s="231"/>
      <c r="M368" s="232"/>
      <c r="N368" s="233"/>
      <c r="O368" s="233"/>
      <c r="P368" s="233"/>
      <c r="Q368" s="233"/>
      <c r="R368" s="233"/>
      <c r="S368" s="233"/>
      <c r="T368" s="23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5" t="s">
        <v>153</v>
      </c>
      <c r="AU368" s="235" t="s">
        <v>83</v>
      </c>
      <c r="AV368" s="13" t="s">
        <v>83</v>
      </c>
      <c r="AW368" s="13" t="s">
        <v>4</v>
      </c>
      <c r="AX368" s="13" t="s">
        <v>81</v>
      </c>
      <c r="AY368" s="235" t="s">
        <v>140</v>
      </c>
    </row>
    <row r="369" s="2" customFormat="1" ht="24.15" customHeight="1">
      <c r="A369" s="39"/>
      <c r="B369" s="40"/>
      <c r="C369" s="205" t="s">
        <v>540</v>
      </c>
      <c r="D369" s="205" t="s">
        <v>142</v>
      </c>
      <c r="E369" s="206" t="s">
        <v>541</v>
      </c>
      <c r="F369" s="207" t="s">
        <v>542</v>
      </c>
      <c r="G369" s="208" t="s">
        <v>169</v>
      </c>
      <c r="H369" s="209">
        <v>0.23799999999999999</v>
      </c>
      <c r="I369" s="210"/>
      <c r="J369" s="211">
        <f>ROUND(I369*H369,2)</f>
        <v>0</v>
      </c>
      <c r="K369" s="207" t="s">
        <v>146</v>
      </c>
      <c r="L369" s="45"/>
      <c r="M369" s="212" t="s">
        <v>28</v>
      </c>
      <c r="N369" s="213" t="s">
        <v>44</v>
      </c>
      <c r="O369" s="85"/>
      <c r="P369" s="214">
        <f>O369*H369</f>
        <v>0</v>
      </c>
      <c r="Q369" s="214">
        <v>0</v>
      </c>
      <c r="R369" s="214">
        <f>Q369*H369</f>
        <v>0</v>
      </c>
      <c r="S369" s="214">
        <v>1.9199999999999999</v>
      </c>
      <c r="T369" s="215">
        <f>S369*H369</f>
        <v>0.45695999999999998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6" t="s">
        <v>147</v>
      </c>
      <c r="AT369" s="216" t="s">
        <v>142</v>
      </c>
      <c r="AU369" s="216" t="s">
        <v>83</v>
      </c>
      <c r="AY369" s="18" t="s">
        <v>140</v>
      </c>
      <c r="BE369" s="217">
        <f>IF(N369="základní",J369,0)</f>
        <v>0</v>
      </c>
      <c r="BF369" s="217">
        <f>IF(N369="snížená",J369,0)</f>
        <v>0</v>
      </c>
      <c r="BG369" s="217">
        <f>IF(N369="zákl. přenesená",J369,0)</f>
        <v>0</v>
      </c>
      <c r="BH369" s="217">
        <f>IF(N369="sníž. přenesená",J369,0)</f>
        <v>0</v>
      </c>
      <c r="BI369" s="217">
        <f>IF(N369="nulová",J369,0)</f>
        <v>0</v>
      </c>
      <c r="BJ369" s="18" t="s">
        <v>81</v>
      </c>
      <c r="BK369" s="217">
        <f>ROUND(I369*H369,2)</f>
        <v>0</v>
      </c>
      <c r="BL369" s="18" t="s">
        <v>147</v>
      </c>
      <c r="BM369" s="216" t="s">
        <v>543</v>
      </c>
    </row>
    <row r="370" s="2" customFormat="1">
      <c r="A370" s="39"/>
      <c r="B370" s="40"/>
      <c r="C370" s="41"/>
      <c r="D370" s="218" t="s">
        <v>149</v>
      </c>
      <c r="E370" s="41"/>
      <c r="F370" s="219" t="s">
        <v>544</v>
      </c>
      <c r="G370" s="41"/>
      <c r="H370" s="41"/>
      <c r="I370" s="220"/>
      <c r="J370" s="41"/>
      <c r="K370" s="41"/>
      <c r="L370" s="45"/>
      <c r="M370" s="221"/>
      <c r="N370" s="222"/>
      <c r="O370" s="85"/>
      <c r="P370" s="85"/>
      <c r="Q370" s="85"/>
      <c r="R370" s="85"/>
      <c r="S370" s="85"/>
      <c r="T370" s="86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149</v>
      </c>
      <c r="AU370" s="18" t="s">
        <v>83</v>
      </c>
    </row>
    <row r="371" s="2" customFormat="1">
      <c r="A371" s="39"/>
      <c r="B371" s="40"/>
      <c r="C371" s="41"/>
      <c r="D371" s="223" t="s">
        <v>151</v>
      </c>
      <c r="E371" s="41"/>
      <c r="F371" s="224" t="s">
        <v>545</v>
      </c>
      <c r="G371" s="41"/>
      <c r="H371" s="41"/>
      <c r="I371" s="220"/>
      <c r="J371" s="41"/>
      <c r="K371" s="41"/>
      <c r="L371" s="45"/>
      <c r="M371" s="221"/>
      <c r="N371" s="222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151</v>
      </c>
      <c r="AU371" s="18" t="s">
        <v>83</v>
      </c>
    </row>
    <row r="372" s="13" customFormat="1">
      <c r="A372" s="13"/>
      <c r="B372" s="225"/>
      <c r="C372" s="226"/>
      <c r="D372" s="218" t="s">
        <v>153</v>
      </c>
      <c r="E372" s="227" t="s">
        <v>28</v>
      </c>
      <c r="F372" s="228" t="s">
        <v>546</v>
      </c>
      <c r="G372" s="226"/>
      <c r="H372" s="229">
        <v>0.23799999999999999</v>
      </c>
      <c r="I372" s="230"/>
      <c r="J372" s="226"/>
      <c r="K372" s="226"/>
      <c r="L372" s="231"/>
      <c r="M372" s="232"/>
      <c r="N372" s="233"/>
      <c r="O372" s="233"/>
      <c r="P372" s="233"/>
      <c r="Q372" s="233"/>
      <c r="R372" s="233"/>
      <c r="S372" s="233"/>
      <c r="T372" s="23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5" t="s">
        <v>153</v>
      </c>
      <c r="AU372" s="235" t="s">
        <v>83</v>
      </c>
      <c r="AV372" s="13" t="s">
        <v>83</v>
      </c>
      <c r="AW372" s="13" t="s">
        <v>35</v>
      </c>
      <c r="AX372" s="13" t="s">
        <v>73</v>
      </c>
      <c r="AY372" s="235" t="s">
        <v>140</v>
      </c>
    </row>
    <row r="373" s="14" customFormat="1">
      <c r="A373" s="14"/>
      <c r="B373" s="236"/>
      <c r="C373" s="237"/>
      <c r="D373" s="218" t="s">
        <v>153</v>
      </c>
      <c r="E373" s="238" t="s">
        <v>28</v>
      </c>
      <c r="F373" s="239" t="s">
        <v>174</v>
      </c>
      <c r="G373" s="237"/>
      <c r="H373" s="240">
        <v>0.23799999999999999</v>
      </c>
      <c r="I373" s="241"/>
      <c r="J373" s="237"/>
      <c r="K373" s="237"/>
      <c r="L373" s="242"/>
      <c r="M373" s="243"/>
      <c r="N373" s="244"/>
      <c r="O373" s="244"/>
      <c r="P373" s="244"/>
      <c r="Q373" s="244"/>
      <c r="R373" s="244"/>
      <c r="S373" s="244"/>
      <c r="T373" s="24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6" t="s">
        <v>153</v>
      </c>
      <c r="AU373" s="246" t="s">
        <v>83</v>
      </c>
      <c r="AV373" s="14" t="s">
        <v>147</v>
      </c>
      <c r="AW373" s="14" t="s">
        <v>35</v>
      </c>
      <c r="AX373" s="14" t="s">
        <v>81</v>
      </c>
      <c r="AY373" s="246" t="s">
        <v>140</v>
      </c>
    </row>
    <row r="374" s="2" customFormat="1" ht="24.15" customHeight="1">
      <c r="A374" s="39"/>
      <c r="B374" s="40"/>
      <c r="C374" s="205" t="s">
        <v>547</v>
      </c>
      <c r="D374" s="205" t="s">
        <v>142</v>
      </c>
      <c r="E374" s="206" t="s">
        <v>548</v>
      </c>
      <c r="F374" s="207" t="s">
        <v>549</v>
      </c>
      <c r="G374" s="208" t="s">
        <v>157</v>
      </c>
      <c r="H374" s="209">
        <v>2</v>
      </c>
      <c r="I374" s="210"/>
      <c r="J374" s="211">
        <f>ROUND(I374*H374,2)</f>
        <v>0</v>
      </c>
      <c r="K374" s="207" t="s">
        <v>146</v>
      </c>
      <c r="L374" s="45"/>
      <c r="M374" s="212" t="s">
        <v>28</v>
      </c>
      <c r="N374" s="213" t="s">
        <v>44</v>
      </c>
      <c r="O374" s="85"/>
      <c r="P374" s="214">
        <f>O374*H374</f>
        <v>0</v>
      </c>
      <c r="Q374" s="214">
        <v>0.12422</v>
      </c>
      <c r="R374" s="214">
        <f>Q374*H374</f>
        <v>0.24843999999999999</v>
      </c>
      <c r="S374" s="214">
        <v>0</v>
      </c>
      <c r="T374" s="215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16" t="s">
        <v>147</v>
      </c>
      <c r="AT374" s="216" t="s">
        <v>142</v>
      </c>
      <c r="AU374" s="216" t="s">
        <v>83</v>
      </c>
      <c r="AY374" s="18" t="s">
        <v>140</v>
      </c>
      <c r="BE374" s="217">
        <f>IF(N374="základní",J374,0)</f>
        <v>0</v>
      </c>
      <c r="BF374" s="217">
        <f>IF(N374="snížená",J374,0)</f>
        <v>0</v>
      </c>
      <c r="BG374" s="217">
        <f>IF(N374="zákl. přenesená",J374,0)</f>
        <v>0</v>
      </c>
      <c r="BH374" s="217">
        <f>IF(N374="sníž. přenesená",J374,0)</f>
        <v>0</v>
      </c>
      <c r="BI374" s="217">
        <f>IF(N374="nulová",J374,0)</f>
        <v>0</v>
      </c>
      <c r="BJ374" s="18" t="s">
        <v>81</v>
      </c>
      <c r="BK374" s="217">
        <f>ROUND(I374*H374,2)</f>
        <v>0</v>
      </c>
      <c r="BL374" s="18" t="s">
        <v>147</v>
      </c>
      <c r="BM374" s="216" t="s">
        <v>550</v>
      </c>
    </row>
    <row r="375" s="2" customFormat="1">
      <c r="A375" s="39"/>
      <c r="B375" s="40"/>
      <c r="C375" s="41"/>
      <c r="D375" s="218" t="s">
        <v>149</v>
      </c>
      <c r="E375" s="41"/>
      <c r="F375" s="219" t="s">
        <v>551</v>
      </c>
      <c r="G375" s="41"/>
      <c r="H375" s="41"/>
      <c r="I375" s="220"/>
      <c r="J375" s="41"/>
      <c r="K375" s="41"/>
      <c r="L375" s="45"/>
      <c r="M375" s="221"/>
      <c r="N375" s="222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149</v>
      </c>
      <c r="AU375" s="18" t="s">
        <v>83</v>
      </c>
    </row>
    <row r="376" s="2" customFormat="1">
      <c r="A376" s="39"/>
      <c r="B376" s="40"/>
      <c r="C376" s="41"/>
      <c r="D376" s="223" t="s">
        <v>151</v>
      </c>
      <c r="E376" s="41"/>
      <c r="F376" s="224" t="s">
        <v>552</v>
      </c>
      <c r="G376" s="41"/>
      <c r="H376" s="41"/>
      <c r="I376" s="220"/>
      <c r="J376" s="41"/>
      <c r="K376" s="41"/>
      <c r="L376" s="45"/>
      <c r="M376" s="221"/>
      <c r="N376" s="222"/>
      <c r="O376" s="85"/>
      <c r="P376" s="85"/>
      <c r="Q376" s="85"/>
      <c r="R376" s="85"/>
      <c r="S376" s="85"/>
      <c r="T376" s="86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151</v>
      </c>
      <c r="AU376" s="18" t="s">
        <v>83</v>
      </c>
    </row>
    <row r="377" s="13" customFormat="1">
      <c r="A377" s="13"/>
      <c r="B377" s="225"/>
      <c r="C377" s="226"/>
      <c r="D377" s="218" t="s">
        <v>153</v>
      </c>
      <c r="E377" s="227" t="s">
        <v>28</v>
      </c>
      <c r="F377" s="228" t="s">
        <v>83</v>
      </c>
      <c r="G377" s="226"/>
      <c r="H377" s="229">
        <v>2</v>
      </c>
      <c r="I377" s="230"/>
      <c r="J377" s="226"/>
      <c r="K377" s="226"/>
      <c r="L377" s="231"/>
      <c r="M377" s="232"/>
      <c r="N377" s="233"/>
      <c r="O377" s="233"/>
      <c r="P377" s="233"/>
      <c r="Q377" s="233"/>
      <c r="R377" s="233"/>
      <c r="S377" s="233"/>
      <c r="T377" s="23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5" t="s">
        <v>153</v>
      </c>
      <c r="AU377" s="235" t="s">
        <v>83</v>
      </c>
      <c r="AV377" s="13" t="s">
        <v>83</v>
      </c>
      <c r="AW377" s="13" t="s">
        <v>35</v>
      </c>
      <c r="AX377" s="13" t="s">
        <v>81</v>
      </c>
      <c r="AY377" s="235" t="s">
        <v>140</v>
      </c>
    </row>
    <row r="378" s="2" customFormat="1" ht="24.15" customHeight="1">
      <c r="A378" s="39"/>
      <c r="B378" s="40"/>
      <c r="C378" s="248" t="s">
        <v>553</v>
      </c>
      <c r="D378" s="248" t="s">
        <v>290</v>
      </c>
      <c r="E378" s="249" t="s">
        <v>554</v>
      </c>
      <c r="F378" s="250" t="s">
        <v>555</v>
      </c>
      <c r="G378" s="251" t="s">
        <v>157</v>
      </c>
      <c r="H378" s="252">
        <v>2</v>
      </c>
      <c r="I378" s="253"/>
      <c r="J378" s="254">
        <f>ROUND(I378*H378,2)</f>
        <v>0</v>
      </c>
      <c r="K378" s="250" t="s">
        <v>146</v>
      </c>
      <c r="L378" s="255"/>
      <c r="M378" s="256" t="s">
        <v>28</v>
      </c>
      <c r="N378" s="257" t="s">
        <v>44</v>
      </c>
      <c r="O378" s="85"/>
      <c r="P378" s="214">
        <f>O378*H378</f>
        <v>0</v>
      </c>
      <c r="Q378" s="214">
        <v>0.097000000000000003</v>
      </c>
      <c r="R378" s="214">
        <f>Q378*H378</f>
        <v>0.19400000000000001</v>
      </c>
      <c r="S378" s="214">
        <v>0</v>
      </c>
      <c r="T378" s="215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6" t="s">
        <v>197</v>
      </c>
      <c r="AT378" s="216" t="s">
        <v>290</v>
      </c>
      <c r="AU378" s="216" t="s">
        <v>83</v>
      </c>
      <c r="AY378" s="18" t="s">
        <v>140</v>
      </c>
      <c r="BE378" s="217">
        <f>IF(N378="základní",J378,0)</f>
        <v>0</v>
      </c>
      <c r="BF378" s="217">
        <f>IF(N378="snížená",J378,0)</f>
        <v>0</v>
      </c>
      <c r="BG378" s="217">
        <f>IF(N378="zákl. přenesená",J378,0)</f>
        <v>0</v>
      </c>
      <c r="BH378" s="217">
        <f>IF(N378="sníž. přenesená",J378,0)</f>
        <v>0</v>
      </c>
      <c r="BI378" s="217">
        <f>IF(N378="nulová",J378,0)</f>
        <v>0</v>
      </c>
      <c r="BJ378" s="18" t="s">
        <v>81</v>
      </c>
      <c r="BK378" s="217">
        <f>ROUND(I378*H378,2)</f>
        <v>0</v>
      </c>
      <c r="BL378" s="18" t="s">
        <v>147</v>
      </c>
      <c r="BM378" s="216" t="s">
        <v>556</v>
      </c>
    </row>
    <row r="379" s="2" customFormat="1">
      <c r="A379" s="39"/>
      <c r="B379" s="40"/>
      <c r="C379" s="41"/>
      <c r="D379" s="218" t="s">
        <v>149</v>
      </c>
      <c r="E379" s="41"/>
      <c r="F379" s="219" t="s">
        <v>555</v>
      </c>
      <c r="G379" s="41"/>
      <c r="H379" s="41"/>
      <c r="I379" s="220"/>
      <c r="J379" s="41"/>
      <c r="K379" s="41"/>
      <c r="L379" s="45"/>
      <c r="M379" s="221"/>
      <c r="N379" s="222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149</v>
      </c>
      <c r="AU379" s="18" t="s">
        <v>83</v>
      </c>
    </row>
    <row r="380" s="2" customFormat="1">
      <c r="A380" s="39"/>
      <c r="B380" s="40"/>
      <c r="C380" s="41"/>
      <c r="D380" s="218" t="s">
        <v>221</v>
      </c>
      <c r="E380" s="41"/>
      <c r="F380" s="247" t="s">
        <v>557</v>
      </c>
      <c r="G380" s="41"/>
      <c r="H380" s="41"/>
      <c r="I380" s="220"/>
      <c r="J380" s="41"/>
      <c r="K380" s="41"/>
      <c r="L380" s="45"/>
      <c r="M380" s="221"/>
      <c r="N380" s="222"/>
      <c r="O380" s="85"/>
      <c r="P380" s="85"/>
      <c r="Q380" s="85"/>
      <c r="R380" s="85"/>
      <c r="S380" s="85"/>
      <c r="T380" s="86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221</v>
      </c>
      <c r="AU380" s="18" t="s">
        <v>83</v>
      </c>
    </row>
    <row r="381" s="13" customFormat="1">
      <c r="A381" s="13"/>
      <c r="B381" s="225"/>
      <c r="C381" s="226"/>
      <c r="D381" s="218" t="s">
        <v>153</v>
      </c>
      <c r="E381" s="227" t="s">
        <v>28</v>
      </c>
      <c r="F381" s="228" t="s">
        <v>83</v>
      </c>
      <c r="G381" s="226"/>
      <c r="H381" s="229">
        <v>2</v>
      </c>
      <c r="I381" s="230"/>
      <c r="J381" s="226"/>
      <c r="K381" s="226"/>
      <c r="L381" s="231"/>
      <c r="M381" s="232"/>
      <c r="N381" s="233"/>
      <c r="O381" s="233"/>
      <c r="P381" s="233"/>
      <c r="Q381" s="233"/>
      <c r="R381" s="233"/>
      <c r="S381" s="233"/>
      <c r="T381" s="23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5" t="s">
        <v>153</v>
      </c>
      <c r="AU381" s="235" t="s">
        <v>83</v>
      </c>
      <c r="AV381" s="13" t="s">
        <v>83</v>
      </c>
      <c r="AW381" s="13" t="s">
        <v>35</v>
      </c>
      <c r="AX381" s="13" t="s">
        <v>81</v>
      </c>
      <c r="AY381" s="235" t="s">
        <v>140</v>
      </c>
    </row>
    <row r="382" s="2" customFormat="1" ht="24.15" customHeight="1">
      <c r="A382" s="39"/>
      <c r="B382" s="40"/>
      <c r="C382" s="205" t="s">
        <v>558</v>
      </c>
      <c r="D382" s="205" t="s">
        <v>142</v>
      </c>
      <c r="E382" s="206" t="s">
        <v>559</v>
      </c>
      <c r="F382" s="207" t="s">
        <v>560</v>
      </c>
      <c r="G382" s="208" t="s">
        <v>157</v>
      </c>
      <c r="H382" s="209">
        <v>2</v>
      </c>
      <c r="I382" s="210"/>
      <c r="J382" s="211">
        <f>ROUND(I382*H382,2)</f>
        <v>0</v>
      </c>
      <c r="K382" s="207" t="s">
        <v>146</v>
      </c>
      <c r="L382" s="45"/>
      <c r="M382" s="212" t="s">
        <v>28</v>
      </c>
      <c r="N382" s="213" t="s">
        <v>44</v>
      </c>
      <c r="O382" s="85"/>
      <c r="P382" s="214">
        <f>O382*H382</f>
        <v>0</v>
      </c>
      <c r="Q382" s="214">
        <v>0.02972</v>
      </c>
      <c r="R382" s="214">
        <f>Q382*H382</f>
        <v>0.05944</v>
      </c>
      <c r="S382" s="214">
        <v>0</v>
      </c>
      <c r="T382" s="215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16" t="s">
        <v>147</v>
      </c>
      <c r="AT382" s="216" t="s">
        <v>142</v>
      </c>
      <c r="AU382" s="216" t="s">
        <v>83</v>
      </c>
      <c r="AY382" s="18" t="s">
        <v>140</v>
      </c>
      <c r="BE382" s="217">
        <f>IF(N382="základní",J382,0)</f>
        <v>0</v>
      </c>
      <c r="BF382" s="217">
        <f>IF(N382="snížená",J382,0)</f>
        <v>0</v>
      </c>
      <c r="BG382" s="217">
        <f>IF(N382="zákl. přenesená",J382,0)</f>
        <v>0</v>
      </c>
      <c r="BH382" s="217">
        <f>IF(N382="sníž. přenesená",J382,0)</f>
        <v>0</v>
      </c>
      <c r="BI382" s="217">
        <f>IF(N382="nulová",J382,0)</f>
        <v>0</v>
      </c>
      <c r="BJ382" s="18" t="s">
        <v>81</v>
      </c>
      <c r="BK382" s="217">
        <f>ROUND(I382*H382,2)</f>
        <v>0</v>
      </c>
      <c r="BL382" s="18" t="s">
        <v>147</v>
      </c>
      <c r="BM382" s="216" t="s">
        <v>561</v>
      </c>
    </row>
    <row r="383" s="2" customFormat="1">
      <c r="A383" s="39"/>
      <c r="B383" s="40"/>
      <c r="C383" s="41"/>
      <c r="D383" s="218" t="s">
        <v>149</v>
      </c>
      <c r="E383" s="41"/>
      <c r="F383" s="219" t="s">
        <v>562</v>
      </c>
      <c r="G383" s="41"/>
      <c r="H383" s="41"/>
      <c r="I383" s="220"/>
      <c r="J383" s="41"/>
      <c r="K383" s="41"/>
      <c r="L383" s="45"/>
      <c r="M383" s="221"/>
      <c r="N383" s="222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149</v>
      </c>
      <c r="AU383" s="18" t="s">
        <v>83</v>
      </c>
    </row>
    <row r="384" s="2" customFormat="1">
      <c r="A384" s="39"/>
      <c r="B384" s="40"/>
      <c r="C384" s="41"/>
      <c r="D384" s="223" t="s">
        <v>151</v>
      </c>
      <c r="E384" s="41"/>
      <c r="F384" s="224" t="s">
        <v>563</v>
      </c>
      <c r="G384" s="41"/>
      <c r="H384" s="41"/>
      <c r="I384" s="220"/>
      <c r="J384" s="41"/>
      <c r="K384" s="41"/>
      <c r="L384" s="45"/>
      <c r="M384" s="221"/>
      <c r="N384" s="222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151</v>
      </c>
      <c r="AU384" s="18" t="s">
        <v>83</v>
      </c>
    </row>
    <row r="385" s="13" customFormat="1">
      <c r="A385" s="13"/>
      <c r="B385" s="225"/>
      <c r="C385" s="226"/>
      <c r="D385" s="218" t="s">
        <v>153</v>
      </c>
      <c r="E385" s="227" t="s">
        <v>28</v>
      </c>
      <c r="F385" s="228" t="s">
        <v>83</v>
      </c>
      <c r="G385" s="226"/>
      <c r="H385" s="229">
        <v>2</v>
      </c>
      <c r="I385" s="230"/>
      <c r="J385" s="226"/>
      <c r="K385" s="226"/>
      <c r="L385" s="231"/>
      <c r="M385" s="232"/>
      <c r="N385" s="233"/>
      <c r="O385" s="233"/>
      <c r="P385" s="233"/>
      <c r="Q385" s="233"/>
      <c r="R385" s="233"/>
      <c r="S385" s="233"/>
      <c r="T385" s="23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5" t="s">
        <v>153</v>
      </c>
      <c r="AU385" s="235" t="s">
        <v>83</v>
      </c>
      <c r="AV385" s="13" t="s">
        <v>83</v>
      </c>
      <c r="AW385" s="13" t="s">
        <v>35</v>
      </c>
      <c r="AX385" s="13" t="s">
        <v>81</v>
      </c>
      <c r="AY385" s="235" t="s">
        <v>140</v>
      </c>
    </row>
    <row r="386" s="2" customFormat="1" ht="21.75" customHeight="1">
      <c r="A386" s="39"/>
      <c r="B386" s="40"/>
      <c r="C386" s="248" t="s">
        <v>564</v>
      </c>
      <c r="D386" s="248" t="s">
        <v>290</v>
      </c>
      <c r="E386" s="249" t="s">
        <v>565</v>
      </c>
      <c r="F386" s="250" t="s">
        <v>566</v>
      </c>
      <c r="G386" s="251" t="s">
        <v>157</v>
      </c>
      <c r="H386" s="252">
        <v>2</v>
      </c>
      <c r="I386" s="253"/>
      <c r="J386" s="254">
        <f>ROUND(I386*H386,2)</f>
        <v>0</v>
      </c>
      <c r="K386" s="250" t="s">
        <v>146</v>
      </c>
      <c r="L386" s="255"/>
      <c r="M386" s="256" t="s">
        <v>28</v>
      </c>
      <c r="N386" s="257" t="s">
        <v>44</v>
      </c>
      <c r="O386" s="85"/>
      <c r="P386" s="214">
        <f>O386*H386</f>
        <v>0</v>
      </c>
      <c r="Q386" s="214">
        <v>0.058000000000000003</v>
      </c>
      <c r="R386" s="214">
        <f>Q386*H386</f>
        <v>0.11600000000000001</v>
      </c>
      <c r="S386" s="214">
        <v>0</v>
      </c>
      <c r="T386" s="215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16" t="s">
        <v>197</v>
      </c>
      <c r="AT386" s="216" t="s">
        <v>290</v>
      </c>
      <c r="AU386" s="216" t="s">
        <v>83</v>
      </c>
      <c r="AY386" s="18" t="s">
        <v>140</v>
      </c>
      <c r="BE386" s="217">
        <f>IF(N386="základní",J386,0)</f>
        <v>0</v>
      </c>
      <c r="BF386" s="217">
        <f>IF(N386="snížená",J386,0)</f>
        <v>0</v>
      </c>
      <c r="BG386" s="217">
        <f>IF(N386="zákl. přenesená",J386,0)</f>
        <v>0</v>
      </c>
      <c r="BH386" s="217">
        <f>IF(N386="sníž. přenesená",J386,0)</f>
        <v>0</v>
      </c>
      <c r="BI386" s="217">
        <f>IF(N386="nulová",J386,0)</f>
        <v>0</v>
      </c>
      <c r="BJ386" s="18" t="s">
        <v>81</v>
      </c>
      <c r="BK386" s="217">
        <f>ROUND(I386*H386,2)</f>
        <v>0</v>
      </c>
      <c r="BL386" s="18" t="s">
        <v>147</v>
      </c>
      <c r="BM386" s="216" t="s">
        <v>567</v>
      </c>
    </row>
    <row r="387" s="2" customFormat="1">
      <c r="A387" s="39"/>
      <c r="B387" s="40"/>
      <c r="C387" s="41"/>
      <c r="D387" s="218" t="s">
        <v>149</v>
      </c>
      <c r="E387" s="41"/>
      <c r="F387" s="219" t="s">
        <v>566</v>
      </c>
      <c r="G387" s="41"/>
      <c r="H387" s="41"/>
      <c r="I387" s="220"/>
      <c r="J387" s="41"/>
      <c r="K387" s="41"/>
      <c r="L387" s="45"/>
      <c r="M387" s="221"/>
      <c r="N387" s="222"/>
      <c r="O387" s="85"/>
      <c r="P387" s="85"/>
      <c r="Q387" s="85"/>
      <c r="R387" s="85"/>
      <c r="S387" s="85"/>
      <c r="T387" s="86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149</v>
      </c>
      <c r="AU387" s="18" t="s">
        <v>83</v>
      </c>
    </row>
    <row r="388" s="13" customFormat="1">
      <c r="A388" s="13"/>
      <c r="B388" s="225"/>
      <c r="C388" s="226"/>
      <c r="D388" s="218" t="s">
        <v>153</v>
      </c>
      <c r="E388" s="227" t="s">
        <v>28</v>
      </c>
      <c r="F388" s="228" t="s">
        <v>83</v>
      </c>
      <c r="G388" s="226"/>
      <c r="H388" s="229">
        <v>2</v>
      </c>
      <c r="I388" s="230"/>
      <c r="J388" s="226"/>
      <c r="K388" s="226"/>
      <c r="L388" s="231"/>
      <c r="M388" s="232"/>
      <c r="N388" s="233"/>
      <c r="O388" s="233"/>
      <c r="P388" s="233"/>
      <c r="Q388" s="233"/>
      <c r="R388" s="233"/>
      <c r="S388" s="233"/>
      <c r="T388" s="23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5" t="s">
        <v>153</v>
      </c>
      <c r="AU388" s="235" t="s">
        <v>83</v>
      </c>
      <c r="AV388" s="13" t="s">
        <v>83</v>
      </c>
      <c r="AW388" s="13" t="s">
        <v>35</v>
      </c>
      <c r="AX388" s="13" t="s">
        <v>81</v>
      </c>
      <c r="AY388" s="235" t="s">
        <v>140</v>
      </c>
    </row>
    <row r="389" s="2" customFormat="1" ht="37.8" customHeight="1">
      <c r="A389" s="39"/>
      <c r="B389" s="40"/>
      <c r="C389" s="205" t="s">
        <v>568</v>
      </c>
      <c r="D389" s="205" t="s">
        <v>142</v>
      </c>
      <c r="E389" s="206" t="s">
        <v>569</v>
      </c>
      <c r="F389" s="207" t="s">
        <v>570</v>
      </c>
      <c r="G389" s="208" t="s">
        <v>157</v>
      </c>
      <c r="H389" s="209">
        <v>4</v>
      </c>
      <c r="I389" s="210"/>
      <c r="J389" s="211">
        <f>ROUND(I389*H389,2)</f>
        <v>0</v>
      </c>
      <c r="K389" s="207" t="s">
        <v>146</v>
      </c>
      <c r="L389" s="45"/>
      <c r="M389" s="212" t="s">
        <v>28</v>
      </c>
      <c r="N389" s="213" t="s">
        <v>44</v>
      </c>
      <c r="O389" s="85"/>
      <c r="P389" s="214">
        <f>O389*H389</f>
        <v>0</v>
      </c>
      <c r="Q389" s="214">
        <v>0.62248000000000003</v>
      </c>
      <c r="R389" s="214">
        <f>Q389*H389</f>
        <v>2.4899200000000001</v>
      </c>
      <c r="S389" s="214">
        <v>0.62</v>
      </c>
      <c r="T389" s="215">
        <f>S389*H389</f>
        <v>2.48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16" t="s">
        <v>147</v>
      </c>
      <c r="AT389" s="216" t="s">
        <v>142</v>
      </c>
      <c r="AU389" s="216" t="s">
        <v>83</v>
      </c>
      <c r="AY389" s="18" t="s">
        <v>140</v>
      </c>
      <c r="BE389" s="217">
        <f>IF(N389="základní",J389,0)</f>
        <v>0</v>
      </c>
      <c r="BF389" s="217">
        <f>IF(N389="snížená",J389,0)</f>
        <v>0</v>
      </c>
      <c r="BG389" s="217">
        <f>IF(N389="zákl. přenesená",J389,0)</f>
        <v>0</v>
      </c>
      <c r="BH389" s="217">
        <f>IF(N389="sníž. přenesená",J389,0)</f>
        <v>0</v>
      </c>
      <c r="BI389" s="217">
        <f>IF(N389="nulová",J389,0)</f>
        <v>0</v>
      </c>
      <c r="BJ389" s="18" t="s">
        <v>81</v>
      </c>
      <c r="BK389" s="217">
        <f>ROUND(I389*H389,2)</f>
        <v>0</v>
      </c>
      <c r="BL389" s="18" t="s">
        <v>147</v>
      </c>
      <c r="BM389" s="216" t="s">
        <v>571</v>
      </c>
    </row>
    <row r="390" s="2" customFormat="1">
      <c r="A390" s="39"/>
      <c r="B390" s="40"/>
      <c r="C390" s="41"/>
      <c r="D390" s="218" t="s">
        <v>149</v>
      </c>
      <c r="E390" s="41"/>
      <c r="F390" s="219" t="s">
        <v>572</v>
      </c>
      <c r="G390" s="41"/>
      <c r="H390" s="41"/>
      <c r="I390" s="220"/>
      <c r="J390" s="41"/>
      <c r="K390" s="41"/>
      <c r="L390" s="45"/>
      <c r="M390" s="221"/>
      <c r="N390" s="222"/>
      <c r="O390" s="85"/>
      <c r="P390" s="85"/>
      <c r="Q390" s="85"/>
      <c r="R390" s="85"/>
      <c r="S390" s="85"/>
      <c r="T390" s="86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149</v>
      </c>
      <c r="AU390" s="18" t="s">
        <v>83</v>
      </c>
    </row>
    <row r="391" s="2" customFormat="1">
      <c r="A391" s="39"/>
      <c r="B391" s="40"/>
      <c r="C391" s="41"/>
      <c r="D391" s="223" t="s">
        <v>151</v>
      </c>
      <c r="E391" s="41"/>
      <c r="F391" s="224" t="s">
        <v>573</v>
      </c>
      <c r="G391" s="41"/>
      <c r="H391" s="41"/>
      <c r="I391" s="220"/>
      <c r="J391" s="41"/>
      <c r="K391" s="41"/>
      <c r="L391" s="45"/>
      <c r="M391" s="221"/>
      <c r="N391" s="222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151</v>
      </c>
      <c r="AU391" s="18" t="s">
        <v>83</v>
      </c>
    </row>
    <row r="392" s="13" customFormat="1">
      <c r="A392" s="13"/>
      <c r="B392" s="225"/>
      <c r="C392" s="226"/>
      <c r="D392" s="218" t="s">
        <v>153</v>
      </c>
      <c r="E392" s="227" t="s">
        <v>28</v>
      </c>
      <c r="F392" s="228" t="s">
        <v>574</v>
      </c>
      <c r="G392" s="226"/>
      <c r="H392" s="229">
        <v>4</v>
      </c>
      <c r="I392" s="230"/>
      <c r="J392" s="226"/>
      <c r="K392" s="226"/>
      <c r="L392" s="231"/>
      <c r="M392" s="232"/>
      <c r="N392" s="233"/>
      <c r="O392" s="233"/>
      <c r="P392" s="233"/>
      <c r="Q392" s="233"/>
      <c r="R392" s="233"/>
      <c r="S392" s="233"/>
      <c r="T392" s="23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5" t="s">
        <v>153</v>
      </c>
      <c r="AU392" s="235" t="s">
        <v>83</v>
      </c>
      <c r="AV392" s="13" t="s">
        <v>83</v>
      </c>
      <c r="AW392" s="13" t="s">
        <v>35</v>
      </c>
      <c r="AX392" s="13" t="s">
        <v>73</v>
      </c>
      <c r="AY392" s="235" t="s">
        <v>140</v>
      </c>
    </row>
    <row r="393" s="14" customFormat="1">
      <c r="A393" s="14"/>
      <c r="B393" s="236"/>
      <c r="C393" s="237"/>
      <c r="D393" s="218" t="s">
        <v>153</v>
      </c>
      <c r="E393" s="238" t="s">
        <v>28</v>
      </c>
      <c r="F393" s="239" t="s">
        <v>174</v>
      </c>
      <c r="G393" s="237"/>
      <c r="H393" s="240">
        <v>4</v>
      </c>
      <c r="I393" s="241"/>
      <c r="J393" s="237"/>
      <c r="K393" s="237"/>
      <c r="L393" s="242"/>
      <c r="M393" s="243"/>
      <c r="N393" s="244"/>
      <c r="O393" s="244"/>
      <c r="P393" s="244"/>
      <c r="Q393" s="244"/>
      <c r="R393" s="244"/>
      <c r="S393" s="244"/>
      <c r="T393" s="24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6" t="s">
        <v>153</v>
      </c>
      <c r="AU393" s="246" t="s">
        <v>83</v>
      </c>
      <c r="AV393" s="14" t="s">
        <v>147</v>
      </c>
      <c r="AW393" s="14" t="s">
        <v>35</v>
      </c>
      <c r="AX393" s="14" t="s">
        <v>81</v>
      </c>
      <c r="AY393" s="246" t="s">
        <v>140</v>
      </c>
    </row>
    <row r="394" s="2" customFormat="1" ht="24.15" customHeight="1">
      <c r="A394" s="39"/>
      <c r="B394" s="40"/>
      <c r="C394" s="205" t="s">
        <v>575</v>
      </c>
      <c r="D394" s="205" t="s">
        <v>142</v>
      </c>
      <c r="E394" s="206" t="s">
        <v>576</v>
      </c>
      <c r="F394" s="207" t="s">
        <v>577</v>
      </c>
      <c r="G394" s="208" t="s">
        <v>157</v>
      </c>
      <c r="H394" s="209">
        <v>1</v>
      </c>
      <c r="I394" s="210"/>
      <c r="J394" s="211">
        <f>ROUND(I394*H394,2)</f>
        <v>0</v>
      </c>
      <c r="K394" s="207" t="s">
        <v>146</v>
      </c>
      <c r="L394" s="45"/>
      <c r="M394" s="212" t="s">
        <v>28</v>
      </c>
      <c r="N394" s="213" t="s">
        <v>44</v>
      </c>
      <c r="O394" s="85"/>
      <c r="P394" s="214">
        <f>O394*H394</f>
        <v>0</v>
      </c>
      <c r="Q394" s="214">
        <v>0</v>
      </c>
      <c r="R394" s="214">
        <f>Q394*H394</f>
        <v>0</v>
      </c>
      <c r="S394" s="214">
        <v>0.14999999999999999</v>
      </c>
      <c r="T394" s="215">
        <f>S394*H394</f>
        <v>0.14999999999999999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16" t="s">
        <v>147</v>
      </c>
      <c r="AT394" s="216" t="s">
        <v>142</v>
      </c>
      <c r="AU394" s="216" t="s">
        <v>83</v>
      </c>
      <c r="AY394" s="18" t="s">
        <v>140</v>
      </c>
      <c r="BE394" s="217">
        <f>IF(N394="základní",J394,0)</f>
        <v>0</v>
      </c>
      <c r="BF394" s="217">
        <f>IF(N394="snížená",J394,0)</f>
        <v>0</v>
      </c>
      <c r="BG394" s="217">
        <f>IF(N394="zákl. přenesená",J394,0)</f>
        <v>0</v>
      </c>
      <c r="BH394" s="217">
        <f>IF(N394="sníž. přenesená",J394,0)</f>
        <v>0</v>
      </c>
      <c r="BI394" s="217">
        <f>IF(N394="nulová",J394,0)</f>
        <v>0</v>
      </c>
      <c r="BJ394" s="18" t="s">
        <v>81</v>
      </c>
      <c r="BK394" s="217">
        <f>ROUND(I394*H394,2)</f>
        <v>0</v>
      </c>
      <c r="BL394" s="18" t="s">
        <v>147</v>
      </c>
      <c r="BM394" s="216" t="s">
        <v>578</v>
      </c>
    </row>
    <row r="395" s="2" customFormat="1">
      <c r="A395" s="39"/>
      <c r="B395" s="40"/>
      <c r="C395" s="41"/>
      <c r="D395" s="218" t="s">
        <v>149</v>
      </c>
      <c r="E395" s="41"/>
      <c r="F395" s="219" t="s">
        <v>579</v>
      </c>
      <c r="G395" s="41"/>
      <c r="H395" s="41"/>
      <c r="I395" s="220"/>
      <c r="J395" s="41"/>
      <c r="K395" s="41"/>
      <c r="L395" s="45"/>
      <c r="M395" s="221"/>
      <c r="N395" s="222"/>
      <c r="O395" s="85"/>
      <c r="P395" s="85"/>
      <c r="Q395" s="85"/>
      <c r="R395" s="85"/>
      <c r="S395" s="85"/>
      <c r="T395" s="86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149</v>
      </c>
      <c r="AU395" s="18" t="s">
        <v>83</v>
      </c>
    </row>
    <row r="396" s="2" customFormat="1">
      <c r="A396" s="39"/>
      <c r="B396" s="40"/>
      <c r="C396" s="41"/>
      <c r="D396" s="223" t="s">
        <v>151</v>
      </c>
      <c r="E396" s="41"/>
      <c r="F396" s="224" t="s">
        <v>580</v>
      </c>
      <c r="G396" s="41"/>
      <c r="H396" s="41"/>
      <c r="I396" s="220"/>
      <c r="J396" s="41"/>
      <c r="K396" s="41"/>
      <c r="L396" s="45"/>
      <c r="M396" s="221"/>
      <c r="N396" s="222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151</v>
      </c>
      <c r="AU396" s="18" t="s">
        <v>83</v>
      </c>
    </row>
    <row r="397" s="13" customFormat="1">
      <c r="A397" s="13"/>
      <c r="B397" s="225"/>
      <c r="C397" s="226"/>
      <c r="D397" s="218" t="s">
        <v>153</v>
      </c>
      <c r="E397" s="227" t="s">
        <v>28</v>
      </c>
      <c r="F397" s="228" t="s">
        <v>81</v>
      </c>
      <c r="G397" s="226"/>
      <c r="H397" s="229">
        <v>1</v>
      </c>
      <c r="I397" s="230"/>
      <c r="J397" s="226"/>
      <c r="K397" s="226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153</v>
      </c>
      <c r="AU397" s="235" t="s">
        <v>83</v>
      </c>
      <c r="AV397" s="13" t="s">
        <v>83</v>
      </c>
      <c r="AW397" s="13" t="s">
        <v>35</v>
      </c>
      <c r="AX397" s="13" t="s">
        <v>73</v>
      </c>
      <c r="AY397" s="235" t="s">
        <v>140</v>
      </c>
    </row>
    <row r="398" s="14" customFormat="1">
      <c r="A398" s="14"/>
      <c r="B398" s="236"/>
      <c r="C398" s="237"/>
      <c r="D398" s="218" t="s">
        <v>153</v>
      </c>
      <c r="E398" s="238" t="s">
        <v>28</v>
      </c>
      <c r="F398" s="239" t="s">
        <v>174</v>
      </c>
      <c r="G398" s="237"/>
      <c r="H398" s="240">
        <v>1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153</v>
      </c>
      <c r="AU398" s="246" t="s">
        <v>83</v>
      </c>
      <c r="AV398" s="14" t="s">
        <v>147</v>
      </c>
      <c r="AW398" s="14" t="s">
        <v>35</v>
      </c>
      <c r="AX398" s="14" t="s">
        <v>81</v>
      </c>
      <c r="AY398" s="246" t="s">
        <v>140</v>
      </c>
    </row>
    <row r="399" s="2" customFormat="1" ht="24.15" customHeight="1">
      <c r="A399" s="39"/>
      <c r="B399" s="40"/>
      <c r="C399" s="205" t="s">
        <v>581</v>
      </c>
      <c r="D399" s="205" t="s">
        <v>142</v>
      </c>
      <c r="E399" s="206" t="s">
        <v>582</v>
      </c>
      <c r="F399" s="207" t="s">
        <v>583</v>
      </c>
      <c r="G399" s="208" t="s">
        <v>157</v>
      </c>
      <c r="H399" s="209">
        <v>2</v>
      </c>
      <c r="I399" s="210"/>
      <c r="J399" s="211">
        <f>ROUND(I399*H399,2)</f>
        <v>0</v>
      </c>
      <c r="K399" s="207" t="s">
        <v>146</v>
      </c>
      <c r="L399" s="45"/>
      <c r="M399" s="212" t="s">
        <v>28</v>
      </c>
      <c r="N399" s="213" t="s">
        <v>44</v>
      </c>
      <c r="O399" s="85"/>
      <c r="P399" s="214">
        <f>O399*H399</f>
        <v>0</v>
      </c>
      <c r="Q399" s="214">
        <v>0.21734000000000001</v>
      </c>
      <c r="R399" s="214">
        <f>Q399*H399</f>
        <v>0.43468000000000001</v>
      </c>
      <c r="S399" s="214">
        <v>0</v>
      </c>
      <c r="T399" s="215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16" t="s">
        <v>147</v>
      </c>
      <c r="AT399" s="216" t="s">
        <v>142</v>
      </c>
      <c r="AU399" s="216" t="s">
        <v>83</v>
      </c>
      <c r="AY399" s="18" t="s">
        <v>140</v>
      </c>
      <c r="BE399" s="217">
        <f>IF(N399="základní",J399,0)</f>
        <v>0</v>
      </c>
      <c r="BF399" s="217">
        <f>IF(N399="snížená",J399,0)</f>
        <v>0</v>
      </c>
      <c r="BG399" s="217">
        <f>IF(N399="zákl. přenesená",J399,0)</f>
        <v>0</v>
      </c>
      <c r="BH399" s="217">
        <f>IF(N399="sníž. přenesená",J399,0)</f>
        <v>0</v>
      </c>
      <c r="BI399" s="217">
        <f>IF(N399="nulová",J399,0)</f>
        <v>0</v>
      </c>
      <c r="BJ399" s="18" t="s">
        <v>81</v>
      </c>
      <c r="BK399" s="217">
        <f>ROUND(I399*H399,2)</f>
        <v>0</v>
      </c>
      <c r="BL399" s="18" t="s">
        <v>147</v>
      </c>
      <c r="BM399" s="216" t="s">
        <v>584</v>
      </c>
    </row>
    <row r="400" s="2" customFormat="1">
      <c r="A400" s="39"/>
      <c r="B400" s="40"/>
      <c r="C400" s="41"/>
      <c r="D400" s="218" t="s">
        <v>149</v>
      </c>
      <c r="E400" s="41"/>
      <c r="F400" s="219" t="s">
        <v>583</v>
      </c>
      <c r="G400" s="41"/>
      <c r="H400" s="41"/>
      <c r="I400" s="220"/>
      <c r="J400" s="41"/>
      <c r="K400" s="41"/>
      <c r="L400" s="45"/>
      <c r="M400" s="221"/>
      <c r="N400" s="222"/>
      <c r="O400" s="85"/>
      <c r="P400" s="85"/>
      <c r="Q400" s="85"/>
      <c r="R400" s="85"/>
      <c r="S400" s="85"/>
      <c r="T400" s="86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149</v>
      </c>
      <c r="AU400" s="18" t="s">
        <v>83</v>
      </c>
    </row>
    <row r="401" s="2" customFormat="1">
      <c r="A401" s="39"/>
      <c r="B401" s="40"/>
      <c r="C401" s="41"/>
      <c r="D401" s="223" t="s">
        <v>151</v>
      </c>
      <c r="E401" s="41"/>
      <c r="F401" s="224" t="s">
        <v>585</v>
      </c>
      <c r="G401" s="41"/>
      <c r="H401" s="41"/>
      <c r="I401" s="220"/>
      <c r="J401" s="41"/>
      <c r="K401" s="41"/>
      <c r="L401" s="45"/>
      <c r="M401" s="221"/>
      <c r="N401" s="222"/>
      <c r="O401" s="85"/>
      <c r="P401" s="85"/>
      <c r="Q401" s="85"/>
      <c r="R401" s="85"/>
      <c r="S401" s="85"/>
      <c r="T401" s="86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151</v>
      </c>
      <c r="AU401" s="18" t="s">
        <v>83</v>
      </c>
    </row>
    <row r="402" s="13" customFormat="1">
      <c r="A402" s="13"/>
      <c r="B402" s="225"/>
      <c r="C402" s="226"/>
      <c r="D402" s="218" t="s">
        <v>153</v>
      </c>
      <c r="E402" s="227" t="s">
        <v>28</v>
      </c>
      <c r="F402" s="228" t="s">
        <v>83</v>
      </c>
      <c r="G402" s="226"/>
      <c r="H402" s="229">
        <v>2</v>
      </c>
      <c r="I402" s="230"/>
      <c r="J402" s="226"/>
      <c r="K402" s="226"/>
      <c r="L402" s="231"/>
      <c r="M402" s="232"/>
      <c r="N402" s="233"/>
      <c r="O402" s="233"/>
      <c r="P402" s="233"/>
      <c r="Q402" s="233"/>
      <c r="R402" s="233"/>
      <c r="S402" s="233"/>
      <c r="T402" s="23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5" t="s">
        <v>153</v>
      </c>
      <c r="AU402" s="235" t="s">
        <v>83</v>
      </c>
      <c r="AV402" s="13" t="s">
        <v>83</v>
      </c>
      <c r="AW402" s="13" t="s">
        <v>35</v>
      </c>
      <c r="AX402" s="13" t="s">
        <v>81</v>
      </c>
      <c r="AY402" s="235" t="s">
        <v>140</v>
      </c>
    </row>
    <row r="403" s="2" customFormat="1" ht="24.15" customHeight="1">
      <c r="A403" s="39"/>
      <c r="B403" s="40"/>
      <c r="C403" s="248" t="s">
        <v>586</v>
      </c>
      <c r="D403" s="248" t="s">
        <v>290</v>
      </c>
      <c r="E403" s="249" t="s">
        <v>587</v>
      </c>
      <c r="F403" s="250" t="s">
        <v>588</v>
      </c>
      <c r="G403" s="251" t="s">
        <v>157</v>
      </c>
      <c r="H403" s="252">
        <v>2</v>
      </c>
      <c r="I403" s="253"/>
      <c r="J403" s="254">
        <f>ROUND(I403*H403,2)</f>
        <v>0</v>
      </c>
      <c r="K403" s="250" t="s">
        <v>146</v>
      </c>
      <c r="L403" s="255"/>
      <c r="M403" s="256" t="s">
        <v>28</v>
      </c>
      <c r="N403" s="257" t="s">
        <v>44</v>
      </c>
      <c r="O403" s="85"/>
      <c r="P403" s="214">
        <f>O403*H403</f>
        <v>0</v>
      </c>
      <c r="Q403" s="214">
        <v>0.027</v>
      </c>
      <c r="R403" s="214">
        <f>Q403*H403</f>
        <v>0.053999999999999999</v>
      </c>
      <c r="S403" s="214">
        <v>0</v>
      </c>
      <c r="T403" s="215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6" t="s">
        <v>197</v>
      </c>
      <c r="AT403" s="216" t="s">
        <v>290</v>
      </c>
      <c r="AU403" s="216" t="s">
        <v>83</v>
      </c>
      <c r="AY403" s="18" t="s">
        <v>140</v>
      </c>
      <c r="BE403" s="217">
        <f>IF(N403="základní",J403,0)</f>
        <v>0</v>
      </c>
      <c r="BF403" s="217">
        <f>IF(N403="snížená",J403,0)</f>
        <v>0</v>
      </c>
      <c r="BG403" s="217">
        <f>IF(N403="zákl. přenesená",J403,0)</f>
        <v>0</v>
      </c>
      <c r="BH403" s="217">
        <f>IF(N403="sníž. přenesená",J403,0)</f>
        <v>0</v>
      </c>
      <c r="BI403" s="217">
        <f>IF(N403="nulová",J403,0)</f>
        <v>0</v>
      </c>
      <c r="BJ403" s="18" t="s">
        <v>81</v>
      </c>
      <c r="BK403" s="217">
        <f>ROUND(I403*H403,2)</f>
        <v>0</v>
      </c>
      <c r="BL403" s="18" t="s">
        <v>147</v>
      </c>
      <c r="BM403" s="216" t="s">
        <v>589</v>
      </c>
    </row>
    <row r="404" s="2" customFormat="1">
      <c r="A404" s="39"/>
      <c r="B404" s="40"/>
      <c r="C404" s="41"/>
      <c r="D404" s="218" t="s">
        <v>149</v>
      </c>
      <c r="E404" s="41"/>
      <c r="F404" s="219" t="s">
        <v>588</v>
      </c>
      <c r="G404" s="41"/>
      <c r="H404" s="41"/>
      <c r="I404" s="220"/>
      <c r="J404" s="41"/>
      <c r="K404" s="41"/>
      <c r="L404" s="45"/>
      <c r="M404" s="221"/>
      <c r="N404" s="222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149</v>
      </c>
      <c r="AU404" s="18" t="s">
        <v>83</v>
      </c>
    </row>
    <row r="405" s="13" customFormat="1">
      <c r="A405" s="13"/>
      <c r="B405" s="225"/>
      <c r="C405" s="226"/>
      <c r="D405" s="218" t="s">
        <v>153</v>
      </c>
      <c r="E405" s="227" t="s">
        <v>28</v>
      </c>
      <c r="F405" s="228" t="s">
        <v>83</v>
      </c>
      <c r="G405" s="226"/>
      <c r="H405" s="229">
        <v>2</v>
      </c>
      <c r="I405" s="230"/>
      <c r="J405" s="226"/>
      <c r="K405" s="226"/>
      <c r="L405" s="231"/>
      <c r="M405" s="232"/>
      <c r="N405" s="233"/>
      <c r="O405" s="233"/>
      <c r="P405" s="233"/>
      <c r="Q405" s="233"/>
      <c r="R405" s="233"/>
      <c r="S405" s="233"/>
      <c r="T405" s="23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5" t="s">
        <v>153</v>
      </c>
      <c r="AU405" s="235" t="s">
        <v>83</v>
      </c>
      <c r="AV405" s="13" t="s">
        <v>83</v>
      </c>
      <c r="AW405" s="13" t="s">
        <v>35</v>
      </c>
      <c r="AX405" s="13" t="s">
        <v>81</v>
      </c>
      <c r="AY405" s="235" t="s">
        <v>140</v>
      </c>
    </row>
    <row r="406" s="2" customFormat="1" ht="16.5" customHeight="1">
      <c r="A406" s="39"/>
      <c r="B406" s="40"/>
      <c r="C406" s="248" t="s">
        <v>590</v>
      </c>
      <c r="D406" s="248" t="s">
        <v>290</v>
      </c>
      <c r="E406" s="249" t="s">
        <v>591</v>
      </c>
      <c r="F406" s="250" t="s">
        <v>592</v>
      </c>
      <c r="G406" s="251" t="s">
        <v>157</v>
      </c>
      <c r="H406" s="252">
        <v>2</v>
      </c>
      <c r="I406" s="253"/>
      <c r="J406" s="254">
        <f>ROUND(I406*H406,2)</f>
        <v>0</v>
      </c>
      <c r="K406" s="250" t="s">
        <v>146</v>
      </c>
      <c r="L406" s="255"/>
      <c r="M406" s="256" t="s">
        <v>28</v>
      </c>
      <c r="N406" s="257" t="s">
        <v>44</v>
      </c>
      <c r="O406" s="85"/>
      <c r="P406" s="214">
        <f>O406*H406</f>
        <v>0</v>
      </c>
      <c r="Q406" s="214">
        <v>0.038600000000000002</v>
      </c>
      <c r="R406" s="214">
        <f>Q406*H406</f>
        <v>0.077200000000000005</v>
      </c>
      <c r="S406" s="214">
        <v>0</v>
      </c>
      <c r="T406" s="215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16" t="s">
        <v>197</v>
      </c>
      <c r="AT406" s="216" t="s">
        <v>290</v>
      </c>
      <c r="AU406" s="216" t="s">
        <v>83</v>
      </c>
      <c r="AY406" s="18" t="s">
        <v>140</v>
      </c>
      <c r="BE406" s="217">
        <f>IF(N406="základní",J406,0)</f>
        <v>0</v>
      </c>
      <c r="BF406" s="217">
        <f>IF(N406="snížená",J406,0)</f>
        <v>0</v>
      </c>
      <c r="BG406" s="217">
        <f>IF(N406="zákl. přenesená",J406,0)</f>
        <v>0</v>
      </c>
      <c r="BH406" s="217">
        <f>IF(N406="sníž. přenesená",J406,0)</f>
        <v>0</v>
      </c>
      <c r="BI406" s="217">
        <f>IF(N406="nulová",J406,0)</f>
        <v>0</v>
      </c>
      <c r="BJ406" s="18" t="s">
        <v>81</v>
      </c>
      <c r="BK406" s="217">
        <f>ROUND(I406*H406,2)</f>
        <v>0</v>
      </c>
      <c r="BL406" s="18" t="s">
        <v>147</v>
      </c>
      <c r="BM406" s="216" t="s">
        <v>593</v>
      </c>
    </row>
    <row r="407" s="2" customFormat="1">
      <c r="A407" s="39"/>
      <c r="B407" s="40"/>
      <c r="C407" s="41"/>
      <c r="D407" s="218" t="s">
        <v>149</v>
      </c>
      <c r="E407" s="41"/>
      <c r="F407" s="219" t="s">
        <v>592</v>
      </c>
      <c r="G407" s="41"/>
      <c r="H407" s="41"/>
      <c r="I407" s="220"/>
      <c r="J407" s="41"/>
      <c r="K407" s="41"/>
      <c r="L407" s="45"/>
      <c r="M407" s="221"/>
      <c r="N407" s="222"/>
      <c r="O407" s="85"/>
      <c r="P407" s="85"/>
      <c r="Q407" s="85"/>
      <c r="R407" s="85"/>
      <c r="S407" s="85"/>
      <c r="T407" s="86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T407" s="18" t="s">
        <v>149</v>
      </c>
      <c r="AU407" s="18" t="s">
        <v>83</v>
      </c>
    </row>
    <row r="408" s="13" customFormat="1">
      <c r="A408" s="13"/>
      <c r="B408" s="225"/>
      <c r="C408" s="226"/>
      <c r="D408" s="218" t="s">
        <v>153</v>
      </c>
      <c r="E408" s="227" t="s">
        <v>28</v>
      </c>
      <c r="F408" s="228" t="s">
        <v>83</v>
      </c>
      <c r="G408" s="226"/>
      <c r="H408" s="229">
        <v>2</v>
      </c>
      <c r="I408" s="230"/>
      <c r="J408" s="226"/>
      <c r="K408" s="226"/>
      <c r="L408" s="231"/>
      <c r="M408" s="232"/>
      <c r="N408" s="233"/>
      <c r="O408" s="233"/>
      <c r="P408" s="233"/>
      <c r="Q408" s="233"/>
      <c r="R408" s="233"/>
      <c r="S408" s="233"/>
      <c r="T408" s="23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5" t="s">
        <v>153</v>
      </c>
      <c r="AU408" s="235" t="s">
        <v>83</v>
      </c>
      <c r="AV408" s="13" t="s">
        <v>83</v>
      </c>
      <c r="AW408" s="13" t="s">
        <v>35</v>
      </c>
      <c r="AX408" s="13" t="s">
        <v>81</v>
      </c>
      <c r="AY408" s="235" t="s">
        <v>140</v>
      </c>
    </row>
    <row r="409" s="2" customFormat="1" ht="24.15" customHeight="1">
      <c r="A409" s="39"/>
      <c r="B409" s="40"/>
      <c r="C409" s="248" t="s">
        <v>594</v>
      </c>
      <c r="D409" s="248" t="s">
        <v>290</v>
      </c>
      <c r="E409" s="249" t="s">
        <v>595</v>
      </c>
      <c r="F409" s="250" t="s">
        <v>596</v>
      </c>
      <c r="G409" s="251" t="s">
        <v>157</v>
      </c>
      <c r="H409" s="252">
        <v>2</v>
      </c>
      <c r="I409" s="253"/>
      <c r="J409" s="254">
        <f>ROUND(I409*H409,2)</f>
        <v>0</v>
      </c>
      <c r="K409" s="250" t="s">
        <v>146</v>
      </c>
      <c r="L409" s="255"/>
      <c r="M409" s="256" t="s">
        <v>28</v>
      </c>
      <c r="N409" s="257" t="s">
        <v>44</v>
      </c>
      <c r="O409" s="85"/>
      <c r="P409" s="214">
        <f>O409*H409</f>
        <v>0</v>
      </c>
      <c r="Q409" s="214">
        <v>0.0030000000000000001</v>
      </c>
      <c r="R409" s="214">
        <f>Q409*H409</f>
        <v>0.0060000000000000001</v>
      </c>
      <c r="S409" s="214">
        <v>0</v>
      </c>
      <c r="T409" s="215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16" t="s">
        <v>197</v>
      </c>
      <c r="AT409" s="216" t="s">
        <v>290</v>
      </c>
      <c r="AU409" s="216" t="s">
        <v>83</v>
      </c>
      <c r="AY409" s="18" t="s">
        <v>140</v>
      </c>
      <c r="BE409" s="217">
        <f>IF(N409="základní",J409,0)</f>
        <v>0</v>
      </c>
      <c r="BF409" s="217">
        <f>IF(N409="snížená",J409,0)</f>
        <v>0</v>
      </c>
      <c r="BG409" s="217">
        <f>IF(N409="zákl. přenesená",J409,0)</f>
        <v>0</v>
      </c>
      <c r="BH409" s="217">
        <f>IF(N409="sníž. přenesená",J409,0)</f>
        <v>0</v>
      </c>
      <c r="BI409" s="217">
        <f>IF(N409="nulová",J409,0)</f>
        <v>0</v>
      </c>
      <c r="BJ409" s="18" t="s">
        <v>81</v>
      </c>
      <c r="BK409" s="217">
        <f>ROUND(I409*H409,2)</f>
        <v>0</v>
      </c>
      <c r="BL409" s="18" t="s">
        <v>147</v>
      </c>
      <c r="BM409" s="216" t="s">
        <v>597</v>
      </c>
    </row>
    <row r="410" s="2" customFormat="1">
      <c r="A410" s="39"/>
      <c r="B410" s="40"/>
      <c r="C410" s="41"/>
      <c r="D410" s="218" t="s">
        <v>149</v>
      </c>
      <c r="E410" s="41"/>
      <c r="F410" s="219" t="s">
        <v>596</v>
      </c>
      <c r="G410" s="41"/>
      <c r="H410" s="41"/>
      <c r="I410" s="220"/>
      <c r="J410" s="41"/>
      <c r="K410" s="41"/>
      <c r="L410" s="45"/>
      <c r="M410" s="221"/>
      <c r="N410" s="222"/>
      <c r="O410" s="85"/>
      <c r="P410" s="85"/>
      <c r="Q410" s="85"/>
      <c r="R410" s="85"/>
      <c r="S410" s="85"/>
      <c r="T410" s="86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149</v>
      </c>
      <c r="AU410" s="18" t="s">
        <v>83</v>
      </c>
    </row>
    <row r="411" s="13" customFormat="1">
      <c r="A411" s="13"/>
      <c r="B411" s="225"/>
      <c r="C411" s="226"/>
      <c r="D411" s="218" t="s">
        <v>153</v>
      </c>
      <c r="E411" s="227" t="s">
        <v>28</v>
      </c>
      <c r="F411" s="228" t="s">
        <v>83</v>
      </c>
      <c r="G411" s="226"/>
      <c r="H411" s="229">
        <v>2</v>
      </c>
      <c r="I411" s="230"/>
      <c r="J411" s="226"/>
      <c r="K411" s="226"/>
      <c r="L411" s="231"/>
      <c r="M411" s="232"/>
      <c r="N411" s="233"/>
      <c r="O411" s="233"/>
      <c r="P411" s="233"/>
      <c r="Q411" s="233"/>
      <c r="R411" s="233"/>
      <c r="S411" s="233"/>
      <c r="T411" s="23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5" t="s">
        <v>153</v>
      </c>
      <c r="AU411" s="235" t="s">
        <v>83</v>
      </c>
      <c r="AV411" s="13" t="s">
        <v>83</v>
      </c>
      <c r="AW411" s="13" t="s">
        <v>35</v>
      </c>
      <c r="AX411" s="13" t="s">
        <v>81</v>
      </c>
      <c r="AY411" s="235" t="s">
        <v>140</v>
      </c>
    </row>
    <row r="412" s="2" customFormat="1" ht="24.15" customHeight="1">
      <c r="A412" s="39"/>
      <c r="B412" s="40"/>
      <c r="C412" s="205" t="s">
        <v>598</v>
      </c>
      <c r="D412" s="205" t="s">
        <v>142</v>
      </c>
      <c r="E412" s="206" t="s">
        <v>599</v>
      </c>
      <c r="F412" s="207" t="s">
        <v>600</v>
      </c>
      <c r="G412" s="208" t="s">
        <v>531</v>
      </c>
      <c r="H412" s="209">
        <v>15</v>
      </c>
      <c r="I412" s="210"/>
      <c r="J412" s="211">
        <f>ROUND(I412*H412,2)</f>
        <v>0</v>
      </c>
      <c r="K412" s="207" t="s">
        <v>146</v>
      </c>
      <c r="L412" s="45"/>
      <c r="M412" s="212" t="s">
        <v>28</v>
      </c>
      <c r="N412" s="213" t="s">
        <v>44</v>
      </c>
      <c r="O412" s="85"/>
      <c r="P412" s="214">
        <f>O412*H412</f>
        <v>0</v>
      </c>
      <c r="Q412" s="214">
        <v>9.0000000000000006E-05</v>
      </c>
      <c r="R412" s="214">
        <f>Q412*H412</f>
        <v>0.0013500000000000001</v>
      </c>
      <c r="S412" s="214">
        <v>0</v>
      </c>
      <c r="T412" s="215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16" t="s">
        <v>147</v>
      </c>
      <c r="AT412" s="216" t="s">
        <v>142</v>
      </c>
      <c r="AU412" s="216" t="s">
        <v>83</v>
      </c>
      <c r="AY412" s="18" t="s">
        <v>140</v>
      </c>
      <c r="BE412" s="217">
        <f>IF(N412="základní",J412,0)</f>
        <v>0</v>
      </c>
      <c r="BF412" s="217">
        <f>IF(N412="snížená",J412,0)</f>
        <v>0</v>
      </c>
      <c r="BG412" s="217">
        <f>IF(N412="zákl. přenesená",J412,0)</f>
        <v>0</v>
      </c>
      <c r="BH412" s="217">
        <f>IF(N412="sníž. přenesená",J412,0)</f>
        <v>0</v>
      </c>
      <c r="BI412" s="217">
        <f>IF(N412="nulová",J412,0)</f>
        <v>0</v>
      </c>
      <c r="BJ412" s="18" t="s">
        <v>81</v>
      </c>
      <c r="BK412" s="217">
        <f>ROUND(I412*H412,2)</f>
        <v>0</v>
      </c>
      <c r="BL412" s="18" t="s">
        <v>147</v>
      </c>
      <c r="BM412" s="216" t="s">
        <v>601</v>
      </c>
    </row>
    <row r="413" s="2" customFormat="1">
      <c r="A413" s="39"/>
      <c r="B413" s="40"/>
      <c r="C413" s="41"/>
      <c r="D413" s="218" t="s">
        <v>149</v>
      </c>
      <c r="E413" s="41"/>
      <c r="F413" s="219" t="s">
        <v>602</v>
      </c>
      <c r="G413" s="41"/>
      <c r="H413" s="41"/>
      <c r="I413" s="220"/>
      <c r="J413" s="41"/>
      <c r="K413" s="41"/>
      <c r="L413" s="45"/>
      <c r="M413" s="221"/>
      <c r="N413" s="222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149</v>
      </c>
      <c r="AU413" s="18" t="s">
        <v>83</v>
      </c>
    </row>
    <row r="414" s="2" customFormat="1">
      <c r="A414" s="39"/>
      <c r="B414" s="40"/>
      <c r="C414" s="41"/>
      <c r="D414" s="223" t="s">
        <v>151</v>
      </c>
      <c r="E414" s="41"/>
      <c r="F414" s="224" t="s">
        <v>603</v>
      </c>
      <c r="G414" s="41"/>
      <c r="H414" s="41"/>
      <c r="I414" s="220"/>
      <c r="J414" s="41"/>
      <c r="K414" s="41"/>
      <c r="L414" s="45"/>
      <c r="M414" s="221"/>
      <c r="N414" s="222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151</v>
      </c>
      <c r="AU414" s="18" t="s">
        <v>83</v>
      </c>
    </row>
    <row r="415" s="13" customFormat="1">
      <c r="A415" s="13"/>
      <c r="B415" s="225"/>
      <c r="C415" s="226"/>
      <c r="D415" s="218" t="s">
        <v>153</v>
      </c>
      <c r="E415" s="227" t="s">
        <v>28</v>
      </c>
      <c r="F415" s="228" t="s">
        <v>242</v>
      </c>
      <c r="G415" s="226"/>
      <c r="H415" s="229">
        <v>15</v>
      </c>
      <c r="I415" s="230"/>
      <c r="J415" s="226"/>
      <c r="K415" s="226"/>
      <c r="L415" s="231"/>
      <c r="M415" s="232"/>
      <c r="N415" s="233"/>
      <c r="O415" s="233"/>
      <c r="P415" s="233"/>
      <c r="Q415" s="233"/>
      <c r="R415" s="233"/>
      <c r="S415" s="233"/>
      <c r="T415" s="23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5" t="s">
        <v>153</v>
      </c>
      <c r="AU415" s="235" t="s">
        <v>83</v>
      </c>
      <c r="AV415" s="13" t="s">
        <v>83</v>
      </c>
      <c r="AW415" s="13" t="s">
        <v>35</v>
      </c>
      <c r="AX415" s="13" t="s">
        <v>73</v>
      </c>
      <c r="AY415" s="235" t="s">
        <v>140</v>
      </c>
    </row>
    <row r="416" s="14" customFormat="1">
      <c r="A416" s="14"/>
      <c r="B416" s="236"/>
      <c r="C416" s="237"/>
      <c r="D416" s="218" t="s">
        <v>153</v>
      </c>
      <c r="E416" s="238" t="s">
        <v>28</v>
      </c>
      <c r="F416" s="239" t="s">
        <v>174</v>
      </c>
      <c r="G416" s="237"/>
      <c r="H416" s="240">
        <v>15</v>
      </c>
      <c r="I416" s="241"/>
      <c r="J416" s="237"/>
      <c r="K416" s="237"/>
      <c r="L416" s="242"/>
      <c r="M416" s="243"/>
      <c r="N416" s="244"/>
      <c r="O416" s="244"/>
      <c r="P416" s="244"/>
      <c r="Q416" s="244"/>
      <c r="R416" s="244"/>
      <c r="S416" s="244"/>
      <c r="T416" s="24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6" t="s">
        <v>153</v>
      </c>
      <c r="AU416" s="246" t="s">
        <v>83</v>
      </c>
      <c r="AV416" s="14" t="s">
        <v>147</v>
      </c>
      <c r="AW416" s="14" t="s">
        <v>35</v>
      </c>
      <c r="AX416" s="14" t="s">
        <v>81</v>
      </c>
      <c r="AY416" s="246" t="s">
        <v>140</v>
      </c>
    </row>
    <row r="417" s="2" customFormat="1" ht="16.5" customHeight="1">
      <c r="A417" s="39"/>
      <c r="B417" s="40"/>
      <c r="C417" s="205" t="s">
        <v>604</v>
      </c>
      <c r="D417" s="205" t="s">
        <v>142</v>
      </c>
      <c r="E417" s="206" t="s">
        <v>605</v>
      </c>
      <c r="F417" s="207" t="s">
        <v>606</v>
      </c>
      <c r="G417" s="208" t="s">
        <v>157</v>
      </c>
      <c r="H417" s="209">
        <v>1</v>
      </c>
      <c r="I417" s="210"/>
      <c r="J417" s="211">
        <f>ROUND(I417*H417,2)</f>
        <v>0</v>
      </c>
      <c r="K417" s="207" t="s">
        <v>28</v>
      </c>
      <c r="L417" s="45"/>
      <c r="M417" s="212" t="s">
        <v>28</v>
      </c>
      <c r="N417" s="213" t="s">
        <v>44</v>
      </c>
      <c r="O417" s="85"/>
      <c r="P417" s="214">
        <f>O417*H417</f>
        <v>0</v>
      </c>
      <c r="Q417" s="214">
        <v>0</v>
      </c>
      <c r="R417" s="214">
        <f>Q417*H417</f>
        <v>0</v>
      </c>
      <c r="S417" s="214">
        <v>0</v>
      </c>
      <c r="T417" s="215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6" t="s">
        <v>147</v>
      </c>
      <c r="AT417" s="216" t="s">
        <v>142</v>
      </c>
      <c r="AU417" s="216" t="s">
        <v>83</v>
      </c>
      <c r="AY417" s="18" t="s">
        <v>140</v>
      </c>
      <c r="BE417" s="217">
        <f>IF(N417="základní",J417,0)</f>
        <v>0</v>
      </c>
      <c r="BF417" s="217">
        <f>IF(N417="snížená",J417,0)</f>
        <v>0</v>
      </c>
      <c r="BG417" s="217">
        <f>IF(N417="zákl. přenesená",J417,0)</f>
        <v>0</v>
      </c>
      <c r="BH417" s="217">
        <f>IF(N417="sníž. přenesená",J417,0)</f>
        <v>0</v>
      </c>
      <c r="BI417" s="217">
        <f>IF(N417="nulová",J417,0)</f>
        <v>0</v>
      </c>
      <c r="BJ417" s="18" t="s">
        <v>81</v>
      </c>
      <c r="BK417" s="217">
        <f>ROUND(I417*H417,2)</f>
        <v>0</v>
      </c>
      <c r="BL417" s="18" t="s">
        <v>147</v>
      </c>
      <c r="BM417" s="216" t="s">
        <v>607</v>
      </c>
    </row>
    <row r="418" s="2" customFormat="1">
      <c r="A418" s="39"/>
      <c r="B418" s="40"/>
      <c r="C418" s="41"/>
      <c r="D418" s="218" t="s">
        <v>149</v>
      </c>
      <c r="E418" s="41"/>
      <c r="F418" s="219" t="s">
        <v>606</v>
      </c>
      <c r="G418" s="41"/>
      <c r="H418" s="41"/>
      <c r="I418" s="220"/>
      <c r="J418" s="41"/>
      <c r="K418" s="41"/>
      <c r="L418" s="45"/>
      <c r="M418" s="221"/>
      <c r="N418" s="222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149</v>
      </c>
      <c r="AU418" s="18" t="s">
        <v>83</v>
      </c>
    </row>
    <row r="419" s="13" customFormat="1">
      <c r="A419" s="13"/>
      <c r="B419" s="225"/>
      <c r="C419" s="226"/>
      <c r="D419" s="218" t="s">
        <v>153</v>
      </c>
      <c r="E419" s="227" t="s">
        <v>28</v>
      </c>
      <c r="F419" s="228" t="s">
        <v>608</v>
      </c>
      <c r="G419" s="226"/>
      <c r="H419" s="229">
        <v>1</v>
      </c>
      <c r="I419" s="230"/>
      <c r="J419" s="226"/>
      <c r="K419" s="226"/>
      <c r="L419" s="231"/>
      <c r="M419" s="232"/>
      <c r="N419" s="233"/>
      <c r="O419" s="233"/>
      <c r="P419" s="233"/>
      <c r="Q419" s="233"/>
      <c r="R419" s="233"/>
      <c r="S419" s="233"/>
      <c r="T419" s="23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5" t="s">
        <v>153</v>
      </c>
      <c r="AU419" s="235" t="s">
        <v>83</v>
      </c>
      <c r="AV419" s="13" t="s">
        <v>83</v>
      </c>
      <c r="AW419" s="13" t="s">
        <v>35</v>
      </c>
      <c r="AX419" s="13" t="s">
        <v>81</v>
      </c>
      <c r="AY419" s="235" t="s">
        <v>140</v>
      </c>
    </row>
    <row r="420" s="2" customFormat="1" ht="24.15" customHeight="1">
      <c r="A420" s="39"/>
      <c r="B420" s="40"/>
      <c r="C420" s="205" t="s">
        <v>609</v>
      </c>
      <c r="D420" s="205" t="s">
        <v>142</v>
      </c>
      <c r="E420" s="206" t="s">
        <v>610</v>
      </c>
      <c r="F420" s="207" t="s">
        <v>611</v>
      </c>
      <c r="G420" s="208" t="s">
        <v>157</v>
      </c>
      <c r="H420" s="209">
        <v>2</v>
      </c>
      <c r="I420" s="210"/>
      <c r="J420" s="211">
        <f>ROUND(I420*H420,2)</f>
        <v>0</v>
      </c>
      <c r="K420" s="207" t="s">
        <v>28</v>
      </c>
      <c r="L420" s="45"/>
      <c r="M420" s="212" t="s">
        <v>28</v>
      </c>
      <c r="N420" s="213" t="s">
        <v>44</v>
      </c>
      <c r="O420" s="85"/>
      <c r="P420" s="214">
        <f>O420*H420</f>
        <v>0</v>
      </c>
      <c r="Q420" s="214">
        <v>0</v>
      </c>
      <c r="R420" s="214">
        <f>Q420*H420</f>
        <v>0</v>
      </c>
      <c r="S420" s="214">
        <v>0</v>
      </c>
      <c r="T420" s="215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16" t="s">
        <v>147</v>
      </c>
      <c r="AT420" s="216" t="s">
        <v>142</v>
      </c>
      <c r="AU420" s="216" t="s">
        <v>83</v>
      </c>
      <c r="AY420" s="18" t="s">
        <v>140</v>
      </c>
      <c r="BE420" s="217">
        <f>IF(N420="základní",J420,0)</f>
        <v>0</v>
      </c>
      <c r="BF420" s="217">
        <f>IF(N420="snížená",J420,0)</f>
        <v>0</v>
      </c>
      <c r="BG420" s="217">
        <f>IF(N420="zákl. přenesená",J420,0)</f>
        <v>0</v>
      </c>
      <c r="BH420" s="217">
        <f>IF(N420="sníž. přenesená",J420,0)</f>
        <v>0</v>
      </c>
      <c r="BI420" s="217">
        <f>IF(N420="nulová",J420,0)</f>
        <v>0</v>
      </c>
      <c r="BJ420" s="18" t="s">
        <v>81</v>
      </c>
      <c r="BK420" s="217">
        <f>ROUND(I420*H420,2)</f>
        <v>0</v>
      </c>
      <c r="BL420" s="18" t="s">
        <v>147</v>
      </c>
      <c r="BM420" s="216" t="s">
        <v>612</v>
      </c>
    </row>
    <row r="421" s="2" customFormat="1">
      <c r="A421" s="39"/>
      <c r="B421" s="40"/>
      <c r="C421" s="41"/>
      <c r="D421" s="218" t="s">
        <v>149</v>
      </c>
      <c r="E421" s="41"/>
      <c r="F421" s="219" t="s">
        <v>611</v>
      </c>
      <c r="G421" s="41"/>
      <c r="H421" s="41"/>
      <c r="I421" s="220"/>
      <c r="J421" s="41"/>
      <c r="K421" s="41"/>
      <c r="L421" s="45"/>
      <c r="M421" s="221"/>
      <c r="N421" s="222"/>
      <c r="O421" s="85"/>
      <c r="P421" s="85"/>
      <c r="Q421" s="85"/>
      <c r="R421" s="85"/>
      <c r="S421" s="85"/>
      <c r="T421" s="86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149</v>
      </c>
      <c r="AU421" s="18" t="s">
        <v>83</v>
      </c>
    </row>
    <row r="422" s="2" customFormat="1">
      <c r="A422" s="39"/>
      <c r="B422" s="40"/>
      <c r="C422" s="41"/>
      <c r="D422" s="218" t="s">
        <v>221</v>
      </c>
      <c r="E422" s="41"/>
      <c r="F422" s="247" t="s">
        <v>613</v>
      </c>
      <c r="G422" s="41"/>
      <c r="H422" s="41"/>
      <c r="I422" s="220"/>
      <c r="J422" s="41"/>
      <c r="K422" s="41"/>
      <c r="L422" s="45"/>
      <c r="M422" s="221"/>
      <c r="N422" s="222"/>
      <c r="O422" s="85"/>
      <c r="P422" s="85"/>
      <c r="Q422" s="85"/>
      <c r="R422" s="85"/>
      <c r="S422" s="85"/>
      <c r="T422" s="86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221</v>
      </c>
      <c r="AU422" s="18" t="s">
        <v>83</v>
      </c>
    </row>
    <row r="423" s="13" customFormat="1">
      <c r="A423" s="13"/>
      <c r="B423" s="225"/>
      <c r="C423" s="226"/>
      <c r="D423" s="218" t="s">
        <v>153</v>
      </c>
      <c r="E423" s="227" t="s">
        <v>28</v>
      </c>
      <c r="F423" s="228" t="s">
        <v>83</v>
      </c>
      <c r="G423" s="226"/>
      <c r="H423" s="229">
        <v>2</v>
      </c>
      <c r="I423" s="230"/>
      <c r="J423" s="226"/>
      <c r="K423" s="226"/>
      <c r="L423" s="231"/>
      <c r="M423" s="232"/>
      <c r="N423" s="233"/>
      <c r="O423" s="233"/>
      <c r="P423" s="233"/>
      <c r="Q423" s="233"/>
      <c r="R423" s="233"/>
      <c r="S423" s="233"/>
      <c r="T423" s="23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5" t="s">
        <v>153</v>
      </c>
      <c r="AU423" s="235" t="s">
        <v>83</v>
      </c>
      <c r="AV423" s="13" t="s">
        <v>83</v>
      </c>
      <c r="AW423" s="13" t="s">
        <v>35</v>
      </c>
      <c r="AX423" s="13" t="s">
        <v>73</v>
      </c>
      <c r="AY423" s="235" t="s">
        <v>140</v>
      </c>
    </row>
    <row r="424" s="12" customFormat="1" ht="22.8" customHeight="1">
      <c r="A424" s="12"/>
      <c r="B424" s="189"/>
      <c r="C424" s="190"/>
      <c r="D424" s="191" t="s">
        <v>72</v>
      </c>
      <c r="E424" s="203" t="s">
        <v>203</v>
      </c>
      <c r="F424" s="203" t="s">
        <v>614</v>
      </c>
      <c r="G424" s="190"/>
      <c r="H424" s="190"/>
      <c r="I424" s="193"/>
      <c r="J424" s="204">
        <f>BK424</f>
        <v>0</v>
      </c>
      <c r="K424" s="190"/>
      <c r="L424" s="195"/>
      <c r="M424" s="196"/>
      <c r="N424" s="197"/>
      <c r="O424" s="197"/>
      <c r="P424" s="198">
        <f>P425+SUM(P426:P490)</f>
        <v>0</v>
      </c>
      <c r="Q424" s="197"/>
      <c r="R424" s="198">
        <f>R425+SUM(R426:R490)</f>
        <v>209.03789119999999</v>
      </c>
      <c r="S424" s="197"/>
      <c r="T424" s="199">
        <f>T425+SUM(T426:T490)</f>
        <v>591.721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00" t="s">
        <v>81</v>
      </c>
      <c r="AT424" s="201" t="s">
        <v>72</v>
      </c>
      <c r="AU424" s="201" t="s">
        <v>81</v>
      </c>
      <c r="AY424" s="200" t="s">
        <v>140</v>
      </c>
      <c r="BK424" s="202">
        <f>BK425+SUM(BK426:BK490)</f>
        <v>0</v>
      </c>
    </row>
    <row r="425" s="2" customFormat="1" ht="24.15" customHeight="1">
      <c r="A425" s="39"/>
      <c r="B425" s="40"/>
      <c r="C425" s="205" t="s">
        <v>615</v>
      </c>
      <c r="D425" s="205" t="s">
        <v>142</v>
      </c>
      <c r="E425" s="206" t="s">
        <v>616</v>
      </c>
      <c r="F425" s="207" t="s">
        <v>617</v>
      </c>
      <c r="G425" s="208" t="s">
        <v>157</v>
      </c>
      <c r="H425" s="209">
        <v>1</v>
      </c>
      <c r="I425" s="210"/>
      <c r="J425" s="211">
        <f>ROUND(I425*H425,2)</f>
        <v>0</v>
      </c>
      <c r="K425" s="207" t="s">
        <v>146</v>
      </c>
      <c r="L425" s="45"/>
      <c r="M425" s="212" t="s">
        <v>28</v>
      </c>
      <c r="N425" s="213" t="s">
        <v>44</v>
      </c>
      <c r="O425" s="85"/>
      <c r="P425" s="214">
        <f>O425*H425</f>
        <v>0</v>
      </c>
      <c r="Q425" s="214">
        <v>0.00069999999999999999</v>
      </c>
      <c r="R425" s="214">
        <f>Q425*H425</f>
        <v>0.00069999999999999999</v>
      </c>
      <c r="S425" s="214">
        <v>0</v>
      </c>
      <c r="T425" s="215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16" t="s">
        <v>147</v>
      </c>
      <c r="AT425" s="216" t="s">
        <v>142</v>
      </c>
      <c r="AU425" s="216" t="s">
        <v>83</v>
      </c>
      <c r="AY425" s="18" t="s">
        <v>140</v>
      </c>
      <c r="BE425" s="217">
        <f>IF(N425="základní",J425,0)</f>
        <v>0</v>
      </c>
      <c r="BF425" s="217">
        <f>IF(N425="snížená",J425,0)</f>
        <v>0</v>
      </c>
      <c r="BG425" s="217">
        <f>IF(N425="zákl. přenesená",J425,0)</f>
        <v>0</v>
      </c>
      <c r="BH425" s="217">
        <f>IF(N425="sníž. přenesená",J425,0)</f>
        <v>0</v>
      </c>
      <c r="BI425" s="217">
        <f>IF(N425="nulová",J425,0)</f>
        <v>0</v>
      </c>
      <c r="BJ425" s="18" t="s">
        <v>81</v>
      </c>
      <c r="BK425" s="217">
        <f>ROUND(I425*H425,2)</f>
        <v>0</v>
      </c>
      <c r="BL425" s="18" t="s">
        <v>147</v>
      </c>
      <c r="BM425" s="216" t="s">
        <v>618</v>
      </c>
    </row>
    <row r="426" s="2" customFormat="1">
      <c r="A426" s="39"/>
      <c r="B426" s="40"/>
      <c r="C426" s="41"/>
      <c r="D426" s="218" t="s">
        <v>149</v>
      </c>
      <c r="E426" s="41"/>
      <c r="F426" s="219" t="s">
        <v>619</v>
      </c>
      <c r="G426" s="41"/>
      <c r="H426" s="41"/>
      <c r="I426" s="220"/>
      <c r="J426" s="41"/>
      <c r="K426" s="41"/>
      <c r="L426" s="45"/>
      <c r="M426" s="221"/>
      <c r="N426" s="222"/>
      <c r="O426" s="85"/>
      <c r="P426" s="85"/>
      <c r="Q426" s="85"/>
      <c r="R426" s="85"/>
      <c r="S426" s="85"/>
      <c r="T426" s="86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149</v>
      </c>
      <c r="AU426" s="18" t="s">
        <v>83</v>
      </c>
    </row>
    <row r="427" s="2" customFormat="1">
      <c r="A427" s="39"/>
      <c r="B427" s="40"/>
      <c r="C427" s="41"/>
      <c r="D427" s="223" t="s">
        <v>151</v>
      </c>
      <c r="E427" s="41"/>
      <c r="F427" s="224" t="s">
        <v>620</v>
      </c>
      <c r="G427" s="41"/>
      <c r="H427" s="41"/>
      <c r="I427" s="220"/>
      <c r="J427" s="41"/>
      <c r="K427" s="41"/>
      <c r="L427" s="45"/>
      <c r="M427" s="221"/>
      <c r="N427" s="222"/>
      <c r="O427" s="85"/>
      <c r="P427" s="85"/>
      <c r="Q427" s="85"/>
      <c r="R427" s="85"/>
      <c r="S427" s="85"/>
      <c r="T427" s="86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151</v>
      </c>
      <c r="AU427" s="18" t="s">
        <v>83</v>
      </c>
    </row>
    <row r="428" s="13" customFormat="1">
      <c r="A428" s="13"/>
      <c r="B428" s="225"/>
      <c r="C428" s="226"/>
      <c r="D428" s="218" t="s">
        <v>153</v>
      </c>
      <c r="E428" s="227" t="s">
        <v>28</v>
      </c>
      <c r="F428" s="228" t="s">
        <v>81</v>
      </c>
      <c r="G428" s="226"/>
      <c r="H428" s="229">
        <v>1</v>
      </c>
      <c r="I428" s="230"/>
      <c r="J428" s="226"/>
      <c r="K428" s="226"/>
      <c r="L428" s="231"/>
      <c r="M428" s="232"/>
      <c r="N428" s="233"/>
      <c r="O428" s="233"/>
      <c r="P428" s="233"/>
      <c r="Q428" s="233"/>
      <c r="R428" s="233"/>
      <c r="S428" s="233"/>
      <c r="T428" s="23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5" t="s">
        <v>153</v>
      </c>
      <c r="AU428" s="235" t="s">
        <v>83</v>
      </c>
      <c r="AV428" s="13" t="s">
        <v>83</v>
      </c>
      <c r="AW428" s="13" t="s">
        <v>35</v>
      </c>
      <c r="AX428" s="13" t="s">
        <v>81</v>
      </c>
      <c r="AY428" s="235" t="s">
        <v>140</v>
      </c>
    </row>
    <row r="429" s="2" customFormat="1" ht="24.15" customHeight="1">
      <c r="A429" s="39"/>
      <c r="B429" s="40"/>
      <c r="C429" s="248" t="s">
        <v>621</v>
      </c>
      <c r="D429" s="248" t="s">
        <v>290</v>
      </c>
      <c r="E429" s="249" t="s">
        <v>622</v>
      </c>
      <c r="F429" s="250" t="s">
        <v>623</v>
      </c>
      <c r="G429" s="251" t="s">
        <v>157</v>
      </c>
      <c r="H429" s="252">
        <v>1</v>
      </c>
      <c r="I429" s="253"/>
      <c r="J429" s="254">
        <f>ROUND(I429*H429,2)</f>
        <v>0</v>
      </c>
      <c r="K429" s="250" t="s">
        <v>146</v>
      </c>
      <c r="L429" s="255"/>
      <c r="M429" s="256" t="s">
        <v>28</v>
      </c>
      <c r="N429" s="257" t="s">
        <v>44</v>
      </c>
      <c r="O429" s="85"/>
      <c r="P429" s="214">
        <f>O429*H429</f>
        <v>0</v>
      </c>
      <c r="Q429" s="214">
        <v>0.0025999999999999999</v>
      </c>
      <c r="R429" s="214">
        <f>Q429*H429</f>
        <v>0.0025999999999999999</v>
      </c>
      <c r="S429" s="214">
        <v>0</v>
      </c>
      <c r="T429" s="215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16" t="s">
        <v>197</v>
      </c>
      <c r="AT429" s="216" t="s">
        <v>290</v>
      </c>
      <c r="AU429" s="216" t="s">
        <v>83</v>
      </c>
      <c r="AY429" s="18" t="s">
        <v>140</v>
      </c>
      <c r="BE429" s="217">
        <f>IF(N429="základní",J429,0)</f>
        <v>0</v>
      </c>
      <c r="BF429" s="217">
        <f>IF(N429="snížená",J429,0)</f>
        <v>0</v>
      </c>
      <c r="BG429" s="217">
        <f>IF(N429="zákl. přenesená",J429,0)</f>
        <v>0</v>
      </c>
      <c r="BH429" s="217">
        <f>IF(N429="sníž. přenesená",J429,0)</f>
        <v>0</v>
      </c>
      <c r="BI429" s="217">
        <f>IF(N429="nulová",J429,0)</f>
        <v>0</v>
      </c>
      <c r="BJ429" s="18" t="s">
        <v>81</v>
      </c>
      <c r="BK429" s="217">
        <f>ROUND(I429*H429,2)</f>
        <v>0</v>
      </c>
      <c r="BL429" s="18" t="s">
        <v>147</v>
      </c>
      <c r="BM429" s="216" t="s">
        <v>624</v>
      </c>
    </row>
    <row r="430" s="2" customFormat="1">
      <c r="A430" s="39"/>
      <c r="B430" s="40"/>
      <c r="C430" s="41"/>
      <c r="D430" s="218" t="s">
        <v>149</v>
      </c>
      <c r="E430" s="41"/>
      <c r="F430" s="219" t="s">
        <v>623</v>
      </c>
      <c r="G430" s="41"/>
      <c r="H430" s="41"/>
      <c r="I430" s="220"/>
      <c r="J430" s="41"/>
      <c r="K430" s="41"/>
      <c r="L430" s="45"/>
      <c r="M430" s="221"/>
      <c r="N430" s="222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149</v>
      </c>
      <c r="AU430" s="18" t="s">
        <v>83</v>
      </c>
    </row>
    <row r="431" s="13" customFormat="1">
      <c r="A431" s="13"/>
      <c r="B431" s="225"/>
      <c r="C431" s="226"/>
      <c r="D431" s="218" t="s">
        <v>153</v>
      </c>
      <c r="E431" s="227" t="s">
        <v>28</v>
      </c>
      <c r="F431" s="228" t="s">
        <v>625</v>
      </c>
      <c r="G431" s="226"/>
      <c r="H431" s="229">
        <v>1</v>
      </c>
      <c r="I431" s="230"/>
      <c r="J431" s="226"/>
      <c r="K431" s="226"/>
      <c r="L431" s="231"/>
      <c r="M431" s="232"/>
      <c r="N431" s="233"/>
      <c r="O431" s="233"/>
      <c r="P431" s="233"/>
      <c r="Q431" s="233"/>
      <c r="R431" s="233"/>
      <c r="S431" s="233"/>
      <c r="T431" s="23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5" t="s">
        <v>153</v>
      </c>
      <c r="AU431" s="235" t="s">
        <v>83</v>
      </c>
      <c r="AV431" s="13" t="s">
        <v>83</v>
      </c>
      <c r="AW431" s="13" t="s">
        <v>35</v>
      </c>
      <c r="AX431" s="13" t="s">
        <v>81</v>
      </c>
      <c r="AY431" s="235" t="s">
        <v>140</v>
      </c>
    </row>
    <row r="432" s="2" customFormat="1" ht="24.15" customHeight="1">
      <c r="A432" s="39"/>
      <c r="B432" s="40"/>
      <c r="C432" s="205" t="s">
        <v>626</v>
      </c>
      <c r="D432" s="205" t="s">
        <v>142</v>
      </c>
      <c r="E432" s="206" t="s">
        <v>627</v>
      </c>
      <c r="F432" s="207" t="s">
        <v>628</v>
      </c>
      <c r="G432" s="208" t="s">
        <v>157</v>
      </c>
      <c r="H432" s="209">
        <v>1</v>
      </c>
      <c r="I432" s="210"/>
      <c r="J432" s="211">
        <f>ROUND(I432*H432,2)</f>
        <v>0</v>
      </c>
      <c r="K432" s="207" t="s">
        <v>146</v>
      </c>
      <c r="L432" s="45"/>
      <c r="M432" s="212" t="s">
        <v>28</v>
      </c>
      <c r="N432" s="213" t="s">
        <v>44</v>
      </c>
      <c r="O432" s="85"/>
      <c r="P432" s="214">
        <f>O432*H432</f>
        <v>0</v>
      </c>
      <c r="Q432" s="214">
        <v>0.11241</v>
      </c>
      <c r="R432" s="214">
        <f>Q432*H432</f>
        <v>0.11241</v>
      </c>
      <c r="S432" s="214">
        <v>0</v>
      </c>
      <c r="T432" s="215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16" t="s">
        <v>147</v>
      </c>
      <c r="AT432" s="216" t="s">
        <v>142</v>
      </c>
      <c r="AU432" s="216" t="s">
        <v>83</v>
      </c>
      <c r="AY432" s="18" t="s">
        <v>140</v>
      </c>
      <c r="BE432" s="217">
        <f>IF(N432="základní",J432,0)</f>
        <v>0</v>
      </c>
      <c r="BF432" s="217">
        <f>IF(N432="snížená",J432,0)</f>
        <v>0</v>
      </c>
      <c r="BG432" s="217">
        <f>IF(N432="zákl. přenesená",J432,0)</f>
        <v>0</v>
      </c>
      <c r="BH432" s="217">
        <f>IF(N432="sníž. přenesená",J432,0)</f>
        <v>0</v>
      </c>
      <c r="BI432" s="217">
        <f>IF(N432="nulová",J432,0)</f>
        <v>0</v>
      </c>
      <c r="BJ432" s="18" t="s">
        <v>81</v>
      </c>
      <c r="BK432" s="217">
        <f>ROUND(I432*H432,2)</f>
        <v>0</v>
      </c>
      <c r="BL432" s="18" t="s">
        <v>147</v>
      </c>
      <c r="BM432" s="216" t="s">
        <v>629</v>
      </c>
    </row>
    <row r="433" s="2" customFormat="1">
      <c r="A433" s="39"/>
      <c r="B433" s="40"/>
      <c r="C433" s="41"/>
      <c r="D433" s="218" t="s">
        <v>149</v>
      </c>
      <c r="E433" s="41"/>
      <c r="F433" s="219" t="s">
        <v>630</v>
      </c>
      <c r="G433" s="41"/>
      <c r="H433" s="41"/>
      <c r="I433" s="220"/>
      <c r="J433" s="41"/>
      <c r="K433" s="41"/>
      <c r="L433" s="45"/>
      <c r="M433" s="221"/>
      <c r="N433" s="222"/>
      <c r="O433" s="85"/>
      <c r="P433" s="85"/>
      <c r="Q433" s="85"/>
      <c r="R433" s="85"/>
      <c r="S433" s="85"/>
      <c r="T433" s="86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T433" s="18" t="s">
        <v>149</v>
      </c>
      <c r="AU433" s="18" t="s">
        <v>83</v>
      </c>
    </row>
    <row r="434" s="2" customFormat="1">
      <c r="A434" s="39"/>
      <c r="B434" s="40"/>
      <c r="C434" s="41"/>
      <c r="D434" s="223" t="s">
        <v>151</v>
      </c>
      <c r="E434" s="41"/>
      <c r="F434" s="224" t="s">
        <v>631</v>
      </c>
      <c r="G434" s="41"/>
      <c r="H434" s="41"/>
      <c r="I434" s="220"/>
      <c r="J434" s="41"/>
      <c r="K434" s="41"/>
      <c r="L434" s="45"/>
      <c r="M434" s="221"/>
      <c r="N434" s="222"/>
      <c r="O434" s="85"/>
      <c r="P434" s="85"/>
      <c r="Q434" s="85"/>
      <c r="R434" s="85"/>
      <c r="S434" s="85"/>
      <c r="T434" s="86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151</v>
      </c>
      <c r="AU434" s="18" t="s">
        <v>83</v>
      </c>
    </row>
    <row r="435" s="13" customFormat="1">
      <c r="A435" s="13"/>
      <c r="B435" s="225"/>
      <c r="C435" s="226"/>
      <c r="D435" s="218" t="s">
        <v>153</v>
      </c>
      <c r="E435" s="227" t="s">
        <v>28</v>
      </c>
      <c r="F435" s="228" t="s">
        <v>81</v>
      </c>
      <c r="G435" s="226"/>
      <c r="H435" s="229">
        <v>1</v>
      </c>
      <c r="I435" s="230"/>
      <c r="J435" s="226"/>
      <c r="K435" s="226"/>
      <c r="L435" s="231"/>
      <c r="M435" s="232"/>
      <c r="N435" s="233"/>
      <c r="O435" s="233"/>
      <c r="P435" s="233"/>
      <c r="Q435" s="233"/>
      <c r="R435" s="233"/>
      <c r="S435" s="233"/>
      <c r="T435" s="234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5" t="s">
        <v>153</v>
      </c>
      <c r="AU435" s="235" t="s">
        <v>83</v>
      </c>
      <c r="AV435" s="13" t="s">
        <v>83</v>
      </c>
      <c r="AW435" s="13" t="s">
        <v>35</v>
      </c>
      <c r="AX435" s="13" t="s">
        <v>73</v>
      </c>
      <c r="AY435" s="235" t="s">
        <v>140</v>
      </c>
    </row>
    <row r="436" s="14" customFormat="1">
      <c r="A436" s="14"/>
      <c r="B436" s="236"/>
      <c r="C436" s="237"/>
      <c r="D436" s="218" t="s">
        <v>153</v>
      </c>
      <c r="E436" s="238" t="s">
        <v>28</v>
      </c>
      <c r="F436" s="239" t="s">
        <v>174</v>
      </c>
      <c r="G436" s="237"/>
      <c r="H436" s="240">
        <v>1</v>
      </c>
      <c r="I436" s="241"/>
      <c r="J436" s="237"/>
      <c r="K436" s="237"/>
      <c r="L436" s="242"/>
      <c r="M436" s="243"/>
      <c r="N436" s="244"/>
      <c r="O436" s="244"/>
      <c r="P436" s="244"/>
      <c r="Q436" s="244"/>
      <c r="R436" s="244"/>
      <c r="S436" s="244"/>
      <c r="T436" s="24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6" t="s">
        <v>153</v>
      </c>
      <c r="AU436" s="246" t="s">
        <v>83</v>
      </c>
      <c r="AV436" s="14" t="s">
        <v>147</v>
      </c>
      <c r="AW436" s="14" t="s">
        <v>35</v>
      </c>
      <c r="AX436" s="14" t="s">
        <v>81</v>
      </c>
      <c r="AY436" s="246" t="s">
        <v>140</v>
      </c>
    </row>
    <row r="437" s="2" customFormat="1" ht="21.75" customHeight="1">
      <c r="A437" s="39"/>
      <c r="B437" s="40"/>
      <c r="C437" s="248" t="s">
        <v>632</v>
      </c>
      <c r="D437" s="248" t="s">
        <v>290</v>
      </c>
      <c r="E437" s="249" t="s">
        <v>633</v>
      </c>
      <c r="F437" s="250" t="s">
        <v>634</v>
      </c>
      <c r="G437" s="251" t="s">
        <v>157</v>
      </c>
      <c r="H437" s="252">
        <v>1</v>
      </c>
      <c r="I437" s="253"/>
      <c r="J437" s="254">
        <f>ROUND(I437*H437,2)</f>
        <v>0</v>
      </c>
      <c r="K437" s="250" t="s">
        <v>146</v>
      </c>
      <c r="L437" s="255"/>
      <c r="M437" s="256" t="s">
        <v>28</v>
      </c>
      <c r="N437" s="257" t="s">
        <v>44</v>
      </c>
      <c r="O437" s="85"/>
      <c r="P437" s="214">
        <f>O437*H437</f>
        <v>0</v>
      </c>
      <c r="Q437" s="214">
        <v>0.0061000000000000004</v>
      </c>
      <c r="R437" s="214">
        <f>Q437*H437</f>
        <v>0.0061000000000000004</v>
      </c>
      <c r="S437" s="214">
        <v>0</v>
      </c>
      <c r="T437" s="215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16" t="s">
        <v>197</v>
      </c>
      <c r="AT437" s="216" t="s">
        <v>290</v>
      </c>
      <c r="AU437" s="216" t="s">
        <v>83</v>
      </c>
      <c r="AY437" s="18" t="s">
        <v>140</v>
      </c>
      <c r="BE437" s="217">
        <f>IF(N437="základní",J437,0)</f>
        <v>0</v>
      </c>
      <c r="BF437" s="217">
        <f>IF(N437="snížená",J437,0)</f>
        <v>0</v>
      </c>
      <c r="BG437" s="217">
        <f>IF(N437="zákl. přenesená",J437,0)</f>
        <v>0</v>
      </c>
      <c r="BH437" s="217">
        <f>IF(N437="sníž. přenesená",J437,0)</f>
        <v>0</v>
      </c>
      <c r="BI437" s="217">
        <f>IF(N437="nulová",J437,0)</f>
        <v>0</v>
      </c>
      <c r="BJ437" s="18" t="s">
        <v>81</v>
      </c>
      <c r="BK437" s="217">
        <f>ROUND(I437*H437,2)</f>
        <v>0</v>
      </c>
      <c r="BL437" s="18" t="s">
        <v>147</v>
      </c>
      <c r="BM437" s="216" t="s">
        <v>635</v>
      </c>
    </row>
    <row r="438" s="2" customFormat="1">
      <c r="A438" s="39"/>
      <c r="B438" s="40"/>
      <c r="C438" s="41"/>
      <c r="D438" s="218" t="s">
        <v>149</v>
      </c>
      <c r="E438" s="41"/>
      <c r="F438" s="219" t="s">
        <v>634</v>
      </c>
      <c r="G438" s="41"/>
      <c r="H438" s="41"/>
      <c r="I438" s="220"/>
      <c r="J438" s="41"/>
      <c r="K438" s="41"/>
      <c r="L438" s="45"/>
      <c r="M438" s="221"/>
      <c r="N438" s="222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149</v>
      </c>
      <c r="AU438" s="18" t="s">
        <v>83</v>
      </c>
    </row>
    <row r="439" s="13" customFormat="1">
      <c r="A439" s="13"/>
      <c r="B439" s="225"/>
      <c r="C439" s="226"/>
      <c r="D439" s="218" t="s">
        <v>153</v>
      </c>
      <c r="E439" s="227" t="s">
        <v>28</v>
      </c>
      <c r="F439" s="228" t="s">
        <v>81</v>
      </c>
      <c r="G439" s="226"/>
      <c r="H439" s="229">
        <v>1</v>
      </c>
      <c r="I439" s="230"/>
      <c r="J439" s="226"/>
      <c r="K439" s="226"/>
      <c r="L439" s="231"/>
      <c r="M439" s="232"/>
      <c r="N439" s="233"/>
      <c r="O439" s="233"/>
      <c r="P439" s="233"/>
      <c r="Q439" s="233"/>
      <c r="R439" s="233"/>
      <c r="S439" s="233"/>
      <c r="T439" s="23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5" t="s">
        <v>153</v>
      </c>
      <c r="AU439" s="235" t="s">
        <v>83</v>
      </c>
      <c r="AV439" s="13" t="s">
        <v>83</v>
      </c>
      <c r="AW439" s="13" t="s">
        <v>35</v>
      </c>
      <c r="AX439" s="13" t="s">
        <v>81</v>
      </c>
      <c r="AY439" s="235" t="s">
        <v>140</v>
      </c>
    </row>
    <row r="440" s="2" customFormat="1" ht="33" customHeight="1">
      <c r="A440" s="39"/>
      <c r="B440" s="40"/>
      <c r="C440" s="205" t="s">
        <v>636</v>
      </c>
      <c r="D440" s="205" t="s">
        <v>142</v>
      </c>
      <c r="E440" s="206" t="s">
        <v>637</v>
      </c>
      <c r="F440" s="207" t="s">
        <v>638</v>
      </c>
      <c r="G440" s="208" t="s">
        <v>531</v>
      </c>
      <c r="H440" s="209">
        <v>304.69999999999999</v>
      </c>
      <c r="I440" s="210"/>
      <c r="J440" s="211">
        <f>ROUND(I440*H440,2)</f>
        <v>0</v>
      </c>
      <c r="K440" s="207" t="s">
        <v>146</v>
      </c>
      <c r="L440" s="45"/>
      <c r="M440" s="212" t="s">
        <v>28</v>
      </c>
      <c r="N440" s="213" t="s">
        <v>44</v>
      </c>
      <c r="O440" s="85"/>
      <c r="P440" s="214">
        <f>O440*H440</f>
        <v>0</v>
      </c>
      <c r="Q440" s="214">
        <v>0.16850000000000001</v>
      </c>
      <c r="R440" s="214">
        <f>Q440*H440</f>
        <v>51.341950000000004</v>
      </c>
      <c r="S440" s="214">
        <v>0</v>
      </c>
      <c r="T440" s="215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16" t="s">
        <v>147</v>
      </c>
      <c r="AT440" s="216" t="s">
        <v>142</v>
      </c>
      <c r="AU440" s="216" t="s">
        <v>83</v>
      </c>
      <c r="AY440" s="18" t="s">
        <v>140</v>
      </c>
      <c r="BE440" s="217">
        <f>IF(N440="základní",J440,0)</f>
        <v>0</v>
      </c>
      <c r="BF440" s="217">
        <f>IF(N440="snížená",J440,0)</f>
        <v>0</v>
      </c>
      <c r="BG440" s="217">
        <f>IF(N440="zákl. přenesená",J440,0)</f>
        <v>0</v>
      </c>
      <c r="BH440" s="217">
        <f>IF(N440="sníž. přenesená",J440,0)</f>
        <v>0</v>
      </c>
      <c r="BI440" s="217">
        <f>IF(N440="nulová",J440,0)</f>
        <v>0</v>
      </c>
      <c r="BJ440" s="18" t="s">
        <v>81</v>
      </c>
      <c r="BK440" s="217">
        <f>ROUND(I440*H440,2)</f>
        <v>0</v>
      </c>
      <c r="BL440" s="18" t="s">
        <v>147</v>
      </c>
      <c r="BM440" s="216" t="s">
        <v>639</v>
      </c>
    </row>
    <row r="441" s="2" customFormat="1">
      <c r="A441" s="39"/>
      <c r="B441" s="40"/>
      <c r="C441" s="41"/>
      <c r="D441" s="218" t="s">
        <v>149</v>
      </c>
      <c r="E441" s="41"/>
      <c r="F441" s="219" t="s">
        <v>640</v>
      </c>
      <c r="G441" s="41"/>
      <c r="H441" s="41"/>
      <c r="I441" s="220"/>
      <c r="J441" s="41"/>
      <c r="K441" s="41"/>
      <c r="L441" s="45"/>
      <c r="M441" s="221"/>
      <c r="N441" s="222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149</v>
      </c>
      <c r="AU441" s="18" t="s">
        <v>83</v>
      </c>
    </row>
    <row r="442" s="2" customFormat="1">
      <c r="A442" s="39"/>
      <c r="B442" s="40"/>
      <c r="C442" s="41"/>
      <c r="D442" s="223" t="s">
        <v>151</v>
      </c>
      <c r="E442" s="41"/>
      <c r="F442" s="224" t="s">
        <v>641</v>
      </c>
      <c r="G442" s="41"/>
      <c r="H442" s="41"/>
      <c r="I442" s="220"/>
      <c r="J442" s="41"/>
      <c r="K442" s="41"/>
      <c r="L442" s="45"/>
      <c r="M442" s="221"/>
      <c r="N442" s="222"/>
      <c r="O442" s="85"/>
      <c r="P442" s="85"/>
      <c r="Q442" s="85"/>
      <c r="R442" s="85"/>
      <c r="S442" s="85"/>
      <c r="T442" s="86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151</v>
      </c>
      <c r="AU442" s="18" t="s">
        <v>83</v>
      </c>
    </row>
    <row r="443" s="13" customFormat="1">
      <c r="A443" s="13"/>
      <c r="B443" s="225"/>
      <c r="C443" s="226"/>
      <c r="D443" s="218" t="s">
        <v>153</v>
      </c>
      <c r="E443" s="227" t="s">
        <v>28</v>
      </c>
      <c r="F443" s="228" t="s">
        <v>642</v>
      </c>
      <c r="G443" s="226"/>
      <c r="H443" s="229">
        <v>304.69999999999999</v>
      </c>
      <c r="I443" s="230"/>
      <c r="J443" s="226"/>
      <c r="K443" s="226"/>
      <c r="L443" s="231"/>
      <c r="M443" s="232"/>
      <c r="N443" s="233"/>
      <c r="O443" s="233"/>
      <c r="P443" s="233"/>
      <c r="Q443" s="233"/>
      <c r="R443" s="233"/>
      <c r="S443" s="233"/>
      <c r="T443" s="23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5" t="s">
        <v>153</v>
      </c>
      <c r="AU443" s="235" t="s">
        <v>83</v>
      </c>
      <c r="AV443" s="13" t="s">
        <v>83</v>
      </c>
      <c r="AW443" s="13" t="s">
        <v>35</v>
      </c>
      <c r="AX443" s="13" t="s">
        <v>73</v>
      </c>
      <c r="AY443" s="235" t="s">
        <v>140</v>
      </c>
    </row>
    <row r="444" s="14" customFormat="1">
      <c r="A444" s="14"/>
      <c r="B444" s="236"/>
      <c r="C444" s="237"/>
      <c r="D444" s="218" t="s">
        <v>153</v>
      </c>
      <c r="E444" s="238" t="s">
        <v>28</v>
      </c>
      <c r="F444" s="239" t="s">
        <v>174</v>
      </c>
      <c r="G444" s="237"/>
      <c r="H444" s="240">
        <v>304.69999999999999</v>
      </c>
      <c r="I444" s="241"/>
      <c r="J444" s="237"/>
      <c r="K444" s="237"/>
      <c r="L444" s="242"/>
      <c r="M444" s="243"/>
      <c r="N444" s="244"/>
      <c r="O444" s="244"/>
      <c r="P444" s="244"/>
      <c r="Q444" s="244"/>
      <c r="R444" s="244"/>
      <c r="S444" s="244"/>
      <c r="T444" s="24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6" t="s">
        <v>153</v>
      </c>
      <c r="AU444" s="246" t="s">
        <v>83</v>
      </c>
      <c r="AV444" s="14" t="s">
        <v>147</v>
      </c>
      <c r="AW444" s="14" t="s">
        <v>35</v>
      </c>
      <c r="AX444" s="14" t="s">
        <v>81</v>
      </c>
      <c r="AY444" s="246" t="s">
        <v>140</v>
      </c>
    </row>
    <row r="445" s="2" customFormat="1" ht="16.5" customHeight="1">
      <c r="A445" s="39"/>
      <c r="B445" s="40"/>
      <c r="C445" s="248" t="s">
        <v>643</v>
      </c>
      <c r="D445" s="248" t="s">
        <v>290</v>
      </c>
      <c r="E445" s="249" t="s">
        <v>644</v>
      </c>
      <c r="F445" s="250" t="s">
        <v>645</v>
      </c>
      <c r="G445" s="251" t="s">
        <v>531</v>
      </c>
      <c r="H445" s="252">
        <v>260.10000000000002</v>
      </c>
      <c r="I445" s="253"/>
      <c r="J445" s="254">
        <f>ROUND(I445*H445,2)</f>
        <v>0</v>
      </c>
      <c r="K445" s="250" t="s">
        <v>146</v>
      </c>
      <c r="L445" s="255"/>
      <c r="M445" s="256" t="s">
        <v>28</v>
      </c>
      <c r="N445" s="257" t="s">
        <v>44</v>
      </c>
      <c r="O445" s="85"/>
      <c r="P445" s="214">
        <f>O445*H445</f>
        <v>0</v>
      </c>
      <c r="Q445" s="214">
        <v>0.080000000000000002</v>
      </c>
      <c r="R445" s="214">
        <f>Q445*H445</f>
        <v>20.808000000000003</v>
      </c>
      <c r="S445" s="214">
        <v>0</v>
      </c>
      <c r="T445" s="215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16" t="s">
        <v>197</v>
      </c>
      <c r="AT445" s="216" t="s">
        <v>290</v>
      </c>
      <c r="AU445" s="216" t="s">
        <v>83</v>
      </c>
      <c r="AY445" s="18" t="s">
        <v>140</v>
      </c>
      <c r="BE445" s="217">
        <f>IF(N445="základní",J445,0)</f>
        <v>0</v>
      </c>
      <c r="BF445" s="217">
        <f>IF(N445="snížená",J445,0)</f>
        <v>0</v>
      </c>
      <c r="BG445" s="217">
        <f>IF(N445="zákl. přenesená",J445,0)</f>
        <v>0</v>
      </c>
      <c r="BH445" s="217">
        <f>IF(N445="sníž. přenesená",J445,0)</f>
        <v>0</v>
      </c>
      <c r="BI445" s="217">
        <f>IF(N445="nulová",J445,0)</f>
        <v>0</v>
      </c>
      <c r="BJ445" s="18" t="s">
        <v>81</v>
      </c>
      <c r="BK445" s="217">
        <f>ROUND(I445*H445,2)</f>
        <v>0</v>
      </c>
      <c r="BL445" s="18" t="s">
        <v>147</v>
      </c>
      <c r="BM445" s="216" t="s">
        <v>646</v>
      </c>
    </row>
    <row r="446" s="2" customFormat="1">
      <c r="A446" s="39"/>
      <c r="B446" s="40"/>
      <c r="C446" s="41"/>
      <c r="D446" s="218" t="s">
        <v>149</v>
      </c>
      <c r="E446" s="41"/>
      <c r="F446" s="219" t="s">
        <v>645</v>
      </c>
      <c r="G446" s="41"/>
      <c r="H446" s="41"/>
      <c r="I446" s="220"/>
      <c r="J446" s="41"/>
      <c r="K446" s="41"/>
      <c r="L446" s="45"/>
      <c r="M446" s="221"/>
      <c r="N446" s="222"/>
      <c r="O446" s="85"/>
      <c r="P446" s="85"/>
      <c r="Q446" s="85"/>
      <c r="R446" s="85"/>
      <c r="S446" s="85"/>
      <c r="T446" s="86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149</v>
      </c>
      <c r="AU446" s="18" t="s">
        <v>83</v>
      </c>
    </row>
    <row r="447" s="13" customFormat="1">
      <c r="A447" s="13"/>
      <c r="B447" s="225"/>
      <c r="C447" s="226"/>
      <c r="D447" s="218" t="s">
        <v>153</v>
      </c>
      <c r="E447" s="227" t="s">
        <v>28</v>
      </c>
      <c r="F447" s="228" t="s">
        <v>647</v>
      </c>
      <c r="G447" s="226"/>
      <c r="H447" s="229">
        <v>255</v>
      </c>
      <c r="I447" s="230"/>
      <c r="J447" s="226"/>
      <c r="K447" s="226"/>
      <c r="L447" s="231"/>
      <c r="M447" s="232"/>
      <c r="N447" s="233"/>
      <c r="O447" s="233"/>
      <c r="P447" s="233"/>
      <c r="Q447" s="233"/>
      <c r="R447" s="233"/>
      <c r="S447" s="233"/>
      <c r="T447" s="23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5" t="s">
        <v>153</v>
      </c>
      <c r="AU447" s="235" t="s">
        <v>83</v>
      </c>
      <c r="AV447" s="13" t="s">
        <v>83</v>
      </c>
      <c r="AW447" s="13" t="s">
        <v>35</v>
      </c>
      <c r="AX447" s="13" t="s">
        <v>73</v>
      </c>
      <c r="AY447" s="235" t="s">
        <v>140</v>
      </c>
    </row>
    <row r="448" s="14" customFormat="1">
      <c r="A448" s="14"/>
      <c r="B448" s="236"/>
      <c r="C448" s="237"/>
      <c r="D448" s="218" t="s">
        <v>153</v>
      </c>
      <c r="E448" s="238" t="s">
        <v>28</v>
      </c>
      <c r="F448" s="239" t="s">
        <v>174</v>
      </c>
      <c r="G448" s="237"/>
      <c r="H448" s="240">
        <v>255</v>
      </c>
      <c r="I448" s="241"/>
      <c r="J448" s="237"/>
      <c r="K448" s="237"/>
      <c r="L448" s="242"/>
      <c r="M448" s="243"/>
      <c r="N448" s="244"/>
      <c r="O448" s="244"/>
      <c r="P448" s="244"/>
      <c r="Q448" s="244"/>
      <c r="R448" s="244"/>
      <c r="S448" s="244"/>
      <c r="T448" s="245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6" t="s">
        <v>153</v>
      </c>
      <c r="AU448" s="246" t="s">
        <v>83</v>
      </c>
      <c r="AV448" s="14" t="s">
        <v>147</v>
      </c>
      <c r="AW448" s="14" t="s">
        <v>35</v>
      </c>
      <c r="AX448" s="14" t="s">
        <v>81</v>
      </c>
      <c r="AY448" s="246" t="s">
        <v>140</v>
      </c>
    </row>
    <row r="449" s="13" customFormat="1">
      <c r="A449" s="13"/>
      <c r="B449" s="225"/>
      <c r="C449" s="226"/>
      <c r="D449" s="218" t="s">
        <v>153</v>
      </c>
      <c r="E449" s="226"/>
      <c r="F449" s="228" t="s">
        <v>648</v>
      </c>
      <c r="G449" s="226"/>
      <c r="H449" s="229">
        <v>260.10000000000002</v>
      </c>
      <c r="I449" s="230"/>
      <c r="J449" s="226"/>
      <c r="K449" s="226"/>
      <c r="L449" s="231"/>
      <c r="M449" s="232"/>
      <c r="N449" s="233"/>
      <c r="O449" s="233"/>
      <c r="P449" s="233"/>
      <c r="Q449" s="233"/>
      <c r="R449" s="233"/>
      <c r="S449" s="233"/>
      <c r="T449" s="23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5" t="s">
        <v>153</v>
      </c>
      <c r="AU449" s="235" t="s">
        <v>83</v>
      </c>
      <c r="AV449" s="13" t="s">
        <v>83</v>
      </c>
      <c r="AW449" s="13" t="s">
        <v>4</v>
      </c>
      <c r="AX449" s="13" t="s">
        <v>81</v>
      </c>
      <c r="AY449" s="235" t="s">
        <v>140</v>
      </c>
    </row>
    <row r="450" s="2" customFormat="1" ht="24.15" customHeight="1">
      <c r="A450" s="39"/>
      <c r="B450" s="40"/>
      <c r="C450" s="248" t="s">
        <v>649</v>
      </c>
      <c r="D450" s="248" t="s">
        <v>290</v>
      </c>
      <c r="E450" s="249" t="s">
        <v>650</v>
      </c>
      <c r="F450" s="250" t="s">
        <v>651</v>
      </c>
      <c r="G450" s="251" t="s">
        <v>531</v>
      </c>
      <c r="H450" s="252">
        <v>28.050000000000001</v>
      </c>
      <c r="I450" s="253"/>
      <c r="J450" s="254">
        <f>ROUND(I450*H450,2)</f>
        <v>0</v>
      </c>
      <c r="K450" s="250" t="s">
        <v>146</v>
      </c>
      <c r="L450" s="255"/>
      <c r="M450" s="256" t="s">
        <v>28</v>
      </c>
      <c r="N450" s="257" t="s">
        <v>44</v>
      </c>
      <c r="O450" s="85"/>
      <c r="P450" s="214">
        <f>O450*H450</f>
        <v>0</v>
      </c>
      <c r="Q450" s="214">
        <v>0.048300000000000003</v>
      </c>
      <c r="R450" s="214">
        <f>Q450*H450</f>
        <v>1.3548150000000001</v>
      </c>
      <c r="S450" s="214">
        <v>0</v>
      </c>
      <c r="T450" s="215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16" t="s">
        <v>197</v>
      </c>
      <c r="AT450" s="216" t="s">
        <v>290</v>
      </c>
      <c r="AU450" s="216" t="s">
        <v>83</v>
      </c>
      <c r="AY450" s="18" t="s">
        <v>140</v>
      </c>
      <c r="BE450" s="217">
        <f>IF(N450="základní",J450,0)</f>
        <v>0</v>
      </c>
      <c r="BF450" s="217">
        <f>IF(N450="snížená",J450,0)</f>
        <v>0</v>
      </c>
      <c r="BG450" s="217">
        <f>IF(N450="zákl. přenesená",J450,0)</f>
        <v>0</v>
      </c>
      <c r="BH450" s="217">
        <f>IF(N450="sníž. přenesená",J450,0)</f>
        <v>0</v>
      </c>
      <c r="BI450" s="217">
        <f>IF(N450="nulová",J450,0)</f>
        <v>0</v>
      </c>
      <c r="BJ450" s="18" t="s">
        <v>81</v>
      </c>
      <c r="BK450" s="217">
        <f>ROUND(I450*H450,2)</f>
        <v>0</v>
      </c>
      <c r="BL450" s="18" t="s">
        <v>147</v>
      </c>
      <c r="BM450" s="216" t="s">
        <v>652</v>
      </c>
    </row>
    <row r="451" s="2" customFormat="1">
      <c r="A451" s="39"/>
      <c r="B451" s="40"/>
      <c r="C451" s="41"/>
      <c r="D451" s="218" t="s">
        <v>149</v>
      </c>
      <c r="E451" s="41"/>
      <c r="F451" s="219" t="s">
        <v>651</v>
      </c>
      <c r="G451" s="41"/>
      <c r="H451" s="41"/>
      <c r="I451" s="220"/>
      <c r="J451" s="41"/>
      <c r="K451" s="41"/>
      <c r="L451" s="45"/>
      <c r="M451" s="221"/>
      <c r="N451" s="222"/>
      <c r="O451" s="85"/>
      <c r="P451" s="85"/>
      <c r="Q451" s="85"/>
      <c r="R451" s="85"/>
      <c r="S451" s="85"/>
      <c r="T451" s="86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149</v>
      </c>
      <c r="AU451" s="18" t="s">
        <v>83</v>
      </c>
    </row>
    <row r="452" s="13" customFormat="1">
      <c r="A452" s="13"/>
      <c r="B452" s="225"/>
      <c r="C452" s="226"/>
      <c r="D452" s="218" t="s">
        <v>153</v>
      </c>
      <c r="E452" s="227" t="s">
        <v>28</v>
      </c>
      <c r="F452" s="228" t="s">
        <v>653</v>
      </c>
      <c r="G452" s="226"/>
      <c r="H452" s="229">
        <v>27.5</v>
      </c>
      <c r="I452" s="230"/>
      <c r="J452" s="226"/>
      <c r="K452" s="226"/>
      <c r="L452" s="231"/>
      <c r="M452" s="232"/>
      <c r="N452" s="233"/>
      <c r="O452" s="233"/>
      <c r="P452" s="233"/>
      <c r="Q452" s="233"/>
      <c r="R452" s="233"/>
      <c r="S452" s="233"/>
      <c r="T452" s="23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5" t="s">
        <v>153</v>
      </c>
      <c r="AU452" s="235" t="s">
        <v>83</v>
      </c>
      <c r="AV452" s="13" t="s">
        <v>83</v>
      </c>
      <c r="AW452" s="13" t="s">
        <v>35</v>
      </c>
      <c r="AX452" s="13" t="s">
        <v>73</v>
      </c>
      <c r="AY452" s="235" t="s">
        <v>140</v>
      </c>
    </row>
    <row r="453" s="14" customFormat="1">
      <c r="A453" s="14"/>
      <c r="B453" s="236"/>
      <c r="C453" s="237"/>
      <c r="D453" s="218" t="s">
        <v>153</v>
      </c>
      <c r="E453" s="238" t="s">
        <v>28</v>
      </c>
      <c r="F453" s="239" t="s">
        <v>174</v>
      </c>
      <c r="G453" s="237"/>
      <c r="H453" s="240">
        <v>27.5</v>
      </c>
      <c r="I453" s="241"/>
      <c r="J453" s="237"/>
      <c r="K453" s="237"/>
      <c r="L453" s="242"/>
      <c r="M453" s="243"/>
      <c r="N453" s="244"/>
      <c r="O453" s="244"/>
      <c r="P453" s="244"/>
      <c r="Q453" s="244"/>
      <c r="R453" s="244"/>
      <c r="S453" s="244"/>
      <c r="T453" s="24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6" t="s">
        <v>153</v>
      </c>
      <c r="AU453" s="246" t="s">
        <v>83</v>
      </c>
      <c r="AV453" s="14" t="s">
        <v>147</v>
      </c>
      <c r="AW453" s="14" t="s">
        <v>35</v>
      </c>
      <c r="AX453" s="14" t="s">
        <v>81</v>
      </c>
      <c r="AY453" s="246" t="s">
        <v>140</v>
      </c>
    </row>
    <row r="454" s="13" customFormat="1">
      <c r="A454" s="13"/>
      <c r="B454" s="225"/>
      <c r="C454" s="226"/>
      <c r="D454" s="218" t="s">
        <v>153</v>
      </c>
      <c r="E454" s="226"/>
      <c r="F454" s="228" t="s">
        <v>654</v>
      </c>
      <c r="G454" s="226"/>
      <c r="H454" s="229">
        <v>28.050000000000001</v>
      </c>
      <c r="I454" s="230"/>
      <c r="J454" s="226"/>
      <c r="K454" s="226"/>
      <c r="L454" s="231"/>
      <c r="M454" s="232"/>
      <c r="N454" s="233"/>
      <c r="O454" s="233"/>
      <c r="P454" s="233"/>
      <c r="Q454" s="233"/>
      <c r="R454" s="233"/>
      <c r="S454" s="233"/>
      <c r="T454" s="23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5" t="s">
        <v>153</v>
      </c>
      <c r="AU454" s="235" t="s">
        <v>83</v>
      </c>
      <c r="AV454" s="13" t="s">
        <v>83</v>
      </c>
      <c r="AW454" s="13" t="s">
        <v>4</v>
      </c>
      <c r="AX454" s="13" t="s">
        <v>81</v>
      </c>
      <c r="AY454" s="235" t="s">
        <v>140</v>
      </c>
    </row>
    <row r="455" s="2" customFormat="1" ht="24.15" customHeight="1">
      <c r="A455" s="39"/>
      <c r="B455" s="40"/>
      <c r="C455" s="248" t="s">
        <v>655</v>
      </c>
      <c r="D455" s="248" t="s">
        <v>290</v>
      </c>
      <c r="E455" s="249" t="s">
        <v>656</v>
      </c>
      <c r="F455" s="250" t="s">
        <v>657</v>
      </c>
      <c r="G455" s="251" t="s">
        <v>531</v>
      </c>
      <c r="H455" s="252">
        <v>3</v>
      </c>
      <c r="I455" s="253"/>
      <c r="J455" s="254">
        <f>ROUND(I455*H455,2)</f>
        <v>0</v>
      </c>
      <c r="K455" s="250" t="s">
        <v>146</v>
      </c>
      <c r="L455" s="255"/>
      <c r="M455" s="256" t="s">
        <v>28</v>
      </c>
      <c r="N455" s="257" t="s">
        <v>44</v>
      </c>
      <c r="O455" s="85"/>
      <c r="P455" s="214">
        <f>O455*H455</f>
        <v>0</v>
      </c>
      <c r="Q455" s="214">
        <v>0.065670000000000006</v>
      </c>
      <c r="R455" s="214">
        <f>Q455*H455</f>
        <v>0.19701000000000002</v>
      </c>
      <c r="S455" s="214">
        <v>0</v>
      </c>
      <c r="T455" s="215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16" t="s">
        <v>197</v>
      </c>
      <c r="AT455" s="216" t="s">
        <v>290</v>
      </c>
      <c r="AU455" s="216" t="s">
        <v>83</v>
      </c>
      <c r="AY455" s="18" t="s">
        <v>140</v>
      </c>
      <c r="BE455" s="217">
        <f>IF(N455="základní",J455,0)</f>
        <v>0</v>
      </c>
      <c r="BF455" s="217">
        <f>IF(N455="snížená",J455,0)</f>
        <v>0</v>
      </c>
      <c r="BG455" s="217">
        <f>IF(N455="zákl. přenesená",J455,0)</f>
        <v>0</v>
      </c>
      <c r="BH455" s="217">
        <f>IF(N455="sníž. přenesená",J455,0)</f>
        <v>0</v>
      </c>
      <c r="BI455" s="217">
        <f>IF(N455="nulová",J455,0)</f>
        <v>0</v>
      </c>
      <c r="BJ455" s="18" t="s">
        <v>81</v>
      </c>
      <c r="BK455" s="217">
        <f>ROUND(I455*H455,2)</f>
        <v>0</v>
      </c>
      <c r="BL455" s="18" t="s">
        <v>147</v>
      </c>
      <c r="BM455" s="216" t="s">
        <v>658</v>
      </c>
    </row>
    <row r="456" s="2" customFormat="1">
      <c r="A456" s="39"/>
      <c r="B456" s="40"/>
      <c r="C456" s="41"/>
      <c r="D456" s="218" t="s">
        <v>149</v>
      </c>
      <c r="E456" s="41"/>
      <c r="F456" s="219" t="s">
        <v>657</v>
      </c>
      <c r="G456" s="41"/>
      <c r="H456" s="41"/>
      <c r="I456" s="220"/>
      <c r="J456" s="41"/>
      <c r="K456" s="41"/>
      <c r="L456" s="45"/>
      <c r="M456" s="221"/>
      <c r="N456" s="222"/>
      <c r="O456" s="85"/>
      <c r="P456" s="85"/>
      <c r="Q456" s="85"/>
      <c r="R456" s="85"/>
      <c r="S456" s="85"/>
      <c r="T456" s="86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149</v>
      </c>
      <c r="AU456" s="18" t="s">
        <v>83</v>
      </c>
    </row>
    <row r="457" s="13" customFormat="1">
      <c r="A457" s="13"/>
      <c r="B457" s="225"/>
      <c r="C457" s="226"/>
      <c r="D457" s="218" t="s">
        <v>153</v>
      </c>
      <c r="E457" s="227" t="s">
        <v>28</v>
      </c>
      <c r="F457" s="228" t="s">
        <v>161</v>
      </c>
      <c r="G457" s="226"/>
      <c r="H457" s="229">
        <v>3</v>
      </c>
      <c r="I457" s="230"/>
      <c r="J457" s="226"/>
      <c r="K457" s="226"/>
      <c r="L457" s="231"/>
      <c r="M457" s="232"/>
      <c r="N457" s="233"/>
      <c r="O457" s="233"/>
      <c r="P457" s="233"/>
      <c r="Q457" s="233"/>
      <c r="R457" s="233"/>
      <c r="S457" s="233"/>
      <c r="T457" s="234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5" t="s">
        <v>153</v>
      </c>
      <c r="AU457" s="235" t="s">
        <v>83</v>
      </c>
      <c r="AV457" s="13" t="s">
        <v>83</v>
      </c>
      <c r="AW457" s="13" t="s">
        <v>35</v>
      </c>
      <c r="AX457" s="13" t="s">
        <v>81</v>
      </c>
      <c r="AY457" s="235" t="s">
        <v>140</v>
      </c>
    </row>
    <row r="458" s="2" customFormat="1" ht="21.75" customHeight="1">
      <c r="A458" s="39"/>
      <c r="B458" s="40"/>
      <c r="C458" s="248" t="s">
        <v>659</v>
      </c>
      <c r="D458" s="248" t="s">
        <v>290</v>
      </c>
      <c r="E458" s="249" t="s">
        <v>660</v>
      </c>
      <c r="F458" s="250" t="s">
        <v>661</v>
      </c>
      <c r="G458" s="251" t="s">
        <v>531</v>
      </c>
      <c r="H458" s="252">
        <v>19.584</v>
      </c>
      <c r="I458" s="253"/>
      <c r="J458" s="254">
        <f>ROUND(I458*H458,2)</f>
        <v>0</v>
      </c>
      <c r="K458" s="250" t="s">
        <v>146</v>
      </c>
      <c r="L458" s="255"/>
      <c r="M458" s="256" t="s">
        <v>28</v>
      </c>
      <c r="N458" s="257" t="s">
        <v>44</v>
      </c>
      <c r="O458" s="85"/>
      <c r="P458" s="214">
        <f>O458*H458</f>
        <v>0</v>
      </c>
      <c r="Q458" s="214">
        <v>0.060999999999999999</v>
      </c>
      <c r="R458" s="214">
        <f>Q458*H458</f>
        <v>1.1946239999999999</v>
      </c>
      <c r="S458" s="214">
        <v>0</v>
      </c>
      <c r="T458" s="215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16" t="s">
        <v>197</v>
      </c>
      <c r="AT458" s="216" t="s">
        <v>290</v>
      </c>
      <c r="AU458" s="216" t="s">
        <v>83</v>
      </c>
      <c r="AY458" s="18" t="s">
        <v>140</v>
      </c>
      <c r="BE458" s="217">
        <f>IF(N458="základní",J458,0)</f>
        <v>0</v>
      </c>
      <c r="BF458" s="217">
        <f>IF(N458="snížená",J458,0)</f>
        <v>0</v>
      </c>
      <c r="BG458" s="217">
        <f>IF(N458="zákl. přenesená",J458,0)</f>
        <v>0</v>
      </c>
      <c r="BH458" s="217">
        <f>IF(N458="sníž. přenesená",J458,0)</f>
        <v>0</v>
      </c>
      <c r="BI458" s="217">
        <f>IF(N458="nulová",J458,0)</f>
        <v>0</v>
      </c>
      <c r="BJ458" s="18" t="s">
        <v>81</v>
      </c>
      <c r="BK458" s="217">
        <f>ROUND(I458*H458,2)</f>
        <v>0</v>
      </c>
      <c r="BL458" s="18" t="s">
        <v>147</v>
      </c>
      <c r="BM458" s="216" t="s">
        <v>662</v>
      </c>
    </row>
    <row r="459" s="2" customFormat="1">
      <c r="A459" s="39"/>
      <c r="B459" s="40"/>
      <c r="C459" s="41"/>
      <c r="D459" s="218" t="s">
        <v>149</v>
      </c>
      <c r="E459" s="41"/>
      <c r="F459" s="219" t="s">
        <v>661</v>
      </c>
      <c r="G459" s="41"/>
      <c r="H459" s="41"/>
      <c r="I459" s="220"/>
      <c r="J459" s="41"/>
      <c r="K459" s="41"/>
      <c r="L459" s="45"/>
      <c r="M459" s="221"/>
      <c r="N459" s="222"/>
      <c r="O459" s="85"/>
      <c r="P459" s="85"/>
      <c r="Q459" s="85"/>
      <c r="R459" s="85"/>
      <c r="S459" s="85"/>
      <c r="T459" s="86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149</v>
      </c>
      <c r="AU459" s="18" t="s">
        <v>83</v>
      </c>
    </row>
    <row r="460" s="13" customFormat="1">
      <c r="A460" s="13"/>
      <c r="B460" s="225"/>
      <c r="C460" s="226"/>
      <c r="D460" s="218" t="s">
        <v>153</v>
      </c>
      <c r="E460" s="227" t="s">
        <v>28</v>
      </c>
      <c r="F460" s="228" t="s">
        <v>663</v>
      </c>
      <c r="G460" s="226"/>
      <c r="H460" s="229">
        <v>8</v>
      </c>
      <c r="I460" s="230"/>
      <c r="J460" s="226"/>
      <c r="K460" s="226"/>
      <c r="L460" s="231"/>
      <c r="M460" s="232"/>
      <c r="N460" s="233"/>
      <c r="O460" s="233"/>
      <c r="P460" s="233"/>
      <c r="Q460" s="233"/>
      <c r="R460" s="233"/>
      <c r="S460" s="233"/>
      <c r="T460" s="23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5" t="s">
        <v>153</v>
      </c>
      <c r="AU460" s="235" t="s">
        <v>83</v>
      </c>
      <c r="AV460" s="13" t="s">
        <v>83</v>
      </c>
      <c r="AW460" s="13" t="s">
        <v>35</v>
      </c>
      <c r="AX460" s="13" t="s">
        <v>73</v>
      </c>
      <c r="AY460" s="235" t="s">
        <v>140</v>
      </c>
    </row>
    <row r="461" s="13" customFormat="1">
      <c r="A461" s="13"/>
      <c r="B461" s="225"/>
      <c r="C461" s="226"/>
      <c r="D461" s="218" t="s">
        <v>153</v>
      </c>
      <c r="E461" s="227" t="s">
        <v>28</v>
      </c>
      <c r="F461" s="228" t="s">
        <v>664</v>
      </c>
      <c r="G461" s="226"/>
      <c r="H461" s="229">
        <v>8.1999999999999993</v>
      </c>
      <c r="I461" s="230"/>
      <c r="J461" s="226"/>
      <c r="K461" s="226"/>
      <c r="L461" s="231"/>
      <c r="M461" s="232"/>
      <c r="N461" s="233"/>
      <c r="O461" s="233"/>
      <c r="P461" s="233"/>
      <c r="Q461" s="233"/>
      <c r="R461" s="233"/>
      <c r="S461" s="233"/>
      <c r="T461" s="23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5" t="s">
        <v>153</v>
      </c>
      <c r="AU461" s="235" t="s">
        <v>83</v>
      </c>
      <c r="AV461" s="13" t="s">
        <v>83</v>
      </c>
      <c r="AW461" s="13" t="s">
        <v>35</v>
      </c>
      <c r="AX461" s="13" t="s">
        <v>73</v>
      </c>
      <c r="AY461" s="235" t="s">
        <v>140</v>
      </c>
    </row>
    <row r="462" s="13" customFormat="1">
      <c r="A462" s="13"/>
      <c r="B462" s="225"/>
      <c r="C462" s="226"/>
      <c r="D462" s="218" t="s">
        <v>153</v>
      </c>
      <c r="E462" s="227" t="s">
        <v>28</v>
      </c>
      <c r="F462" s="228" t="s">
        <v>665</v>
      </c>
      <c r="G462" s="226"/>
      <c r="H462" s="229">
        <v>3</v>
      </c>
      <c r="I462" s="230"/>
      <c r="J462" s="226"/>
      <c r="K462" s="226"/>
      <c r="L462" s="231"/>
      <c r="M462" s="232"/>
      <c r="N462" s="233"/>
      <c r="O462" s="233"/>
      <c r="P462" s="233"/>
      <c r="Q462" s="233"/>
      <c r="R462" s="233"/>
      <c r="S462" s="233"/>
      <c r="T462" s="23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5" t="s">
        <v>153</v>
      </c>
      <c r="AU462" s="235" t="s">
        <v>83</v>
      </c>
      <c r="AV462" s="13" t="s">
        <v>83</v>
      </c>
      <c r="AW462" s="13" t="s">
        <v>35</v>
      </c>
      <c r="AX462" s="13" t="s">
        <v>73</v>
      </c>
      <c r="AY462" s="235" t="s">
        <v>140</v>
      </c>
    </row>
    <row r="463" s="14" customFormat="1">
      <c r="A463" s="14"/>
      <c r="B463" s="236"/>
      <c r="C463" s="237"/>
      <c r="D463" s="218" t="s">
        <v>153</v>
      </c>
      <c r="E463" s="238" t="s">
        <v>28</v>
      </c>
      <c r="F463" s="239" t="s">
        <v>174</v>
      </c>
      <c r="G463" s="237"/>
      <c r="H463" s="240">
        <v>19.199999999999999</v>
      </c>
      <c r="I463" s="241"/>
      <c r="J463" s="237"/>
      <c r="K463" s="237"/>
      <c r="L463" s="242"/>
      <c r="M463" s="243"/>
      <c r="N463" s="244"/>
      <c r="O463" s="244"/>
      <c r="P463" s="244"/>
      <c r="Q463" s="244"/>
      <c r="R463" s="244"/>
      <c r="S463" s="244"/>
      <c r="T463" s="24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6" t="s">
        <v>153</v>
      </c>
      <c r="AU463" s="246" t="s">
        <v>83</v>
      </c>
      <c r="AV463" s="14" t="s">
        <v>147</v>
      </c>
      <c r="AW463" s="14" t="s">
        <v>35</v>
      </c>
      <c r="AX463" s="14" t="s">
        <v>81</v>
      </c>
      <c r="AY463" s="246" t="s">
        <v>140</v>
      </c>
    </row>
    <row r="464" s="13" customFormat="1">
      <c r="A464" s="13"/>
      <c r="B464" s="225"/>
      <c r="C464" s="226"/>
      <c r="D464" s="218" t="s">
        <v>153</v>
      </c>
      <c r="E464" s="226"/>
      <c r="F464" s="228" t="s">
        <v>666</v>
      </c>
      <c r="G464" s="226"/>
      <c r="H464" s="229">
        <v>19.584</v>
      </c>
      <c r="I464" s="230"/>
      <c r="J464" s="226"/>
      <c r="K464" s="226"/>
      <c r="L464" s="231"/>
      <c r="M464" s="232"/>
      <c r="N464" s="233"/>
      <c r="O464" s="233"/>
      <c r="P464" s="233"/>
      <c r="Q464" s="233"/>
      <c r="R464" s="233"/>
      <c r="S464" s="233"/>
      <c r="T464" s="23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5" t="s">
        <v>153</v>
      </c>
      <c r="AU464" s="235" t="s">
        <v>83</v>
      </c>
      <c r="AV464" s="13" t="s">
        <v>83</v>
      </c>
      <c r="AW464" s="13" t="s">
        <v>4</v>
      </c>
      <c r="AX464" s="13" t="s">
        <v>81</v>
      </c>
      <c r="AY464" s="235" t="s">
        <v>140</v>
      </c>
    </row>
    <row r="465" s="2" customFormat="1" ht="33" customHeight="1">
      <c r="A465" s="39"/>
      <c r="B465" s="40"/>
      <c r="C465" s="205" t="s">
        <v>667</v>
      </c>
      <c r="D465" s="205" t="s">
        <v>142</v>
      </c>
      <c r="E465" s="206" t="s">
        <v>668</v>
      </c>
      <c r="F465" s="207" t="s">
        <v>669</v>
      </c>
      <c r="G465" s="208" t="s">
        <v>531</v>
      </c>
      <c r="H465" s="209">
        <v>678</v>
      </c>
      <c r="I465" s="210"/>
      <c r="J465" s="211">
        <f>ROUND(I465*H465,2)</f>
        <v>0</v>
      </c>
      <c r="K465" s="207" t="s">
        <v>146</v>
      </c>
      <c r="L465" s="45"/>
      <c r="M465" s="212" t="s">
        <v>28</v>
      </c>
      <c r="N465" s="213" t="s">
        <v>44</v>
      </c>
      <c r="O465" s="85"/>
      <c r="P465" s="214">
        <f>O465*H465</f>
        <v>0</v>
      </c>
      <c r="Q465" s="214">
        <v>0.14041999999999999</v>
      </c>
      <c r="R465" s="214">
        <f>Q465*H465</f>
        <v>95.204759999999993</v>
      </c>
      <c r="S465" s="214">
        <v>0</v>
      </c>
      <c r="T465" s="215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16" t="s">
        <v>147</v>
      </c>
      <c r="AT465" s="216" t="s">
        <v>142</v>
      </c>
      <c r="AU465" s="216" t="s">
        <v>83</v>
      </c>
      <c r="AY465" s="18" t="s">
        <v>140</v>
      </c>
      <c r="BE465" s="217">
        <f>IF(N465="základní",J465,0)</f>
        <v>0</v>
      </c>
      <c r="BF465" s="217">
        <f>IF(N465="snížená",J465,0)</f>
        <v>0</v>
      </c>
      <c r="BG465" s="217">
        <f>IF(N465="zákl. přenesená",J465,0)</f>
        <v>0</v>
      </c>
      <c r="BH465" s="217">
        <f>IF(N465="sníž. přenesená",J465,0)</f>
        <v>0</v>
      </c>
      <c r="BI465" s="217">
        <f>IF(N465="nulová",J465,0)</f>
        <v>0</v>
      </c>
      <c r="BJ465" s="18" t="s">
        <v>81</v>
      </c>
      <c r="BK465" s="217">
        <f>ROUND(I465*H465,2)</f>
        <v>0</v>
      </c>
      <c r="BL465" s="18" t="s">
        <v>147</v>
      </c>
      <c r="BM465" s="216" t="s">
        <v>670</v>
      </c>
    </row>
    <row r="466" s="2" customFormat="1">
      <c r="A466" s="39"/>
      <c r="B466" s="40"/>
      <c r="C466" s="41"/>
      <c r="D466" s="218" t="s">
        <v>149</v>
      </c>
      <c r="E466" s="41"/>
      <c r="F466" s="219" t="s">
        <v>671</v>
      </c>
      <c r="G466" s="41"/>
      <c r="H466" s="41"/>
      <c r="I466" s="220"/>
      <c r="J466" s="41"/>
      <c r="K466" s="41"/>
      <c r="L466" s="45"/>
      <c r="M466" s="221"/>
      <c r="N466" s="222"/>
      <c r="O466" s="85"/>
      <c r="P466" s="85"/>
      <c r="Q466" s="85"/>
      <c r="R466" s="85"/>
      <c r="S466" s="85"/>
      <c r="T466" s="86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149</v>
      </c>
      <c r="AU466" s="18" t="s">
        <v>83</v>
      </c>
    </row>
    <row r="467" s="2" customFormat="1">
      <c r="A467" s="39"/>
      <c r="B467" s="40"/>
      <c r="C467" s="41"/>
      <c r="D467" s="223" t="s">
        <v>151</v>
      </c>
      <c r="E467" s="41"/>
      <c r="F467" s="224" t="s">
        <v>672</v>
      </c>
      <c r="G467" s="41"/>
      <c r="H467" s="41"/>
      <c r="I467" s="220"/>
      <c r="J467" s="41"/>
      <c r="K467" s="41"/>
      <c r="L467" s="45"/>
      <c r="M467" s="221"/>
      <c r="N467" s="222"/>
      <c r="O467" s="85"/>
      <c r="P467" s="85"/>
      <c r="Q467" s="85"/>
      <c r="R467" s="85"/>
      <c r="S467" s="85"/>
      <c r="T467" s="86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151</v>
      </c>
      <c r="AU467" s="18" t="s">
        <v>83</v>
      </c>
    </row>
    <row r="468" s="13" customFormat="1">
      <c r="A468" s="13"/>
      <c r="B468" s="225"/>
      <c r="C468" s="226"/>
      <c r="D468" s="218" t="s">
        <v>153</v>
      </c>
      <c r="E468" s="227" t="s">
        <v>28</v>
      </c>
      <c r="F468" s="228" t="s">
        <v>673</v>
      </c>
      <c r="G468" s="226"/>
      <c r="H468" s="229">
        <v>678</v>
      </c>
      <c r="I468" s="230"/>
      <c r="J468" s="226"/>
      <c r="K468" s="226"/>
      <c r="L468" s="231"/>
      <c r="M468" s="232"/>
      <c r="N468" s="233"/>
      <c r="O468" s="233"/>
      <c r="P468" s="233"/>
      <c r="Q468" s="233"/>
      <c r="R468" s="233"/>
      <c r="S468" s="233"/>
      <c r="T468" s="23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5" t="s">
        <v>153</v>
      </c>
      <c r="AU468" s="235" t="s">
        <v>83</v>
      </c>
      <c r="AV468" s="13" t="s">
        <v>83</v>
      </c>
      <c r="AW468" s="13" t="s">
        <v>35</v>
      </c>
      <c r="AX468" s="13" t="s">
        <v>73</v>
      </c>
      <c r="AY468" s="235" t="s">
        <v>140</v>
      </c>
    </row>
    <row r="469" s="14" customFormat="1">
      <c r="A469" s="14"/>
      <c r="B469" s="236"/>
      <c r="C469" s="237"/>
      <c r="D469" s="218" t="s">
        <v>153</v>
      </c>
      <c r="E469" s="238" t="s">
        <v>28</v>
      </c>
      <c r="F469" s="239" t="s">
        <v>174</v>
      </c>
      <c r="G469" s="237"/>
      <c r="H469" s="240">
        <v>678</v>
      </c>
      <c r="I469" s="241"/>
      <c r="J469" s="237"/>
      <c r="K469" s="237"/>
      <c r="L469" s="242"/>
      <c r="M469" s="243"/>
      <c r="N469" s="244"/>
      <c r="O469" s="244"/>
      <c r="P469" s="244"/>
      <c r="Q469" s="244"/>
      <c r="R469" s="244"/>
      <c r="S469" s="244"/>
      <c r="T469" s="245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6" t="s">
        <v>153</v>
      </c>
      <c r="AU469" s="246" t="s">
        <v>83</v>
      </c>
      <c r="AV469" s="14" t="s">
        <v>147</v>
      </c>
      <c r="AW469" s="14" t="s">
        <v>35</v>
      </c>
      <c r="AX469" s="14" t="s">
        <v>81</v>
      </c>
      <c r="AY469" s="246" t="s">
        <v>140</v>
      </c>
    </row>
    <row r="470" s="2" customFormat="1" ht="16.5" customHeight="1">
      <c r="A470" s="39"/>
      <c r="B470" s="40"/>
      <c r="C470" s="248" t="s">
        <v>674</v>
      </c>
      <c r="D470" s="248" t="s">
        <v>290</v>
      </c>
      <c r="E470" s="249" t="s">
        <v>675</v>
      </c>
      <c r="F470" s="250" t="s">
        <v>676</v>
      </c>
      <c r="G470" s="251" t="s">
        <v>531</v>
      </c>
      <c r="H470" s="252">
        <v>691.55999999999995</v>
      </c>
      <c r="I470" s="253"/>
      <c r="J470" s="254">
        <f>ROUND(I470*H470,2)</f>
        <v>0</v>
      </c>
      <c r="K470" s="250" t="s">
        <v>146</v>
      </c>
      <c r="L470" s="255"/>
      <c r="M470" s="256" t="s">
        <v>28</v>
      </c>
      <c r="N470" s="257" t="s">
        <v>44</v>
      </c>
      <c r="O470" s="85"/>
      <c r="P470" s="214">
        <f>O470*H470</f>
        <v>0</v>
      </c>
      <c r="Q470" s="214">
        <v>0.056120000000000003</v>
      </c>
      <c r="R470" s="214">
        <f>Q470*H470</f>
        <v>38.810347200000002</v>
      </c>
      <c r="S470" s="214">
        <v>0</v>
      </c>
      <c r="T470" s="215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16" t="s">
        <v>197</v>
      </c>
      <c r="AT470" s="216" t="s">
        <v>290</v>
      </c>
      <c r="AU470" s="216" t="s">
        <v>83</v>
      </c>
      <c r="AY470" s="18" t="s">
        <v>140</v>
      </c>
      <c r="BE470" s="217">
        <f>IF(N470="základní",J470,0)</f>
        <v>0</v>
      </c>
      <c r="BF470" s="217">
        <f>IF(N470="snížená",J470,0)</f>
        <v>0</v>
      </c>
      <c r="BG470" s="217">
        <f>IF(N470="zákl. přenesená",J470,0)</f>
        <v>0</v>
      </c>
      <c r="BH470" s="217">
        <f>IF(N470="sníž. přenesená",J470,0)</f>
        <v>0</v>
      </c>
      <c r="BI470" s="217">
        <f>IF(N470="nulová",J470,0)</f>
        <v>0</v>
      </c>
      <c r="BJ470" s="18" t="s">
        <v>81</v>
      </c>
      <c r="BK470" s="217">
        <f>ROUND(I470*H470,2)</f>
        <v>0</v>
      </c>
      <c r="BL470" s="18" t="s">
        <v>147</v>
      </c>
      <c r="BM470" s="216" t="s">
        <v>677</v>
      </c>
    </row>
    <row r="471" s="2" customFormat="1">
      <c r="A471" s="39"/>
      <c r="B471" s="40"/>
      <c r="C471" s="41"/>
      <c r="D471" s="218" t="s">
        <v>149</v>
      </c>
      <c r="E471" s="41"/>
      <c r="F471" s="219" t="s">
        <v>676</v>
      </c>
      <c r="G471" s="41"/>
      <c r="H471" s="41"/>
      <c r="I471" s="220"/>
      <c r="J471" s="41"/>
      <c r="K471" s="41"/>
      <c r="L471" s="45"/>
      <c r="M471" s="221"/>
      <c r="N471" s="222"/>
      <c r="O471" s="85"/>
      <c r="P471" s="85"/>
      <c r="Q471" s="85"/>
      <c r="R471" s="85"/>
      <c r="S471" s="85"/>
      <c r="T471" s="86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149</v>
      </c>
      <c r="AU471" s="18" t="s">
        <v>83</v>
      </c>
    </row>
    <row r="472" s="2" customFormat="1">
      <c r="A472" s="39"/>
      <c r="B472" s="40"/>
      <c r="C472" s="41"/>
      <c r="D472" s="218" t="s">
        <v>221</v>
      </c>
      <c r="E472" s="41"/>
      <c r="F472" s="247" t="s">
        <v>678</v>
      </c>
      <c r="G472" s="41"/>
      <c r="H472" s="41"/>
      <c r="I472" s="220"/>
      <c r="J472" s="41"/>
      <c r="K472" s="41"/>
      <c r="L472" s="45"/>
      <c r="M472" s="221"/>
      <c r="N472" s="222"/>
      <c r="O472" s="85"/>
      <c r="P472" s="85"/>
      <c r="Q472" s="85"/>
      <c r="R472" s="85"/>
      <c r="S472" s="85"/>
      <c r="T472" s="86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221</v>
      </c>
      <c r="AU472" s="18" t="s">
        <v>83</v>
      </c>
    </row>
    <row r="473" s="13" customFormat="1">
      <c r="A473" s="13"/>
      <c r="B473" s="225"/>
      <c r="C473" s="226"/>
      <c r="D473" s="218" t="s">
        <v>153</v>
      </c>
      <c r="E473" s="227" t="s">
        <v>28</v>
      </c>
      <c r="F473" s="228" t="s">
        <v>673</v>
      </c>
      <c r="G473" s="226"/>
      <c r="H473" s="229">
        <v>678</v>
      </c>
      <c r="I473" s="230"/>
      <c r="J473" s="226"/>
      <c r="K473" s="226"/>
      <c r="L473" s="231"/>
      <c r="M473" s="232"/>
      <c r="N473" s="233"/>
      <c r="O473" s="233"/>
      <c r="P473" s="233"/>
      <c r="Q473" s="233"/>
      <c r="R473" s="233"/>
      <c r="S473" s="233"/>
      <c r="T473" s="23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5" t="s">
        <v>153</v>
      </c>
      <c r="AU473" s="235" t="s">
        <v>83</v>
      </c>
      <c r="AV473" s="13" t="s">
        <v>83</v>
      </c>
      <c r="AW473" s="13" t="s">
        <v>35</v>
      </c>
      <c r="AX473" s="13" t="s">
        <v>73</v>
      </c>
      <c r="AY473" s="235" t="s">
        <v>140</v>
      </c>
    </row>
    <row r="474" s="14" customFormat="1">
      <c r="A474" s="14"/>
      <c r="B474" s="236"/>
      <c r="C474" s="237"/>
      <c r="D474" s="218" t="s">
        <v>153</v>
      </c>
      <c r="E474" s="238" t="s">
        <v>28</v>
      </c>
      <c r="F474" s="239" t="s">
        <v>174</v>
      </c>
      <c r="G474" s="237"/>
      <c r="H474" s="240">
        <v>678</v>
      </c>
      <c r="I474" s="241"/>
      <c r="J474" s="237"/>
      <c r="K474" s="237"/>
      <c r="L474" s="242"/>
      <c r="M474" s="243"/>
      <c r="N474" s="244"/>
      <c r="O474" s="244"/>
      <c r="P474" s="244"/>
      <c r="Q474" s="244"/>
      <c r="R474" s="244"/>
      <c r="S474" s="244"/>
      <c r="T474" s="24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46" t="s">
        <v>153</v>
      </c>
      <c r="AU474" s="246" t="s">
        <v>83</v>
      </c>
      <c r="AV474" s="14" t="s">
        <v>147</v>
      </c>
      <c r="AW474" s="14" t="s">
        <v>35</v>
      </c>
      <c r="AX474" s="14" t="s">
        <v>81</v>
      </c>
      <c r="AY474" s="246" t="s">
        <v>140</v>
      </c>
    </row>
    <row r="475" s="13" customFormat="1">
      <c r="A475" s="13"/>
      <c r="B475" s="225"/>
      <c r="C475" s="226"/>
      <c r="D475" s="218" t="s">
        <v>153</v>
      </c>
      <c r="E475" s="226"/>
      <c r="F475" s="228" t="s">
        <v>679</v>
      </c>
      <c r="G475" s="226"/>
      <c r="H475" s="229">
        <v>691.55999999999995</v>
      </c>
      <c r="I475" s="230"/>
      <c r="J475" s="226"/>
      <c r="K475" s="226"/>
      <c r="L475" s="231"/>
      <c r="M475" s="232"/>
      <c r="N475" s="233"/>
      <c r="O475" s="233"/>
      <c r="P475" s="233"/>
      <c r="Q475" s="233"/>
      <c r="R475" s="233"/>
      <c r="S475" s="233"/>
      <c r="T475" s="23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5" t="s">
        <v>153</v>
      </c>
      <c r="AU475" s="235" t="s">
        <v>83</v>
      </c>
      <c r="AV475" s="13" t="s">
        <v>83</v>
      </c>
      <c r="AW475" s="13" t="s">
        <v>4</v>
      </c>
      <c r="AX475" s="13" t="s">
        <v>81</v>
      </c>
      <c r="AY475" s="235" t="s">
        <v>140</v>
      </c>
    </row>
    <row r="476" s="2" customFormat="1" ht="33" customHeight="1">
      <c r="A476" s="39"/>
      <c r="B476" s="40"/>
      <c r="C476" s="205" t="s">
        <v>680</v>
      </c>
      <c r="D476" s="205" t="s">
        <v>142</v>
      </c>
      <c r="E476" s="206" t="s">
        <v>681</v>
      </c>
      <c r="F476" s="207" t="s">
        <v>682</v>
      </c>
      <c r="G476" s="208" t="s">
        <v>531</v>
      </c>
      <c r="H476" s="209">
        <v>7.5</v>
      </c>
      <c r="I476" s="210"/>
      <c r="J476" s="211">
        <f>ROUND(I476*H476,2)</f>
        <v>0</v>
      </c>
      <c r="K476" s="207" t="s">
        <v>146</v>
      </c>
      <c r="L476" s="45"/>
      <c r="M476" s="212" t="s">
        <v>28</v>
      </c>
      <c r="N476" s="213" t="s">
        <v>44</v>
      </c>
      <c r="O476" s="85"/>
      <c r="P476" s="214">
        <f>O476*H476</f>
        <v>0</v>
      </c>
      <c r="Q476" s="214">
        <v>0.00060999999999999997</v>
      </c>
      <c r="R476" s="214">
        <f>Q476*H476</f>
        <v>0.0045750000000000001</v>
      </c>
      <c r="S476" s="214">
        <v>0</v>
      </c>
      <c r="T476" s="215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16" t="s">
        <v>147</v>
      </c>
      <c r="AT476" s="216" t="s">
        <v>142</v>
      </c>
      <c r="AU476" s="216" t="s">
        <v>83</v>
      </c>
      <c r="AY476" s="18" t="s">
        <v>140</v>
      </c>
      <c r="BE476" s="217">
        <f>IF(N476="základní",J476,0)</f>
        <v>0</v>
      </c>
      <c r="BF476" s="217">
        <f>IF(N476="snížená",J476,0)</f>
        <v>0</v>
      </c>
      <c r="BG476" s="217">
        <f>IF(N476="zákl. přenesená",J476,0)</f>
        <v>0</v>
      </c>
      <c r="BH476" s="217">
        <f>IF(N476="sníž. přenesená",J476,0)</f>
        <v>0</v>
      </c>
      <c r="BI476" s="217">
        <f>IF(N476="nulová",J476,0)</f>
        <v>0</v>
      </c>
      <c r="BJ476" s="18" t="s">
        <v>81</v>
      </c>
      <c r="BK476" s="217">
        <f>ROUND(I476*H476,2)</f>
        <v>0</v>
      </c>
      <c r="BL476" s="18" t="s">
        <v>147</v>
      </c>
      <c r="BM476" s="216" t="s">
        <v>683</v>
      </c>
    </row>
    <row r="477" s="2" customFormat="1">
      <c r="A477" s="39"/>
      <c r="B477" s="40"/>
      <c r="C477" s="41"/>
      <c r="D477" s="218" t="s">
        <v>149</v>
      </c>
      <c r="E477" s="41"/>
      <c r="F477" s="219" t="s">
        <v>684</v>
      </c>
      <c r="G477" s="41"/>
      <c r="H477" s="41"/>
      <c r="I477" s="220"/>
      <c r="J477" s="41"/>
      <c r="K477" s="41"/>
      <c r="L477" s="45"/>
      <c r="M477" s="221"/>
      <c r="N477" s="222"/>
      <c r="O477" s="85"/>
      <c r="P477" s="85"/>
      <c r="Q477" s="85"/>
      <c r="R477" s="85"/>
      <c r="S477" s="85"/>
      <c r="T477" s="86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T477" s="18" t="s">
        <v>149</v>
      </c>
      <c r="AU477" s="18" t="s">
        <v>83</v>
      </c>
    </row>
    <row r="478" s="2" customFormat="1">
      <c r="A478" s="39"/>
      <c r="B478" s="40"/>
      <c r="C478" s="41"/>
      <c r="D478" s="223" t="s">
        <v>151</v>
      </c>
      <c r="E478" s="41"/>
      <c r="F478" s="224" t="s">
        <v>685</v>
      </c>
      <c r="G478" s="41"/>
      <c r="H478" s="41"/>
      <c r="I478" s="220"/>
      <c r="J478" s="41"/>
      <c r="K478" s="41"/>
      <c r="L478" s="45"/>
      <c r="M478" s="221"/>
      <c r="N478" s="222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151</v>
      </c>
      <c r="AU478" s="18" t="s">
        <v>83</v>
      </c>
    </row>
    <row r="479" s="13" customFormat="1">
      <c r="A479" s="13"/>
      <c r="B479" s="225"/>
      <c r="C479" s="226"/>
      <c r="D479" s="218" t="s">
        <v>153</v>
      </c>
      <c r="E479" s="227" t="s">
        <v>28</v>
      </c>
      <c r="F479" s="228" t="s">
        <v>686</v>
      </c>
      <c r="G479" s="226"/>
      <c r="H479" s="229">
        <v>7.5</v>
      </c>
      <c r="I479" s="230"/>
      <c r="J479" s="226"/>
      <c r="K479" s="226"/>
      <c r="L479" s="231"/>
      <c r="M479" s="232"/>
      <c r="N479" s="233"/>
      <c r="O479" s="233"/>
      <c r="P479" s="233"/>
      <c r="Q479" s="233"/>
      <c r="R479" s="233"/>
      <c r="S479" s="233"/>
      <c r="T479" s="23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5" t="s">
        <v>153</v>
      </c>
      <c r="AU479" s="235" t="s">
        <v>83</v>
      </c>
      <c r="AV479" s="13" t="s">
        <v>83</v>
      </c>
      <c r="AW479" s="13" t="s">
        <v>35</v>
      </c>
      <c r="AX479" s="13" t="s">
        <v>73</v>
      </c>
      <c r="AY479" s="235" t="s">
        <v>140</v>
      </c>
    </row>
    <row r="480" s="14" customFormat="1">
      <c r="A480" s="14"/>
      <c r="B480" s="236"/>
      <c r="C480" s="237"/>
      <c r="D480" s="218" t="s">
        <v>153</v>
      </c>
      <c r="E480" s="238" t="s">
        <v>28</v>
      </c>
      <c r="F480" s="239" t="s">
        <v>174</v>
      </c>
      <c r="G480" s="237"/>
      <c r="H480" s="240">
        <v>7.5</v>
      </c>
      <c r="I480" s="241"/>
      <c r="J480" s="237"/>
      <c r="K480" s="237"/>
      <c r="L480" s="242"/>
      <c r="M480" s="243"/>
      <c r="N480" s="244"/>
      <c r="O480" s="244"/>
      <c r="P480" s="244"/>
      <c r="Q480" s="244"/>
      <c r="R480" s="244"/>
      <c r="S480" s="244"/>
      <c r="T480" s="24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6" t="s">
        <v>153</v>
      </c>
      <c r="AU480" s="246" t="s">
        <v>83</v>
      </c>
      <c r="AV480" s="14" t="s">
        <v>147</v>
      </c>
      <c r="AW480" s="14" t="s">
        <v>35</v>
      </c>
      <c r="AX480" s="14" t="s">
        <v>81</v>
      </c>
      <c r="AY480" s="246" t="s">
        <v>140</v>
      </c>
    </row>
    <row r="481" s="2" customFormat="1" ht="24.15" customHeight="1">
      <c r="A481" s="39"/>
      <c r="B481" s="40"/>
      <c r="C481" s="205" t="s">
        <v>687</v>
      </c>
      <c r="D481" s="205" t="s">
        <v>142</v>
      </c>
      <c r="E481" s="206" t="s">
        <v>688</v>
      </c>
      <c r="F481" s="207" t="s">
        <v>689</v>
      </c>
      <c r="G481" s="208" t="s">
        <v>531</v>
      </c>
      <c r="H481" s="209">
        <v>7.5</v>
      </c>
      <c r="I481" s="210"/>
      <c r="J481" s="211">
        <f>ROUND(I481*H481,2)</f>
        <v>0</v>
      </c>
      <c r="K481" s="207" t="s">
        <v>146</v>
      </c>
      <c r="L481" s="45"/>
      <c r="M481" s="212" t="s">
        <v>28</v>
      </c>
      <c r="N481" s="213" t="s">
        <v>44</v>
      </c>
      <c r="O481" s="85"/>
      <c r="P481" s="214">
        <f>O481*H481</f>
        <v>0</v>
      </c>
      <c r="Q481" s="214">
        <v>0</v>
      </c>
      <c r="R481" s="214">
        <f>Q481*H481</f>
        <v>0</v>
      </c>
      <c r="S481" s="214">
        <v>0</v>
      </c>
      <c r="T481" s="215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16" t="s">
        <v>147</v>
      </c>
      <c r="AT481" s="216" t="s">
        <v>142</v>
      </c>
      <c r="AU481" s="216" t="s">
        <v>83</v>
      </c>
      <c r="AY481" s="18" t="s">
        <v>140</v>
      </c>
      <c r="BE481" s="217">
        <f>IF(N481="základní",J481,0)</f>
        <v>0</v>
      </c>
      <c r="BF481" s="217">
        <f>IF(N481="snížená",J481,0)</f>
        <v>0</v>
      </c>
      <c r="BG481" s="217">
        <f>IF(N481="zákl. přenesená",J481,0)</f>
        <v>0</v>
      </c>
      <c r="BH481" s="217">
        <f>IF(N481="sníž. přenesená",J481,0)</f>
        <v>0</v>
      </c>
      <c r="BI481" s="217">
        <f>IF(N481="nulová",J481,0)</f>
        <v>0</v>
      </c>
      <c r="BJ481" s="18" t="s">
        <v>81</v>
      </c>
      <c r="BK481" s="217">
        <f>ROUND(I481*H481,2)</f>
        <v>0</v>
      </c>
      <c r="BL481" s="18" t="s">
        <v>147</v>
      </c>
      <c r="BM481" s="216" t="s">
        <v>690</v>
      </c>
    </row>
    <row r="482" s="2" customFormat="1">
      <c r="A482" s="39"/>
      <c r="B482" s="40"/>
      <c r="C482" s="41"/>
      <c r="D482" s="218" t="s">
        <v>149</v>
      </c>
      <c r="E482" s="41"/>
      <c r="F482" s="219" t="s">
        <v>691</v>
      </c>
      <c r="G482" s="41"/>
      <c r="H482" s="41"/>
      <c r="I482" s="220"/>
      <c r="J482" s="41"/>
      <c r="K482" s="41"/>
      <c r="L482" s="45"/>
      <c r="M482" s="221"/>
      <c r="N482" s="222"/>
      <c r="O482" s="85"/>
      <c r="P482" s="85"/>
      <c r="Q482" s="85"/>
      <c r="R482" s="85"/>
      <c r="S482" s="85"/>
      <c r="T482" s="86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149</v>
      </c>
      <c r="AU482" s="18" t="s">
        <v>83</v>
      </c>
    </row>
    <row r="483" s="2" customFormat="1">
      <c r="A483" s="39"/>
      <c r="B483" s="40"/>
      <c r="C483" s="41"/>
      <c r="D483" s="223" t="s">
        <v>151</v>
      </c>
      <c r="E483" s="41"/>
      <c r="F483" s="224" t="s">
        <v>692</v>
      </c>
      <c r="G483" s="41"/>
      <c r="H483" s="41"/>
      <c r="I483" s="220"/>
      <c r="J483" s="41"/>
      <c r="K483" s="41"/>
      <c r="L483" s="45"/>
      <c r="M483" s="221"/>
      <c r="N483" s="222"/>
      <c r="O483" s="85"/>
      <c r="P483" s="85"/>
      <c r="Q483" s="85"/>
      <c r="R483" s="85"/>
      <c r="S483" s="85"/>
      <c r="T483" s="86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151</v>
      </c>
      <c r="AU483" s="18" t="s">
        <v>83</v>
      </c>
    </row>
    <row r="484" s="13" customFormat="1">
      <c r="A484" s="13"/>
      <c r="B484" s="225"/>
      <c r="C484" s="226"/>
      <c r="D484" s="218" t="s">
        <v>153</v>
      </c>
      <c r="E484" s="227" t="s">
        <v>28</v>
      </c>
      <c r="F484" s="228" t="s">
        <v>686</v>
      </c>
      <c r="G484" s="226"/>
      <c r="H484" s="229">
        <v>7.5</v>
      </c>
      <c r="I484" s="230"/>
      <c r="J484" s="226"/>
      <c r="K484" s="226"/>
      <c r="L484" s="231"/>
      <c r="M484" s="232"/>
      <c r="N484" s="233"/>
      <c r="O484" s="233"/>
      <c r="P484" s="233"/>
      <c r="Q484" s="233"/>
      <c r="R484" s="233"/>
      <c r="S484" s="233"/>
      <c r="T484" s="23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5" t="s">
        <v>153</v>
      </c>
      <c r="AU484" s="235" t="s">
        <v>83</v>
      </c>
      <c r="AV484" s="13" t="s">
        <v>83</v>
      </c>
      <c r="AW484" s="13" t="s">
        <v>35</v>
      </c>
      <c r="AX484" s="13" t="s">
        <v>81</v>
      </c>
      <c r="AY484" s="235" t="s">
        <v>140</v>
      </c>
    </row>
    <row r="485" s="2" customFormat="1" ht="24.15" customHeight="1">
      <c r="A485" s="39"/>
      <c r="B485" s="40"/>
      <c r="C485" s="205" t="s">
        <v>693</v>
      </c>
      <c r="D485" s="205" t="s">
        <v>142</v>
      </c>
      <c r="E485" s="206" t="s">
        <v>694</v>
      </c>
      <c r="F485" s="207" t="s">
        <v>695</v>
      </c>
      <c r="G485" s="208" t="s">
        <v>145</v>
      </c>
      <c r="H485" s="209">
        <v>548</v>
      </c>
      <c r="I485" s="210"/>
      <c r="J485" s="211">
        <f>ROUND(I485*H485,2)</f>
        <v>0</v>
      </c>
      <c r="K485" s="207" t="s">
        <v>146</v>
      </c>
      <c r="L485" s="45"/>
      <c r="M485" s="212" t="s">
        <v>28</v>
      </c>
      <c r="N485" s="213" t="s">
        <v>44</v>
      </c>
      <c r="O485" s="85"/>
      <c r="P485" s="214">
        <f>O485*H485</f>
        <v>0</v>
      </c>
      <c r="Q485" s="214">
        <v>0</v>
      </c>
      <c r="R485" s="214">
        <f>Q485*H485</f>
        <v>0</v>
      </c>
      <c r="S485" s="214">
        <v>0</v>
      </c>
      <c r="T485" s="215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16" t="s">
        <v>147</v>
      </c>
      <c r="AT485" s="216" t="s">
        <v>142</v>
      </c>
      <c r="AU485" s="216" t="s">
        <v>83</v>
      </c>
      <c r="AY485" s="18" t="s">
        <v>140</v>
      </c>
      <c r="BE485" s="217">
        <f>IF(N485="základní",J485,0)</f>
        <v>0</v>
      </c>
      <c r="BF485" s="217">
        <f>IF(N485="snížená",J485,0)</f>
        <v>0</v>
      </c>
      <c r="BG485" s="217">
        <f>IF(N485="zákl. přenesená",J485,0)</f>
        <v>0</v>
      </c>
      <c r="BH485" s="217">
        <f>IF(N485="sníž. přenesená",J485,0)</f>
        <v>0</v>
      </c>
      <c r="BI485" s="217">
        <f>IF(N485="nulová",J485,0)</f>
        <v>0</v>
      </c>
      <c r="BJ485" s="18" t="s">
        <v>81</v>
      </c>
      <c r="BK485" s="217">
        <f>ROUND(I485*H485,2)</f>
        <v>0</v>
      </c>
      <c r="BL485" s="18" t="s">
        <v>147</v>
      </c>
      <c r="BM485" s="216" t="s">
        <v>696</v>
      </c>
    </row>
    <row r="486" s="2" customFormat="1">
      <c r="A486" s="39"/>
      <c r="B486" s="40"/>
      <c r="C486" s="41"/>
      <c r="D486" s="218" t="s">
        <v>149</v>
      </c>
      <c r="E486" s="41"/>
      <c r="F486" s="219" t="s">
        <v>697</v>
      </c>
      <c r="G486" s="41"/>
      <c r="H486" s="41"/>
      <c r="I486" s="220"/>
      <c r="J486" s="41"/>
      <c r="K486" s="41"/>
      <c r="L486" s="45"/>
      <c r="M486" s="221"/>
      <c r="N486" s="222"/>
      <c r="O486" s="85"/>
      <c r="P486" s="85"/>
      <c r="Q486" s="85"/>
      <c r="R486" s="85"/>
      <c r="S486" s="85"/>
      <c r="T486" s="86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149</v>
      </c>
      <c r="AU486" s="18" t="s">
        <v>83</v>
      </c>
    </row>
    <row r="487" s="2" customFormat="1">
      <c r="A487" s="39"/>
      <c r="B487" s="40"/>
      <c r="C487" s="41"/>
      <c r="D487" s="223" t="s">
        <v>151</v>
      </c>
      <c r="E487" s="41"/>
      <c r="F487" s="224" t="s">
        <v>698</v>
      </c>
      <c r="G487" s="41"/>
      <c r="H487" s="41"/>
      <c r="I487" s="220"/>
      <c r="J487" s="41"/>
      <c r="K487" s="41"/>
      <c r="L487" s="45"/>
      <c r="M487" s="221"/>
      <c r="N487" s="222"/>
      <c r="O487" s="85"/>
      <c r="P487" s="85"/>
      <c r="Q487" s="85"/>
      <c r="R487" s="85"/>
      <c r="S487" s="85"/>
      <c r="T487" s="86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151</v>
      </c>
      <c r="AU487" s="18" t="s">
        <v>83</v>
      </c>
    </row>
    <row r="488" s="2" customFormat="1">
      <c r="A488" s="39"/>
      <c r="B488" s="40"/>
      <c r="C488" s="41"/>
      <c r="D488" s="218" t="s">
        <v>221</v>
      </c>
      <c r="E488" s="41"/>
      <c r="F488" s="247" t="s">
        <v>699</v>
      </c>
      <c r="G488" s="41"/>
      <c r="H488" s="41"/>
      <c r="I488" s="220"/>
      <c r="J488" s="41"/>
      <c r="K488" s="41"/>
      <c r="L488" s="45"/>
      <c r="M488" s="221"/>
      <c r="N488" s="222"/>
      <c r="O488" s="85"/>
      <c r="P488" s="85"/>
      <c r="Q488" s="85"/>
      <c r="R488" s="85"/>
      <c r="S488" s="85"/>
      <c r="T488" s="86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221</v>
      </c>
      <c r="AU488" s="18" t="s">
        <v>83</v>
      </c>
    </row>
    <row r="489" s="13" customFormat="1">
      <c r="A489" s="13"/>
      <c r="B489" s="225"/>
      <c r="C489" s="226"/>
      <c r="D489" s="218" t="s">
        <v>153</v>
      </c>
      <c r="E489" s="227" t="s">
        <v>28</v>
      </c>
      <c r="F489" s="228" t="s">
        <v>700</v>
      </c>
      <c r="G489" s="226"/>
      <c r="H489" s="229">
        <v>548</v>
      </c>
      <c r="I489" s="230"/>
      <c r="J489" s="226"/>
      <c r="K489" s="226"/>
      <c r="L489" s="231"/>
      <c r="M489" s="232"/>
      <c r="N489" s="233"/>
      <c r="O489" s="233"/>
      <c r="P489" s="233"/>
      <c r="Q489" s="233"/>
      <c r="R489" s="233"/>
      <c r="S489" s="233"/>
      <c r="T489" s="234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5" t="s">
        <v>153</v>
      </c>
      <c r="AU489" s="235" t="s">
        <v>83</v>
      </c>
      <c r="AV489" s="13" t="s">
        <v>83</v>
      </c>
      <c r="AW489" s="13" t="s">
        <v>35</v>
      </c>
      <c r="AX489" s="13" t="s">
        <v>81</v>
      </c>
      <c r="AY489" s="235" t="s">
        <v>140</v>
      </c>
    </row>
    <row r="490" s="12" customFormat="1" ht="20.88" customHeight="1">
      <c r="A490" s="12"/>
      <c r="B490" s="189"/>
      <c r="C490" s="190"/>
      <c r="D490" s="191" t="s">
        <v>72</v>
      </c>
      <c r="E490" s="203" t="s">
        <v>701</v>
      </c>
      <c r="F490" s="203" t="s">
        <v>702</v>
      </c>
      <c r="G490" s="190"/>
      <c r="H490" s="190"/>
      <c r="I490" s="193"/>
      <c r="J490" s="204">
        <f>BK490</f>
        <v>0</v>
      </c>
      <c r="K490" s="190"/>
      <c r="L490" s="195"/>
      <c r="M490" s="196"/>
      <c r="N490" s="197"/>
      <c r="O490" s="197"/>
      <c r="P490" s="198">
        <f>SUM(P491:P516)</f>
        <v>0</v>
      </c>
      <c r="Q490" s="197"/>
      <c r="R490" s="198">
        <f>SUM(R491:R516)</f>
        <v>0</v>
      </c>
      <c r="S490" s="197"/>
      <c r="T490" s="199">
        <f>SUM(T491:T516)</f>
        <v>591.721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200" t="s">
        <v>81</v>
      </c>
      <c r="AT490" s="201" t="s">
        <v>72</v>
      </c>
      <c r="AU490" s="201" t="s">
        <v>83</v>
      </c>
      <c r="AY490" s="200" t="s">
        <v>140</v>
      </c>
      <c r="BK490" s="202">
        <f>SUM(BK491:BK516)</f>
        <v>0</v>
      </c>
    </row>
    <row r="491" s="2" customFormat="1" ht="24.15" customHeight="1">
      <c r="A491" s="39"/>
      <c r="B491" s="40"/>
      <c r="C491" s="205" t="s">
        <v>703</v>
      </c>
      <c r="D491" s="205" t="s">
        <v>142</v>
      </c>
      <c r="E491" s="206" t="s">
        <v>704</v>
      </c>
      <c r="F491" s="207" t="s">
        <v>705</v>
      </c>
      <c r="G491" s="208" t="s">
        <v>145</v>
      </c>
      <c r="H491" s="209">
        <v>548</v>
      </c>
      <c r="I491" s="210"/>
      <c r="J491" s="211">
        <f>ROUND(I491*H491,2)</f>
        <v>0</v>
      </c>
      <c r="K491" s="207" t="s">
        <v>146</v>
      </c>
      <c r="L491" s="45"/>
      <c r="M491" s="212" t="s">
        <v>28</v>
      </c>
      <c r="N491" s="213" t="s">
        <v>44</v>
      </c>
      <c r="O491" s="85"/>
      <c r="P491" s="214">
        <f>O491*H491</f>
        <v>0</v>
      </c>
      <c r="Q491" s="214">
        <v>0</v>
      </c>
      <c r="R491" s="214">
        <f>Q491*H491</f>
        <v>0</v>
      </c>
      <c r="S491" s="214">
        <v>0.255</v>
      </c>
      <c r="T491" s="215">
        <f>S491*H491</f>
        <v>139.74000000000001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16" t="s">
        <v>147</v>
      </c>
      <c r="AT491" s="216" t="s">
        <v>142</v>
      </c>
      <c r="AU491" s="216" t="s">
        <v>161</v>
      </c>
      <c r="AY491" s="18" t="s">
        <v>140</v>
      </c>
      <c r="BE491" s="217">
        <f>IF(N491="základní",J491,0)</f>
        <v>0</v>
      </c>
      <c r="BF491" s="217">
        <f>IF(N491="snížená",J491,0)</f>
        <v>0</v>
      </c>
      <c r="BG491" s="217">
        <f>IF(N491="zákl. přenesená",J491,0)</f>
        <v>0</v>
      </c>
      <c r="BH491" s="217">
        <f>IF(N491="sníž. přenesená",J491,0)</f>
        <v>0</v>
      </c>
      <c r="BI491" s="217">
        <f>IF(N491="nulová",J491,0)</f>
        <v>0</v>
      </c>
      <c r="BJ491" s="18" t="s">
        <v>81</v>
      </c>
      <c r="BK491" s="217">
        <f>ROUND(I491*H491,2)</f>
        <v>0</v>
      </c>
      <c r="BL491" s="18" t="s">
        <v>147</v>
      </c>
      <c r="BM491" s="216" t="s">
        <v>706</v>
      </c>
    </row>
    <row r="492" s="2" customFormat="1">
      <c r="A492" s="39"/>
      <c r="B492" s="40"/>
      <c r="C492" s="41"/>
      <c r="D492" s="218" t="s">
        <v>149</v>
      </c>
      <c r="E492" s="41"/>
      <c r="F492" s="219" t="s">
        <v>707</v>
      </c>
      <c r="G492" s="41"/>
      <c r="H492" s="41"/>
      <c r="I492" s="220"/>
      <c r="J492" s="41"/>
      <c r="K492" s="41"/>
      <c r="L492" s="45"/>
      <c r="M492" s="221"/>
      <c r="N492" s="222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149</v>
      </c>
      <c r="AU492" s="18" t="s">
        <v>161</v>
      </c>
    </row>
    <row r="493" s="2" customFormat="1">
      <c r="A493" s="39"/>
      <c r="B493" s="40"/>
      <c r="C493" s="41"/>
      <c r="D493" s="223" t="s">
        <v>151</v>
      </c>
      <c r="E493" s="41"/>
      <c r="F493" s="224" t="s">
        <v>708</v>
      </c>
      <c r="G493" s="41"/>
      <c r="H493" s="41"/>
      <c r="I493" s="220"/>
      <c r="J493" s="41"/>
      <c r="K493" s="41"/>
      <c r="L493" s="45"/>
      <c r="M493" s="221"/>
      <c r="N493" s="222"/>
      <c r="O493" s="85"/>
      <c r="P493" s="85"/>
      <c r="Q493" s="85"/>
      <c r="R493" s="85"/>
      <c r="S493" s="85"/>
      <c r="T493" s="86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151</v>
      </c>
      <c r="AU493" s="18" t="s">
        <v>161</v>
      </c>
    </row>
    <row r="494" s="13" customFormat="1">
      <c r="A494" s="13"/>
      <c r="B494" s="225"/>
      <c r="C494" s="226"/>
      <c r="D494" s="218" t="s">
        <v>153</v>
      </c>
      <c r="E494" s="227" t="s">
        <v>28</v>
      </c>
      <c r="F494" s="228" t="s">
        <v>700</v>
      </c>
      <c r="G494" s="226"/>
      <c r="H494" s="229">
        <v>548</v>
      </c>
      <c r="I494" s="230"/>
      <c r="J494" s="226"/>
      <c r="K494" s="226"/>
      <c r="L494" s="231"/>
      <c r="M494" s="232"/>
      <c r="N494" s="233"/>
      <c r="O494" s="233"/>
      <c r="P494" s="233"/>
      <c r="Q494" s="233"/>
      <c r="R494" s="233"/>
      <c r="S494" s="233"/>
      <c r="T494" s="23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5" t="s">
        <v>153</v>
      </c>
      <c r="AU494" s="235" t="s">
        <v>161</v>
      </c>
      <c r="AV494" s="13" t="s">
        <v>83</v>
      </c>
      <c r="AW494" s="13" t="s">
        <v>35</v>
      </c>
      <c r="AX494" s="13" t="s">
        <v>81</v>
      </c>
      <c r="AY494" s="235" t="s">
        <v>140</v>
      </c>
    </row>
    <row r="495" s="2" customFormat="1" ht="24.15" customHeight="1">
      <c r="A495" s="39"/>
      <c r="B495" s="40"/>
      <c r="C495" s="205" t="s">
        <v>709</v>
      </c>
      <c r="D495" s="205" t="s">
        <v>142</v>
      </c>
      <c r="E495" s="206" t="s">
        <v>710</v>
      </c>
      <c r="F495" s="207" t="s">
        <v>711</v>
      </c>
      <c r="G495" s="208" t="s">
        <v>145</v>
      </c>
      <c r="H495" s="209">
        <v>2.7999999999999998</v>
      </c>
      <c r="I495" s="210"/>
      <c r="J495" s="211">
        <f>ROUND(I495*H495,2)</f>
        <v>0</v>
      </c>
      <c r="K495" s="207" t="s">
        <v>146</v>
      </c>
      <c r="L495" s="45"/>
      <c r="M495" s="212" t="s">
        <v>28</v>
      </c>
      <c r="N495" s="213" t="s">
        <v>44</v>
      </c>
      <c r="O495" s="85"/>
      <c r="P495" s="214">
        <f>O495*H495</f>
        <v>0</v>
      </c>
      <c r="Q495" s="214">
        <v>0</v>
      </c>
      <c r="R495" s="214">
        <f>Q495*H495</f>
        <v>0</v>
      </c>
      <c r="S495" s="214">
        <v>0.32000000000000001</v>
      </c>
      <c r="T495" s="215">
        <f>S495*H495</f>
        <v>0.89599999999999991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16" t="s">
        <v>147</v>
      </c>
      <c r="AT495" s="216" t="s">
        <v>142</v>
      </c>
      <c r="AU495" s="216" t="s">
        <v>161</v>
      </c>
      <c r="AY495" s="18" t="s">
        <v>140</v>
      </c>
      <c r="BE495" s="217">
        <f>IF(N495="základní",J495,0)</f>
        <v>0</v>
      </c>
      <c r="BF495" s="217">
        <f>IF(N495="snížená",J495,0)</f>
        <v>0</v>
      </c>
      <c r="BG495" s="217">
        <f>IF(N495="zákl. přenesená",J495,0)</f>
        <v>0</v>
      </c>
      <c r="BH495" s="217">
        <f>IF(N495="sníž. přenesená",J495,0)</f>
        <v>0</v>
      </c>
      <c r="BI495" s="217">
        <f>IF(N495="nulová",J495,0)</f>
        <v>0</v>
      </c>
      <c r="BJ495" s="18" t="s">
        <v>81</v>
      </c>
      <c r="BK495" s="217">
        <f>ROUND(I495*H495,2)</f>
        <v>0</v>
      </c>
      <c r="BL495" s="18" t="s">
        <v>147</v>
      </c>
      <c r="BM495" s="216" t="s">
        <v>712</v>
      </c>
    </row>
    <row r="496" s="2" customFormat="1">
      <c r="A496" s="39"/>
      <c r="B496" s="40"/>
      <c r="C496" s="41"/>
      <c r="D496" s="218" t="s">
        <v>149</v>
      </c>
      <c r="E496" s="41"/>
      <c r="F496" s="219" t="s">
        <v>713</v>
      </c>
      <c r="G496" s="41"/>
      <c r="H496" s="41"/>
      <c r="I496" s="220"/>
      <c r="J496" s="41"/>
      <c r="K496" s="41"/>
      <c r="L496" s="45"/>
      <c r="M496" s="221"/>
      <c r="N496" s="222"/>
      <c r="O496" s="85"/>
      <c r="P496" s="85"/>
      <c r="Q496" s="85"/>
      <c r="R496" s="85"/>
      <c r="S496" s="85"/>
      <c r="T496" s="86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149</v>
      </c>
      <c r="AU496" s="18" t="s">
        <v>161</v>
      </c>
    </row>
    <row r="497" s="2" customFormat="1">
      <c r="A497" s="39"/>
      <c r="B497" s="40"/>
      <c r="C497" s="41"/>
      <c r="D497" s="223" t="s">
        <v>151</v>
      </c>
      <c r="E497" s="41"/>
      <c r="F497" s="224" t="s">
        <v>714</v>
      </c>
      <c r="G497" s="41"/>
      <c r="H497" s="41"/>
      <c r="I497" s="220"/>
      <c r="J497" s="41"/>
      <c r="K497" s="41"/>
      <c r="L497" s="45"/>
      <c r="M497" s="221"/>
      <c r="N497" s="222"/>
      <c r="O497" s="85"/>
      <c r="P497" s="85"/>
      <c r="Q497" s="85"/>
      <c r="R497" s="85"/>
      <c r="S497" s="85"/>
      <c r="T497" s="86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151</v>
      </c>
      <c r="AU497" s="18" t="s">
        <v>161</v>
      </c>
    </row>
    <row r="498" s="13" customFormat="1">
      <c r="A498" s="13"/>
      <c r="B498" s="225"/>
      <c r="C498" s="226"/>
      <c r="D498" s="218" t="s">
        <v>153</v>
      </c>
      <c r="E498" s="227" t="s">
        <v>28</v>
      </c>
      <c r="F498" s="228" t="s">
        <v>715</v>
      </c>
      <c r="G498" s="226"/>
      <c r="H498" s="229">
        <v>2.7999999999999998</v>
      </c>
      <c r="I498" s="230"/>
      <c r="J498" s="226"/>
      <c r="K498" s="226"/>
      <c r="L498" s="231"/>
      <c r="M498" s="232"/>
      <c r="N498" s="233"/>
      <c r="O498" s="233"/>
      <c r="P498" s="233"/>
      <c r="Q498" s="233"/>
      <c r="R498" s="233"/>
      <c r="S498" s="233"/>
      <c r="T498" s="23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5" t="s">
        <v>153</v>
      </c>
      <c r="AU498" s="235" t="s">
        <v>161</v>
      </c>
      <c r="AV498" s="13" t="s">
        <v>83</v>
      </c>
      <c r="AW498" s="13" t="s">
        <v>35</v>
      </c>
      <c r="AX498" s="13" t="s">
        <v>81</v>
      </c>
      <c r="AY498" s="235" t="s">
        <v>140</v>
      </c>
    </row>
    <row r="499" s="2" customFormat="1" ht="24.15" customHeight="1">
      <c r="A499" s="39"/>
      <c r="B499" s="40"/>
      <c r="C499" s="205" t="s">
        <v>716</v>
      </c>
      <c r="D499" s="205" t="s">
        <v>142</v>
      </c>
      <c r="E499" s="206" t="s">
        <v>717</v>
      </c>
      <c r="F499" s="207" t="s">
        <v>718</v>
      </c>
      <c r="G499" s="208" t="s">
        <v>145</v>
      </c>
      <c r="H499" s="209">
        <v>262</v>
      </c>
      <c r="I499" s="210"/>
      <c r="J499" s="211">
        <f>ROUND(I499*H499,2)</f>
        <v>0</v>
      </c>
      <c r="K499" s="207" t="s">
        <v>146</v>
      </c>
      <c r="L499" s="45"/>
      <c r="M499" s="212" t="s">
        <v>28</v>
      </c>
      <c r="N499" s="213" t="s">
        <v>44</v>
      </c>
      <c r="O499" s="85"/>
      <c r="P499" s="214">
        <f>O499*H499</f>
        <v>0</v>
      </c>
      <c r="Q499" s="214">
        <v>0</v>
      </c>
      <c r="R499" s="214">
        <f>Q499*H499</f>
        <v>0</v>
      </c>
      <c r="S499" s="214">
        <v>0.17000000000000001</v>
      </c>
      <c r="T499" s="215">
        <f>S499*H499</f>
        <v>44.540000000000006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16" t="s">
        <v>147</v>
      </c>
      <c r="AT499" s="216" t="s">
        <v>142</v>
      </c>
      <c r="AU499" s="216" t="s">
        <v>161</v>
      </c>
      <c r="AY499" s="18" t="s">
        <v>140</v>
      </c>
      <c r="BE499" s="217">
        <f>IF(N499="základní",J499,0)</f>
        <v>0</v>
      </c>
      <c r="BF499" s="217">
        <f>IF(N499="snížená",J499,0)</f>
        <v>0</v>
      </c>
      <c r="BG499" s="217">
        <f>IF(N499="zákl. přenesená",J499,0)</f>
        <v>0</v>
      </c>
      <c r="BH499" s="217">
        <f>IF(N499="sníž. přenesená",J499,0)</f>
        <v>0</v>
      </c>
      <c r="BI499" s="217">
        <f>IF(N499="nulová",J499,0)</f>
        <v>0</v>
      </c>
      <c r="BJ499" s="18" t="s">
        <v>81</v>
      </c>
      <c r="BK499" s="217">
        <f>ROUND(I499*H499,2)</f>
        <v>0</v>
      </c>
      <c r="BL499" s="18" t="s">
        <v>147</v>
      </c>
      <c r="BM499" s="216" t="s">
        <v>719</v>
      </c>
    </row>
    <row r="500" s="2" customFormat="1">
      <c r="A500" s="39"/>
      <c r="B500" s="40"/>
      <c r="C500" s="41"/>
      <c r="D500" s="218" t="s">
        <v>149</v>
      </c>
      <c r="E500" s="41"/>
      <c r="F500" s="219" t="s">
        <v>720</v>
      </c>
      <c r="G500" s="41"/>
      <c r="H500" s="41"/>
      <c r="I500" s="220"/>
      <c r="J500" s="41"/>
      <c r="K500" s="41"/>
      <c r="L500" s="45"/>
      <c r="M500" s="221"/>
      <c r="N500" s="222"/>
      <c r="O500" s="85"/>
      <c r="P500" s="85"/>
      <c r="Q500" s="85"/>
      <c r="R500" s="85"/>
      <c r="S500" s="85"/>
      <c r="T500" s="86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149</v>
      </c>
      <c r="AU500" s="18" t="s">
        <v>161</v>
      </c>
    </row>
    <row r="501" s="2" customFormat="1">
      <c r="A501" s="39"/>
      <c r="B501" s="40"/>
      <c r="C501" s="41"/>
      <c r="D501" s="223" t="s">
        <v>151</v>
      </c>
      <c r="E501" s="41"/>
      <c r="F501" s="224" t="s">
        <v>721</v>
      </c>
      <c r="G501" s="41"/>
      <c r="H501" s="41"/>
      <c r="I501" s="220"/>
      <c r="J501" s="41"/>
      <c r="K501" s="41"/>
      <c r="L501" s="45"/>
      <c r="M501" s="221"/>
      <c r="N501" s="222"/>
      <c r="O501" s="85"/>
      <c r="P501" s="85"/>
      <c r="Q501" s="85"/>
      <c r="R501" s="85"/>
      <c r="S501" s="85"/>
      <c r="T501" s="86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18" t="s">
        <v>151</v>
      </c>
      <c r="AU501" s="18" t="s">
        <v>161</v>
      </c>
    </row>
    <row r="502" s="13" customFormat="1">
      <c r="A502" s="13"/>
      <c r="B502" s="225"/>
      <c r="C502" s="226"/>
      <c r="D502" s="218" t="s">
        <v>153</v>
      </c>
      <c r="E502" s="227" t="s">
        <v>28</v>
      </c>
      <c r="F502" s="228" t="s">
        <v>722</v>
      </c>
      <c r="G502" s="226"/>
      <c r="H502" s="229">
        <v>262</v>
      </c>
      <c r="I502" s="230"/>
      <c r="J502" s="226"/>
      <c r="K502" s="226"/>
      <c r="L502" s="231"/>
      <c r="M502" s="232"/>
      <c r="N502" s="233"/>
      <c r="O502" s="233"/>
      <c r="P502" s="233"/>
      <c r="Q502" s="233"/>
      <c r="R502" s="233"/>
      <c r="S502" s="233"/>
      <c r="T502" s="234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5" t="s">
        <v>153</v>
      </c>
      <c r="AU502" s="235" t="s">
        <v>161</v>
      </c>
      <c r="AV502" s="13" t="s">
        <v>83</v>
      </c>
      <c r="AW502" s="13" t="s">
        <v>35</v>
      </c>
      <c r="AX502" s="13" t="s">
        <v>81</v>
      </c>
      <c r="AY502" s="235" t="s">
        <v>140</v>
      </c>
    </row>
    <row r="503" s="2" customFormat="1" ht="24.15" customHeight="1">
      <c r="A503" s="39"/>
      <c r="B503" s="40"/>
      <c r="C503" s="205" t="s">
        <v>723</v>
      </c>
      <c r="D503" s="205" t="s">
        <v>142</v>
      </c>
      <c r="E503" s="206" t="s">
        <v>724</v>
      </c>
      <c r="F503" s="207" t="s">
        <v>725</v>
      </c>
      <c r="G503" s="208" t="s">
        <v>145</v>
      </c>
      <c r="H503" s="209">
        <v>1133</v>
      </c>
      <c r="I503" s="210"/>
      <c r="J503" s="211">
        <f>ROUND(I503*H503,2)</f>
        <v>0</v>
      </c>
      <c r="K503" s="207" t="s">
        <v>146</v>
      </c>
      <c r="L503" s="45"/>
      <c r="M503" s="212" t="s">
        <v>28</v>
      </c>
      <c r="N503" s="213" t="s">
        <v>44</v>
      </c>
      <c r="O503" s="85"/>
      <c r="P503" s="214">
        <f>O503*H503</f>
        <v>0</v>
      </c>
      <c r="Q503" s="214">
        <v>0</v>
      </c>
      <c r="R503" s="214">
        <f>Q503*H503</f>
        <v>0</v>
      </c>
      <c r="S503" s="214">
        <v>0.22</v>
      </c>
      <c r="T503" s="215">
        <f>S503*H503</f>
        <v>249.25999999999999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16" t="s">
        <v>147</v>
      </c>
      <c r="AT503" s="216" t="s">
        <v>142</v>
      </c>
      <c r="AU503" s="216" t="s">
        <v>161</v>
      </c>
      <c r="AY503" s="18" t="s">
        <v>140</v>
      </c>
      <c r="BE503" s="217">
        <f>IF(N503="základní",J503,0)</f>
        <v>0</v>
      </c>
      <c r="BF503" s="217">
        <f>IF(N503="snížená",J503,0)</f>
        <v>0</v>
      </c>
      <c r="BG503" s="217">
        <f>IF(N503="zákl. přenesená",J503,0)</f>
        <v>0</v>
      </c>
      <c r="BH503" s="217">
        <f>IF(N503="sníž. přenesená",J503,0)</f>
        <v>0</v>
      </c>
      <c r="BI503" s="217">
        <f>IF(N503="nulová",J503,0)</f>
        <v>0</v>
      </c>
      <c r="BJ503" s="18" t="s">
        <v>81</v>
      </c>
      <c r="BK503" s="217">
        <f>ROUND(I503*H503,2)</f>
        <v>0</v>
      </c>
      <c r="BL503" s="18" t="s">
        <v>147</v>
      </c>
      <c r="BM503" s="216" t="s">
        <v>726</v>
      </c>
    </row>
    <row r="504" s="2" customFormat="1">
      <c r="A504" s="39"/>
      <c r="B504" s="40"/>
      <c r="C504" s="41"/>
      <c r="D504" s="218" t="s">
        <v>149</v>
      </c>
      <c r="E504" s="41"/>
      <c r="F504" s="219" t="s">
        <v>727</v>
      </c>
      <c r="G504" s="41"/>
      <c r="H504" s="41"/>
      <c r="I504" s="220"/>
      <c r="J504" s="41"/>
      <c r="K504" s="41"/>
      <c r="L504" s="45"/>
      <c r="M504" s="221"/>
      <c r="N504" s="222"/>
      <c r="O504" s="85"/>
      <c r="P504" s="85"/>
      <c r="Q504" s="85"/>
      <c r="R504" s="85"/>
      <c r="S504" s="85"/>
      <c r="T504" s="86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T504" s="18" t="s">
        <v>149</v>
      </c>
      <c r="AU504" s="18" t="s">
        <v>161</v>
      </c>
    </row>
    <row r="505" s="2" customFormat="1">
      <c r="A505" s="39"/>
      <c r="B505" s="40"/>
      <c r="C505" s="41"/>
      <c r="D505" s="223" t="s">
        <v>151</v>
      </c>
      <c r="E505" s="41"/>
      <c r="F505" s="224" t="s">
        <v>728</v>
      </c>
      <c r="G505" s="41"/>
      <c r="H505" s="41"/>
      <c r="I505" s="220"/>
      <c r="J505" s="41"/>
      <c r="K505" s="41"/>
      <c r="L505" s="45"/>
      <c r="M505" s="221"/>
      <c r="N505" s="222"/>
      <c r="O505" s="85"/>
      <c r="P505" s="85"/>
      <c r="Q505" s="85"/>
      <c r="R505" s="85"/>
      <c r="S505" s="85"/>
      <c r="T505" s="86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151</v>
      </c>
      <c r="AU505" s="18" t="s">
        <v>161</v>
      </c>
    </row>
    <row r="506" s="13" customFormat="1">
      <c r="A506" s="13"/>
      <c r="B506" s="225"/>
      <c r="C506" s="226"/>
      <c r="D506" s="218" t="s">
        <v>153</v>
      </c>
      <c r="E506" s="227" t="s">
        <v>28</v>
      </c>
      <c r="F506" s="228" t="s">
        <v>729</v>
      </c>
      <c r="G506" s="226"/>
      <c r="H506" s="229">
        <v>1133</v>
      </c>
      <c r="I506" s="230"/>
      <c r="J506" s="226"/>
      <c r="K506" s="226"/>
      <c r="L506" s="231"/>
      <c r="M506" s="232"/>
      <c r="N506" s="233"/>
      <c r="O506" s="233"/>
      <c r="P506" s="233"/>
      <c r="Q506" s="233"/>
      <c r="R506" s="233"/>
      <c r="S506" s="233"/>
      <c r="T506" s="23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5" t="s">
        <v>153</v>
      </c>
      <c r="AU506" s="235" t="s">
        <v>161</v>
      </c>
      <c r="AV506" s="13" t="s">
        <v>83</v>
      </c>
      <c r="AW506" s="13" t="s">
        <v>35</v>
      </c>
      <c r="AX506" s="13" t="s">
        <v>81</v>
      </c>
      <c r="AY506" s="235" t="s">
        <v>140</v>
      </c>
    </row>
    <row r="507" s="2" customFormat="1" ht="16.5" customHeight="1">
      <c r="A507" s="39"/>
      <c r="B507" s="40"/>
      <c r="C507" s="205" t="s">
        <v>730</v>
      </c>
      <c r="D507" s="205" t="s">
        <v>142</v>
      </c>
      <c r="E507" s="206" t="s">
        <v>731</v>
      </c>
      <c r="F507" s="207" t="s">
        <v>732</v>
      </c>
      <c r="G507" s="208" t="s">
        <v>531</v>
      </c>
      <c r="H507" s="209">
        <v>166</v>
      </c>
      <c r="I507" s="210"/>
      <c r="J507" s="211">
        <f>ROUND(I507*H507,2)</f>
        <v>0</v>
      </c>
      <c r="K507" s="207" t="s">
        <v>146</v>
      </c>
      <c r="L507" s="45"/>
      <c r="M507" s="212" t="s">
        <v>28</v>
      </c>
      <c r="N507" s="213" t="s">
        <v>44</v>
      </c>
      <c r="O507" s="85"/>
      <c r="P507" s="214">
        <f>O507*H507</f>
        <v>0</v>
      </c>
      <c r="Q507" s="214">
        <v>0</v>
      </c>
      <c r="R507" s="214">
        <f>Q507*H507</f>
        <v>0</v>
      </c>
      <c r="S507" s="214">
        <v>0.23000000000000001</v>
      </c>
      <c r="T507" s="215">
        <f>S507*H507</f>
        <v>38.18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16" t="s">
        <v>147</v>
      </c>
      <c r="AT507" s="216" t="s">
        <v>142</v>
      </c>
      <c r="AU507" s="216" t="s">
        <v>161</v>
      </c>
      <c r="AY507" s="18" t="s">
        <v>140</v>
      </c>
      <c r="BE507" s="217">
        <f>IF(N507="základní",J507,0)</f>
        <v>0</v>
      </c>
      <c r="BF507" s="217">
        <f>IF(N507="snížená",J507,0)</f>
        <v>0</v>
      </c>
      <c r="BG507" s="217">
        <f>IF(N507="zákl. přenesená",J507,0)</f>
        <v>0</v>
      </c>
      <c r="BH507" s="217">
        <f>IF(N507="sníž. přenesená",J507,0)</f>
        <v>0</v>
      </c>
      <c r="BI507" s="217">
        <f>IF(N507="nulová",J507,0)</f>
        <v>0</v>
      </c>
      <c r="BJ507" s="18" t="s">
        <v>81</v>
      </c>
      <c r="BK507" s="217">
        <f>ROUND(I507*H507,2)</f>
        <v>0</v>
      </c>
      <c r="BL507" s="18" t="s">
        <v>147</v>
      </c>
      <c r="BM507" s="216" t="s">
        <v>733</v>
      </c>
    </row>
    <row r="508" s="2" customFormat="1">
      <c r="A508" s="39"/>
      <c r="B508" s="40"/>
      <c r="C508" s="41"/>
      <c r="D508" s="218" t="s">
        <v>149</v>
      </c>
      <c r="E508" s="41"/>
      <c r="F508" s="219" t="s">
        <v>734</v>
      </c>
      <c r="G508" s="41"/>
      <c r="H508" s="41"/>
      <c r="I508" s="220"/>
      <c r="J508" s="41"/>
      <c r="K508" s="41"/>
      <c r="L508" s="45"/>
      <c r="M508" s="221"/>
      <c r="N508" s="222"/>
      <c r="O508" s="85"/>
      <c r="P508" s="85"/>
      <c r="Q508" s="85"/>
      <c r="R508" s="85"/>
      <c r="S508" s="85"/>
      <c r="T508" s="86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149</v>
      </c>
      <c r="AU508" s="18" t="s">
        <v>161</v>
      </c>
    </row>
    <row r="509" s="2" customFormat="1">
      <c r="A509" s="39"/>
      <c r="B509" s="40"/>
      <c r="C509" s="41"/>
      <c r="D509" s="223" t="s">
        <v>151</v>
      </c>
      <c r="E509" s="41"/>
      <c r="F509" s="224" t="s">
        <v>735</v>
      </c>
      <c r="G509" s="41"/>
      <c r="H509" s="41"/>
      <c r="I509" s="220"/>
      <c r="J509" s="41"/>
      <c r="K509" s="41"/>
      <c r="L509" s="45"/>
      <c r="M509" s="221"/>
      <c r="N509" s="222"/>
      <c r="O509" s="85"/>
      <c r="P509" s="85"/>
      <c r="Q509" s="85"/>
      <c r="R509" s="85"/>
      <c r="S509" s="85"/>
      <c r="T509" s="86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151</v>
      </c>
      <c r="AU509" s="18" t="s">
        <v>161</v>
      </c>
    </row>
    <row r="510" s="13" customFormat="1">
      <c r="A510" s="13"/>
      <c r="B510" s="225"/>
      <c r="C510" s="226"/>
      <c r="D510" s="218" t="s">
        <v>153</v>
      </c>
      <c r="E510" s="227" t="s">
        <v>28</v>
      </c>
      <c r="F510" s="228" t="s">
        <v>736</v>
      </c>
      <c r="G510" s="226"/>
      <c r="H510" s="229">
        <v>166</v>
      </c>
      <c r="I510" s="230"/>
      <c r="J510" s="226"/>
      <c r="K510" s="226"/>
      <c r="L510" s="231"/>
      <c r="M510" s="232"/>
      <c r="N510" s="233"/>
      <c r="O510" s="233"/>
      <c r="P510" s="233"/>
      <c r="Q510" s="233"/>
      <c r="R510" s="233"/>
      <c r="S510" s="233"/>
      <c r="T510" s="23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5" t="s">
        <v>153</v>
      </c>
      <c r="AU510" s="235" t="s">
        <v>161</v>
      </c>
      <c r="AV510" s="13" t="s">
        <v>83</v>
      </c>
      <c r="AW510" s="13" t="s">
        <v>35</v>
      </c>
      <c r="AX510" s="13" t="s">
        <v>81</v>
      </c>
      <c r="AY510" s="235" t="s">
        <v>140</v>
      </c>
    </row>
    <row r="511" s="2" customFormat="1" ht="16.5" customHeight="1">
      <c r="A511" s="39"/>
      <c r="B511" s="40"/>
      <c r="C511" s="205" t="s">
        <v>737</v>
      </c>
      <c r="D511" s="205" t="s">
        <v>142</v>
      </c>
      <c r="E511" s="206" t="s">
        <v>738</v>
      </c>
      <c r="F511" s="207" t="s">
        <v>739</v>
      </c>
      <c r="G511" s="208" t="s">
        <v>531</v>
      </c>
      <c r="H511" s="209">
        <v>581</v>
      </c>
      <c r="I511" s="210"/>
      <c r="J511" s="211">
        <f>ROUND(I511*H511,2)</f>
        <v>0</v>
      </c>
      <c r="K511" s="207" t="s">
        <v>146</v>
      </c>
      <c r="L511" s="45"/>
      <c r="M511" s="212" t="s">
        <v>28</v>
      </c>
      <c r="N511" s="213" t="s">
        <v>44</v>
      </c>
      <c r="O511" s="85"/>
      <c r="P511" s="214">
        <f>O511*H511</f>
        <v>0</v>
      </c>
      <c r="Q511" s="214">
        <v>0</v>
      </c>
      <c r="R511" s="214">
        <f>Q511*H511</f>
        <v>0</v>
      </c>
      <c r="S511" s="214">
        <v>0.20499999999999999</v>
      </c>
      <c r="T511" s="215">
        <f>S511*H511</f>
        <v>119.10499999999999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16" t="s">
        <v>147</v>
      </c>
      <c r="AT511" s="216" t="s">
        <v>142</v>
      </c>
      <c r="AU511" s="216" t="s">
        <v>161</v>
      </c>
      <c r="AY511" s="18" t="s">
        <v>140</v>
      </c>
      <c r="BE511" s="217">
        <f>IF(N511="základní",J511,0)</f>
        <v>0</v>
      </c>
      <c r="BF511" s="217">
        <f>IF(N511="snížená",J511,0)</f>
        <v>0</v>
      </c>
      <c r="BG511" s="217">
        <f>IF(N511="zákl. přenesená",J511,0)</f>
        <v>0</v>
      </c>
      <c r="BH511" s="217">
        <f>IF(N511="sníž. přenesená",J511,0)</f>
        <v>0</v>
      </c>
      <c r="BI511" s="217">
        <f>IF(N511="nulová",J511,0)</f>
        <v>0</v>
      </c>
      <c r="BJ511" s="18" t="s">
        <v>81</v>
      </c>
      <c r="BK511" s="217">
        <f>ROUND(I511*H511,2)</f>
        <v>0</v>
      </c>
      <c r="BL511" s="18" t="s">
        <v>147</v>
      </c>
      <c r="BM511" s="216" t="s">
        <v>740</v>
      </c>
    </row>
    <row r="512" s="2" customFormat="1">
      <c r="A512" s="39"/>
      <c r="B512" s="40"/>
      <c r="C512" s="41"/>
      <c r="D512" s="218" t="s">
        <v>149</v>
      </c>
      <c r="E512" s="41"/>
      <c r="F512" s="219" t="s">
        <v>741</v>
      </c>
      <c r="G512" s="41"/>
      <c r="H512" s="41"/>
      <c r="I512" s="220"/>
      <c r="J512" s="41"/>
      <c r="K512" s="41"/>
      <c r="L512" s="45"/>
      <c r="M512" s="221"/>
      <c r="N512" s="222"/>
      <c r="O512" s="85"/>
      <c r="P512" s="85"/>
      <c r="Q512" s="85"/>
      <c r="R512" s="85"/>
      <c r="S512" s="85"/>
      <c r="T512" s="86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149</v>
      </c>
      <c r="AU512" s="18" t="s">
        <v>161</v>
      </c>
    </row>
    <row r="513" s="2" customFormat="1">
      <c r="A513" s="39"/>
      <c r="B513" s="40"/>
      <c r="C513" s="41"/>
      <c r="D513" s="223" t="s">
        <v>151</v>
      </c>
      <c r="E513" s="41"/>
      <c r="F513" s="224" t="s">
        <v>742</v>
      </c>
      <c r="G513" s="41"/>
      <c r="H513" s="41"/>
      <c r="I513" s="220"/>
      <c r="J513" s="41"/>
      <c r="K513" s="41"/>
      <c r="L513" s="45"/>
      <c r="M513" s="221"/>
      <c r="N513" s="222"/>
      <c r="O513" s="85"/>
      <c r="P513" s="85"/>
      <c r="Q513" s="85"/>
      <c r="R513" s="85"/>
      <c r="S513" s="85"/>
      <c r="T513" s="86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T513" s="18" t="s">
        <v>151</v>
      </c>
      <c r="AU513" s="18" t="s">
        <v>161</v>
      </c>
    </row>
    <row r="514" s="13" customFormat="1">
      <c r="A514" s="13"/>
      <c r="B514" s="225"/>
      <c r="C514" s="226"/>
      <c r="D514" s="218" t="s">
        <v>153</v>
      </c>
      <c r="E514" s="227" t="s">
        <v>28</v>
      </c>
      <c r="F514" s="228" t="s">
        <v>743</v>
      </c>
      <c r="G514" s="226"/>
      <c r="H514" s="229">
        <v>475</v>
      </c>
      <c r="I514" s="230"/>
      <c r="J514" s="226"/>
      <c r="K514" s="226"/>
      <c r="L514" s="231"/>
      <c r="M514" s="232"/>
      <c r="N514" s="233"/>
      <c r="O514" s="233"/>
      <c r="P514" s="233"/>
      <c r="Q514" s="233"/>
      <c r="R514" s="233"/>
      <c r="S514" s="233"/>
      <c r="T514" s="23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5" t="s">
        <v>153</v>
      </c>
      <c r="AU514" s="235" t="s">
        <v>161</v>
      </c>
      <c r="AV514" s="13" t="s">
        <v>83</v>
      </c>
      <c r="AW514" s="13" t="s">
        <v>35</v>
      </c>
      <c r="AX514" s="13" t="s">
        <v>73</v>
      </c>
      <c r="AY514" s="235" t="s">
        <v>140</v>
      </c>
    </row>
    <row r="515" s="13" customFormat="1">
      <c r="A515" s="13"/>
      <c r="B515" s="225"/>
      <c r="C515" s="226"/>
      <c r="D515" s="218" t="s">
        <v>153</v>
      </c>
      <c r="E515" s="227" t="s">
        <v>28</v>
      </c>
      <c r="F515" s="228" t="s">
        <v>744</v>
      </c>
      <c r="G515" s="226"/>
      <c r="H515" s="229">
        <v>106</v>
      </c>
      <c r="I515" s="230"/>
      <c r="J515" s="226"/>
      <c r="K515" s="226"/>
      <c r="L515" s="231"/>
      <c r="M515" s="232"/>
      <c r="N515" s="233"/>
      <c r="O515" s="233"/>
      <c r="P515" s="233"/>
      <c r="Q515" s="233"/>
      <c r="R515" s="233"/>
      <c r="S515" s="233"/>
      <c r="T515" s="23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5" t="s">
        <v>153</v>
      </c>
      <c r="AU515" s="235" t="s">
        <v>161</v>
      </c>
      <c r="AV515" s="13" t="s">
        <v>83</v>
      </c>
      <c r="AW515" s="13" t="s">
        <v>35</v>
      </c>
      <c r="AX515" s="13" t="s">
        <v>73</v>
      </c>
      <c r="AY515" s="235" t="s">
        <v>140</v>
      </c>
    </row>
    <row r="516" s="14" customFormat="1">
      <c r="A516" s="14"/>
      <c r="B516" s="236"/>
      <c r="C516" s="237"/>
      <c r="D516" s="218" t="s">
        <v>153</v>
      </c>
      <c r="E516" s="238" t="s">
        <v>28</v>
      </c>
      <c r="F516" s="239" t="s">
        <v>174</v>
      </c>
      <c r="G516" s="237"/>
      <c r="H516" s="240">
        <v>581</v>
      </c>
      <c r="I516" s="241"/>
      <c r="J516" s="237"/>
      <c r="K516" s="237"/>
      <c r="L516" s="242"/>
      <c r="M516" s="243"/>
      <c r="N516" s="244"/>
      <c r="O516" s="244"/>
      <c r="P516" s="244"/>
      <c r="Q516" s="244"/>
      <c r="R516" s="244"/>
      <c r="S516" s="244"/>
      <c r="T516" s="24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6" t="s">
        <v>153</v>
      </c>
      <c r="AU516" s="246" t="s">
        <v>161</v>
      </c>
      <c r="AV516" s="14" t="s">
        <v>147</v>
      </c>
      <c r="AW516" s="14" t="s">
        <v>35</v>
      </c>
      <c r="AX516" s="14" t="s">
        <v>81</v>
      </c>
      <c r="AY516" s="246" t="s">
        <v>140</v>
      </c>
    </row>
    <row r="517" s="12" customFormat="1" ht="22.8" customHeight="1">
      <c r="A517" s="12"/>
      <c r="B517" s="189"/>
      <c r="C517" s="190"/>
      <c r="D517" s="191" t="s">
        <v>72</v>
      </c>
      <c r="E517" s="203" t="s">
        <v>745</v>
      </c>
      <c r="F517" s="203" t="s">
        <v>746</v>
      </c>
      <c r="G517" s="190"/>
      <c r="H517" s="190"/>
      <c r="I517" s="193"/>
      <c r="J517" s="204">
        <f>BK517</f>
        <v>0</v>
      </c>
      <c r="K517" s="190"/>
      <c r="L517" s="195"/>
      <c r="M517" s="196"/>
      <c r="N517" s="197"/>
      <c r="O517" s="197"/>
      <c r="P517" s="198">
        <f>SUM(P518:P559)</f>
        <v>0</v>
      </c>
      <c r="Q517" s="197"/>
      <c r="R517" s="198">
        <f>SUM(R518:R559)</f>
        <v>0</v>
      </c>
      <c r="S517" s="197"/>
      <c r="T517" s="199">
        <f>SUM(T518:T559)</f>
        <v>0</v>
      </c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R517" s="200" t="s">
        <v>81</v>
      </c>
      <c r="AT517" s="201" t="s">
        <v>72</v>
      </c>
      <c r="AU517" s="201" t="s">
        <v>81</v>
      </c>
      <c r="AY517" s="200" t="s">
        <v>140</v>
      </c>
      <c r="BK517" s="202">
        <f>SUM(BK518:BK559)</f>
        <v>0</v>
      </c>
    </row>
    <row r="518" s="2" customFormat="1" ht="21.75" customHeight="1">
      <c r="A518" s="39"/>
      <c r="B518" s="40"/>
      <c r="C518" s="205" t="s">
        <v>747</v>
      </c>
      <c r="D518" s="205" t="s">
        <v>142</v>
      </c>
      <c r="E518" s="206" t="s">
        <v>748</v>
      </c>
      <c r="F518" s="207" t="s">
        <v>749</v>
      </c>
      <c r="G518" s="208" t="s">
        <v>275</v>
      </c>
      <c r="H518" s="209">
        <v>44.539999999999999</v>
      </c>
      <c r="I518" s="210"/>
      <c r="J518" s="211">
        <f>ROUND(I518*H518,2)</f>
        <v>0</v>
      </c>
      <c r="K518" s="207" t="s">
        <v>146</v>
      </c>
      <c r="L518" s="45"/>
      <c r="M518" s="212" t="s">
        <v>28</v>
      </c>
      <c r="N518" s="213" t="s">
        <v>44</v>
      </c>
      <c r="O518" s="85"/>
      <c r="P518" s="214">
        <f>O518*H518</f>
        <v>0</v>
      </c>
      <c r="Q518" s="214">
        <v>0</v>
      </c>
      <c r="R518" s="214">
        <f>Q518*H518</f>
        <v>0</v>
      </c>
      <c r="S518" s="214">
        <v>0</v>
      </c>
      <c r="T518" s="215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16" t="s">
        <v>147</v>
      </c>
      <c r="AT518" s="216" t="s">
        <v>142</v>
      </c>
      <c r="AU518" s="216" t="s">
        <v>83</v>
      </c>
      <c r="AY518" s="18" t="s">
        <v>140</v>
      </c>
      <c r="BE518" s="217">
        <f>IF(N518="základní",J518,0)</f>
        <v>0</v>
      </c>
      <c r="BF518" s="217">
        <f>IF(N518="snížená",J518,0)</f>
        <v>0</v>
      </c>
      <c r="BG518" s="217">
        <f>IF(N518="zákl. přenesená",J518,0)</f>
        <v>0</v>
      </c>
      <c r="BH518" s="217">
        <f>IF(N518="sníž. přenesená",J518,0)</f>
        <v>0</v>
      </c>
      <c r="BI518" s="217">
        <f>IF(N518="nulová",J518,0)</f>
        <v>0</v>
      </c>
      <c r="BJ518" s="18" t="s">
        <v>81</v>
      </c>
      <c r="BK518" s="217">
        <f>ROUND(I518*H518,2)</f>
        <v>0</v>
      </c>
      <c r="BL518" s="18" t="s">
        <v>147</v>
      </c>
      <c r="BM518" s="216" t="s">
        <v>750</v>
      </c>
    </row>
    <row r="519" s="2" customFormat="1">
      <c r="A519" s="39"/>
      <c r="B519" s="40"/>
      <c r="C519" s="41"/>
      <c r="D519" s="218" t="s">
        <v>149</v>
      </c>
      <c r="E519" s="41"/>
      <c r="F519" s="219" t="s">
        <v>751</v>
      </c>
      <c r="G519" s="41"/>
      <c r="H519" s="41"/>
      <c r="I519" s="220"/>
      <c r="J519" s="41"/>
      <c r="K519" s="41"/>
      <c r="L519" s="45"/>
      <c r="M519" s="221"/>
      <c r="N519" s="222"/>
      <c r="O519" s="85"/>
      <c r="P519" s="85"/>
      <c r="Q519" s="85"/>
      <c r="R519" s="85"/>
      <c r="S519" s="85"/>
      <c r="T519" s="86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149</v>
      </c>
      <c r="AU519" s="18" t="s">
        <v>83</v>
      </c>
    </row>
    <row r="520" s="2" customFormat="1">
      <c r="A520" s="39"/>
      <c r="B520" s="40"/>
      <c r="C520" s="41"/>
      <c r="D520" s="223" t="s">
        <v>151</v>
      </c>
      <c r="E520" s="41"/>
      <c r="F520" s="224" t="s">
        <v>752</v>
      </c>
      <c r="G520" s="41"/>
      <c r="H520" s="41"/>
      <c r="I520" s="220"/>
      <c r="J520" s="41"/>
      <c r="K520" s="41"/>
      <c r="L520" s="45"/>
      <c r="M520" s="221"/>
      <c r="N520" s="222"/>
      <c r="O520" s="85"/>
      <c r="P520" s="85"/>
      <c r="Q520" s="85"/>
      <c r="R520" s="85"/>
      <c r="S520" s="85"/>
      <c r="T520" s="86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151</v>
      </c>
      <c r="AU520" s="18" t="s">
        <v>83</v>
      </c>
    </row>
    <row r="521" s="13" customFormat="1">
      <c r="A521" s="13"/>
      <c r="B521" s="225"/>
      <c r="C521" s="226"/>
      <c r="D521" s="218" t="s">
        <v>153</v>
      </c>
      <c r="E521" s="227" t="s">
        <v>28</v>
      </c>
      <c r="F521" s="228" t="s">
        <v>753</v>
      </c>
      <c r="G521" s="226"/>
      <c r="H521" s="229">
        <v>44.539999999999999</v>
      </c>
      <c r="I521" s="230"/>
      <c r="J521" s="226"/>
      <c r="K521" s="226"/>
      <c r="L521" s="231"/>
      <c r="M521" s="232"/>
      <c r="N521" s="233"/>
      <c r="O521" s="233"/>
      <c r="P521" s="233"/>
      <c r="Q521" s="233"/>
      <c r="R521" s="233"/>
      <c r="S521" s="233"/>
      <c r="T521" s="23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5" t="s">
        <v>153</v>
      </c>
      <c r="AU521" s="235" t="s">
        <v>83</v>
      </c>
      <c r="AV521" s="13" t="s">
        <v>83</v>
      </c>
      <c r="AW521" s="13" t="s">
        <v>35</v>
      </c>
      <c r="AX521" s="13" t="s">
        <v>73</v>
      </c>
      <c r="AY521" s="235" t="s">
        <v>140</v>
      </c>
    </row>
    <row r="522" s="14" customFormat="1">
      <c r="A522" s="14"/>
      <c r="B522" s="236"/>
      <c r="C522" s="237"/>
      <c r="D522" s="218" t="s">
        <v>153</v>
      </c>
      <c r="E522" s="238" t="s">
        <v>28</v>
      </c>
      <c r="F522" s="239" t="s">
        <v>174</v>
      </c>
      <c r="G522" s="237"/>
      <c r="H522" s="240">
        <v>44.539999999999999</v>
      </c>
      <c r="I522" s="241"/>
      <c r="J522" s="237"/>
      <c r="K522" s="237"/>
      <c r="L522" s="242"/>
      <c r="M522" s="243"/>
      <c r="N522" s="244"/>
      <c r="O522" s="244"/>
      <c r="P522" s="244"/>
      <c r="Q522" s="244"/>
      <c r="R522" s="244"/>
      <c r="S522" s="244"/>
      <c r="T522" s="24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46" t="s">
        <v>153</v>
      </c>
      <c r="AU522" s="246" t="s">
        <v>83</v>
      </c>
      <c r="AV522" s="14" t="s">
        <v>147</v>
      </c>
      <c r="AW522" s="14" t="s">
        <v>35</v>
      </c>
      <c r="AX522" s="14" t="s">
        <v>81</v>
      </c>
      <c r="AY522" s="246" t="s">
        <v>140</v>
      </c>
    </row>
    <row r="523" s="2" customFormat="1" ht="24.15" customHeight="1">
      <c r="A523" s="39"/>
      <c r="B523" s="40"/>
      <c r="C523" s="205" t="s">
        <v>754</v>
      </c>
      <c r="D523" s="205" t="s">
        <v>142</v>
      </c>
      <c r="E523" s="206" t="s">
        <v>755</v>
      </c>
      <c r="F523" s="207" t="s">
        <v>756</v>
      </c>
      <c r="G523" s="208" t="s">
        <v>275</v>
      </c>
      <c r="H523" s="209">
        <v>400.86000000000001</v>
      </c>
      <c r="I523" s="210"/>
      <c r="J523" s="211">
        <f>ROUND(I523*H523,2)</f>
        <v>0</v>
      </c>
      <c r="K523" s="207" t="s">
        <v>146</v>
      </c>
      <c r="L523" s="45"/>
      <c r="M523" s="212" t="s">
        <v>28</v>
      </c>
      <c r="N523" s="213" t="s">
        <v>44</v>
      </c>
      <c r="O523" s="85"/>
      <c r="P523" s="214">
        <f>O523*H523</f>
        <v>0</v>
      </c>
      <c r="Q523" s="214">
        <v>0</v>
      </c>
      <c r="R523" s="214">
        <f>Q523*H523</f>
        <v>0</v>
      </c>
      <c r="S523" s="214">
        <v>0</v>
      </c>
      <c r="T523" s="215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16" t="s">
        <v>147</v>
      </c>
      <c r="AT523" s="216" t="s">
        <v>142</v>
      </c>
      <c r="AU523" s="216" t="s">
        <v>83</v>
      </c>
      <c r="AY523" s="18" t="s">
        <v>140</v>
      </c>
      <c r="BE523" s="217">
        <f>IF(N523="základní",J523,0)</f>
        <v>0</v>
      </c>
      <c r="BF523" s="217">
        <f>IF(N523="snížená",J523,0)</f>
        <v>0</v>
      </c>
      <c r="BG523" s="217">
        <f>IF(N523="zákl. přenesená",J523,0)</f>
        <v>0</v>
      </c>
      <c r="BH523" s="217">
        <f>IF(N523="sníž. přenesená",J523,0)</f>
        <v>0</v>
      </c>
      <c r="BI523" s="217">
        <f>IF(N523="nulová",J523,0)</f>
        <v>0</v>
      </c>
      <c r="BJ523" s="18" t="s">
        <v>81</v>
      </c>
      <c r="BK523" s="217">
        <f>ROUND(I523*H523,2)</f>
        <v>0</v>
      </c>
      <c r="BL523" s="18" t="s">
        <v>147</v>
      </c>
      <c r="BM523" s="216" t="s">
        <v>757</v>
      </c>
    </row>
    <row r="524" s="2" customFormat="1">
      <c r="A524" s="39"/>
      <c r="B524" s="40"/>
      <c r="C524" s="41"/>
      <c r="D524" s="218" t="s">
        <v>149</v>
      </c>
      <c r="E524" s="41"/>
      <c r="F524" s="219" t="s">
        <v>758</v>
      </c>
      <c r="G524" s="41"/>
      <c r="H524" s="41"/>
      <c r="I524" s="220"/>
      <c r="J524" s="41"/>
      <c r="K524" s="41"/>
      <c r="L524" s="45"/>
      <c r="M524" s="221"/>
      <c r="N524" s="222"/>
      <c r="O524" s="85"/>
      <c r="P524" s="85"/>
      <c r="Q524" s="85"/>
      <c r="R524" s="85"/>
      <c r="S524" s="85"/>
      <c r="T524" s="86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18" t="s">
        <v>149</v>
      </c>
      <c r="AU524" s="18" t="s">
        <v>83</v>
      </c>
    </row>
    <row r="525" s="2" customFormat="1">
      <c r="A525" s="39"/>
      <c r="B525" s="40"/>
      <c r="C525" s="41"/>
      <c r="D525" s="223" t="s">
        <v>151</v>
      </c>
      <c r="E525" s="41"/>
      <c r="F525" s="224" t="s">
        <v>759</v>
      </c>
      <c r="G525" s="41"/>
      <c r="H525" s="41"/>
      <c r="I525" s="220"/>
      <c r="J525" s="41"/>
      <c r="K525" s="41"/>
      <c r="L525" s="45"/>
      <c r="M525" s="221"/>
      <c r="N525" s="222"/>
      <c r="O525" s="85"/>
      <c r="P525" s="85"/>
      <c r="Q525" s="85"/>
      <c r="R525" s="85"/>
      <c r="S525" s="85"/>
      <c r="T525" s="86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T525" s="18" t="s">
        <v>151</v>
      </c>
      <c r="AU525" s="18" t="s">
        <v>83</v>
      </c>
    </row>
    <row r="526" s="2" customFormat="1">
      <c r="A526" s="39"/>
      <c r="B526" s="40"/>
      <c r="C526" s="41"/>
      <c r="D526" s="218" t="s">
        <v>221</v>
      </c>
      <c r="E526" s="41"/>
      <c r="F526" s="247" t="s">
        <v>228</v>
      </c>
      <c r="G526" s="41"/>
      <c r="H526" s="41"/>
      <c r="I526" s="220"/>
      <c r="J526" s="41"/>
      <c r="K526" s="41"/>
      <c r="L526" s="45"/>
      <c r="M526" s="221"/>
      <c r="N526" s="222"/>
      <c r="O526" s="85"/>
      <c r="P526" s="85"/>
      <c r="Q526" s="85"/>
      <c r="R526" s="85"/>
      <c r="S526" s="85"/>
      <c r="T526" s="86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221</v>
      </c>
      <c r="AU526" s="18" t="s">
        <v>83</v>
      </c>
    </row>
    <row r="527" s="13" customFormat="1">
      <c r="A527" s="13"/>
      <c r="B527" s="225"/>
      <c r="C527" s="226"/>
      <c r="D527" s="218" t="s">
        <v>153</v>
      </c>
      <c r="E527" s="227" t="s">
        <v>28</v>
      </c>
      <c r="F527" s="228" t="s">
        <v>760</v>
      </c>
      <c r="G527" s="226"/>
      <c r="H527" s="229">
        <v>400.86000000000001</v>
      </c>
      <c r="I527" s="230"/>
      <c r="J527" s="226"/>
      <c r="K527" s="226"/>
      <c r="L527" s="231"/>
      <c r="M527" s="232"/>
      <c r="N527" s="233"/>
      <c r="O527" s="233"/>
      <c r="P527" s="233"/>
      <c r="Q527" s="233"/>
      <c r="R527" s="233"/>
      <c r="S527" s="233"/>
      <c r="T527" s="23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5" t="s">
        <v>153</v>
      </c>
      <c r="AU527" s="235" t="s">
        <v>83</v>
      </c>
      <c r="AV527" s="13" t="s">
        <v>83</v>
      </c>
      <c r="AW527" s="13" t="s">
        <v>35</v>
      </c>
      <c r="AX527" s="13" t="s">
        <v>73</v>
      </c>
      <c r="AY527" s="235" t="s">
        <v>140</v>
      </c>
    </row>
    <row r="528" s="14" customFormat="1">
      <c r="A528" s="14"/>
      <c r="B528" s="236"/>
      <c r="C528" s="237"/>
      <c r="D528" s="218" t="s">
        <v>153</v>
      </c>
      <c r="E528" s="238" t="s">
        <v>28</v>
      </c>
      <c r="F528" s="239" t="s">
        <v>174</v>
      </c>
      <c r="G528" s="237"/>
      <c r="H528" s="240">
        <v>400.86000000000001</v>
      </c>
      <c r="I528" s="241"/>
      <c r="J528" s="237"/>
      <c r="K528" s="237"/>
      <c r="L528" s="242"/>
      <c r="M528" s="243"/>
      <c r="N528" s="244"/>
      <c r="O528" s="244"/>
      <c r="P528" s="244"/>
      <c r="Q528" s="244"/>
      <c r="R528" s="244"/>
      <c r="S528" s="244"/>
      <c r="T528" s="24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6" t="s">
        <v>153</v>
      </c>
      <c r="AU528" s="246" t="s">
        <v>83</v>
      </c>
      <c r="AV528" s="14" t="s">
        <v>147</v>
      </c>
      <c r="AW528" s="14" t="s">
        <v>35</v>
      </c>
      <c r="AX528" s="14" t="s">
        <v>81</v>
      </c>
      <c r="AY528" s="246" t="s">
        <v>140</v>
      </c>
    </row>
    <row r="529" s="2" customFormat="1" ht="21.75" customHeight="1">
      <c r="A529" s="39"/>
      <c r="B529" s="40"/>
      <c r="C529" s="205" t="s">
        <v>761</v>
      </c>
      <c r="D529" s="205" t="s">
        <v>142</v>
      </c>
      <c r="E529" s="206" t="s">
        <v>762</v>
      </c>
      <c r="F529" s="207" t="s">
        <v>763</v>
      </c>
      <c r="G529" s="208" t="s">
        <v>275</v>
      </c>
      <c r="H529" s="209">
        <v>550.26800000000003</v>
      </c>
      <c r="I529" s="210"/>
      <c r="J529" s="211">
        <f>ROUND(I529*H529,2)</f>
        <v>0</v>
      </c>
      <c r="K529" s="207" t="s">
        <v>146</v>
      </c>
      <c r="L529" s="45"/>
      <c r="M529" s="212" t="s">
        <v>28</v>
      </c>
      <c r="N529" s="213" t="s">
        <v>44</v>
      </c>
      <c r="O529" s="85"/>
      <c r="P529" s="214">
        <f>O529*H529</f>
        <v>0</v>
      </c>
      <c r="Q529" s="214">
        <v>0</v>
      </c>
      <c r="R529" s="214">
        <f>Q529*H529</f>
        <v>0</v>
      </c>
      <c r="S529" s="214">
        <v>0</v>
      </c>
      <c r="T529" s="215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16" t="s">
        <v>147</v>
      </c>
      <c r="AT529" s="216" t="s">
        <v>142</v>
      </c>
      <c r="AU529" s="216" t="s">
        <v>83</v>
      </c>
      <c r="AY529" s="18" t="s">
        <v>140</v>
      </c>
      <c r="BE529" s="217">
        <f>IF(N529="základní",J529,0)</f>
        <v>0</v>
      </c>
      <c r="BF529" s="217">
        <f>IF(N529="snížená",J529,0)</f>
        <v>0</v>
      </c>
      <c r="BG529" s="217">
        <f>IF(N529="zákl. přenesená",J529,0)</f>
        <v>0</v>
      </c>
      <c r="BH529" s="217">
        <f>IF(N529="sníž. přenesená",J529,0)</f>
        <v>0</v>
      </c>
      <c r="BI529" s="217">
        <f>IF(N529="nulová",J529,0)</f>
        <v>0</v>
      </c>
      <c r="BJ529" s="18" t="s">
        <v>81</v>
      </c>
      <c r="BK529" s="217">
        <f>ROUND(I529*H529,2)</f>
        <v>0</v>
      </c>
      <c r="BL529" s="18" t="s">
        <v>147</v>
      </c>
      <c r="BM529" s="216" t="s">
        <v>764</v>
      </c>
    </row>
    <row r="530" s="2" customFormat="1">
      <c r="A530" s="39"/>
      <c r="B530" s="40"/>
      <c r="C530" s="41"/>
      <c r="D530" s="218" t="s">
        <v>149</v>
      </c>
      <c r="E530" s="41"/>
      <c r="F530" s="219" t="s">
        <v>765</v>
      </c>
      <c r="G530" s="41"/>
      <c r="H530" s="41"/>
      <c r="I530" s="220"/>
      <c r="J530" s="41"/>
      <c r="K530" s="41"/>
      <c r="L530" s="45"/>
      <c r="M530" s="221"/>
      <c r="N530" s="222"/>
      <c r="O530" s="85"/>
      <c r="P530" s="85"/>
      <c r="Q530" s="85"/>
      <c r="R530" s="85"/>
      <c r="S530" s="85"/>
      <c r="T530" s="86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149</v>
      </c>
      <c r="AU530" s="18" t="s">
        <v>83</v>
      </c>
    </row>
    <row r="531" s="2" customFormat="1">
      <c r="A531" s="39"/>
      <c r="B531" s="40"/>
      <c r="C531" s="41"/>
      <c r="D531" s="223" t="s">
        <v>151</v>
      </c>
      <c r="E531" s="41"/>
      <c r="F531" s="224" t="s">
        <v>766</v>
      </c>
      <c r="G531" s="41"/>
      <c r="H531" s="41"/>
      <c r="I531" s="220"/>
      <c r="J531" s="41"/>
      <c r="K531" s="41"/>
      <c r="L531" s="45"/>
      <c r="M531" s="221"/>
      <c r="N531" s="222"/>
      <c r="O531" s="85"/>
      <c r="P531" s="85"/>
      <c r="Q531" s="85"/>
      <c r="R531" s="85"/>
      <c r="S531" s="85"/>
      <c r="T531" s="86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151</v>
      </c>
      <c r="AU531" s="18" t="s">
        <v>83</v>
      </c>
    </row>
    <row r="532" s="13" customFormat="1">
      <c r="A532" s="13"/>
      <c r="B532" s="225"/>
      <c r="C532" s="226"/>
      <c r="D532" s="218" t="s">
        <v>153</v>
      </c>
      <c r="E532" s="227" t="s">
        <v>28</v>
      </c>
      <c r="F532" s="228" t="s">
        <v>767</v>
      </c>
      <c r="G532" s="226"/>
      <c r="H532" s="229">
        <v>300.11200000000002</v>
      </c>
      <c r="I532" s="230"/>
      <c r="J532" s="226"/>
      <c r="K532" s="226"/>
      <c r="L532" s="231"/>
      <c r="M532" s="232"/>
      <c r="N532" s="233"/>
      <c r="O532" s="233"/>
      <c r="P532" s="233"/>
      <c r="Q532" s="233"/>
      <c r="R532" s="233"/>
      <c r="S532" s="233"/>
      <c r="T532" s="23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5" t="s">
        <v>153</v>
      </c>
      <c r="AU532" s="235" t="s">
        <v>83</v>
      </c>
      <c r="AV532" s="13" t="s">
        <v>83</v>
      </c>
      <c r="AW532" s="13" t="s">
        <v>35</v>
      </c>
      <c r="AX532" s="13" t="s">
        <v>73</v>
      </c>
      <c r="AY532" s="235" t="s">
        <v>140</v>
      </c>
    </row>
    <row r="533" s="13" customFormat="1">
      <c r="A533" s="13"/>
      <c r="B533" s="225"/>
      <c r="C533" s="226"/>
      <c r="D533" s="218" t="s">
        <v>153</v>
      </c>
      <c r="E533" s="227" t="s">
        <v>28</v>
      </c>
      <c r="F533" s="228" t="s">
        <v>768</v>
      </c>
      <c r="G533" s="226"/>
      <c r="H533" s="229">
        <v>249.25999999999999</v>
      </c>
      <c r="I533" s="230"/>
      <c r="J533" s="226"/>
      <c r="K533" s="226"/>
      <c r="L533" s="231"/>
      <c r="M533" s="232"/>
      <c r="N533" s="233"/>
      <c r="O533" s="233"/>
      <c r="P533" s="233"/>
      <c r="Q533" s="233"/>
      <c r="R533" s="233"/>
      <c r="S533" s="233"/>
      <c r="T533" s="23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5" t="s">
        <v>153</v>
      </c>
      <c r="AU533" s="235" t="s">
        <v>83</v>
      </c>
      <c r="AV533" s="13" t="s">
        <v>83</v>
      </c>
      <c r="AW533" s="13" t="s">
        <v>35</v>
      </c>
      <c r="AX533" s="13" t="s">
        <v>73</v>
      </c>
      <c r="AY533" s="235" t="s">
        <v>140</v>
      </c>
    </row>
    <row r="534" s="13" customFormat="1">
      <c r="A534" s="13"/>
      <c r="B534" s="225"/>
      <c r="C534" s="226"/>
      <c r="D534" s="218" t="s">
        <v>153</v>
      </c>
      <c r="E534" s="227" t="s">
        <v>28</v>
      </c>
      <c r="F534" s="228" t="s">
        <v>769</v>
      </c>
      <c r="G534" s="226"/>
      <c r="H534" s="229">
        <v>0.89600000000000002</v>
      </c>
      <c r="I534" s="230"/>
      <c r="J534" s="226"/>
      <c r="K534" s="226"/>
      <c r="L534" s="231"/>
      <c r="M534" s="232"/>
      <c r="N534" s="233"/>
      <c r="O534" s="233"/>
      <c r="P534" s="233"/>
      <c r="Q534" s="233"/>
      <c r="R534" s="233"/>
      <c r="S534" s="233"/>
      <c r="T534" s="23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5" t="s">
        <v>153</v>
      </c>
      <c r="AU534" s="235" t="s">
        <v>83</v>
      </c>
      <c r="AV534" s="13" t="s">
        <v>83</v>
      </c>
      <c r="AW534" s="13" t="s">
        <v>35</v>
      </c>
      <c r="AX534" s="13" t="s">
        <v>73</v>
      </c>
      <c r="AY534" s="235" t="s">
        <v>140</v>
      </c>
    </row>
    <row r="535" s="14" customFormat="1">
      <c r="A535" s="14"/>
      <c r="B535" s="236"/>
      <c r="C535" s="237"/>
      <c r="D535" s="218" t="s">
        <v>153</v>
      </c>
      <c r="E535" s="238" t="s">
        <v>28</v>
      </c>
      <c r="F535" s="239" t="s">
        <v>174</v>
      </c>
      <c r="G535" s="237"/>
      <c r="H535" s="240">
        <v>550.26800000000003</v>
      </c>
      <c r="I535" s="241"/>
      <c r="J535" s="237"/>
      <c r="K535" s="237"/>
      <c r="L535" s="242"/>
      <c r="M535" s="243"/>
      <c r="N535" s="244"/>
      <c r="O535" s="244"/>
      <c r="P535" s="244"/>
      <c r="Q535" s="244"/>
      <c r="R535" s="244"/>
      <c r="S535" s="244"/>
      <c r="T535" s="245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6" t="s">
        <v>153</v>
      </c>
      <c r="AU535" s="246" t="s">
        <v>83</v>
      </c>
      <c r="AV535" s="14" t="s">
        <v>147</v>
      </c>
      <c r="AW535" s="14" t="s">
        <v>35</v>
      </c>
      <c r="AX535" s="14" t="s">
        <v>81</v>
      </c>
      <c r="AY535" s="246" t="s">
        <v>140</v>
      </c>
    </row>
    <row r="536" s="2" customFormat="1" ht="24.15" customHeight="1">
      <c r="A536" s="39"/>
      <c r="B536" s="40"/>
      <c r="C536" s="205" t="s">
        <v>701</v>
      </c>
      <c r="D536" s="205" t="s">
        <v>142</v>
      </c>
      <c r="E536" s="206" t="s">
        <v>770</v>
      </c>
      <c r="F536" s="207" t="s">
        <v>771</v>
      </c>
      <c r="G536" s="208" t="s">
        <v>275</v>
      </c>
      <c r="H536" s="209">
        <v>4952.4120000000003</v>
      </c>
      <c r="I536" s="210"/>
      <c r="J536" s="211">
        <f>ROUND(I536*H536,2)</f>
        <v>0</v>
      </c>
      <c r="K536" s="207" t="s">
        <v>146</v>
      </c>
      <c r="L536" s="45"/>
      <c r="M536" s="212" t="s">
        <v>28</v>
      </c>
      <c r="N536" s="213" t="s">
        <v>44</v>
      </c>
      <c r="O536" s="85"/>
      <c r="P536" s="214">
        <f>O536*H536</f>
        <v>0</v>
      </c>
      <c r="Q536" s="214">
        <v>0</v>
      </c>
      <c r="R536" s="214">
        <f>Q536*H536</f>
        <v>0</v>
      </c>
      <c r="S536" s="214">
        <v>0</v>
      </c>
      <c r="T536" s="215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16" t="s">
        <v>147</v>
      </c>
      <c r="AT536" s="216" t="s">
        <v>142</v>
      </c>
      <c r="AU536" s="216" t="s">
        <v>83</v>
      </c>
      <c r="AY536" s="18" t="s">
        <v>140</v>
      </c>
      <c r="BE536" s="217">
        <f>IF(N536="základní",J536,0)</f>
        <v>0</v>
      </c>
      <c r="BF536" s="217">
        <f>IF(N536="snížená",J536,0)</f>
        <v>0</v>
      </c>
      <c r="BG536" s="217">
        <f>IF(N536="zákl. přenesená",J536,0)</f>
        <v>0</v>
      </c>
      <c r="BH536" s="217">
        <f>IF(N536="sníž. přenesená",J536,0)</f>
        <v>0</v>
      </c>
      <c r="BI536" s="217">
        <f>IF(N536="nulová",J536,0)</f>
        <v>0</v>
      </c>
      <c r="BJ536" s="18" t="s">
        <v>81</v>
      </c>
      <c r="BK536" s="217">
        <f>ROUND(I536*H536,2)</f>
        <v>0</v>
      </c>
      <c r="BL536" s="18" t="s">
        <v>147</v>
      </c>
      <c r="BM536" s="216" t="s">
        <v>772</v>
      </c>
    </row>
    <row r="537" s="2" customFormat="1">
      <c r="A537" s="39"/>
      <c r="B537" s="40"/>
      <c r="C537" s="41"/>
      <c r="D537" s="218" t="s">
        <v>149</v>
      </c>
      <c r="E537" s="41"/>
      <c r="F537" s="219" t="s">
        <v>773</v>
      </c>
      <c r="G537" s="41"/>
      <c r="H537" s="41"/>
      <c r="I537" s="220"/>
      <c r="J537" s="41"/>
      <c r="K537" s="41"/>
      <c r="L537" s="45"/>
      <c r="M537" s="221"/>
      <c r="N537" s="222"/>
      <c r="O537" s="85"/>
      <c r="P537" s="85"/>
      <c r="Q537" s="85"/>
      <c r="R537" s="85"/>
      <c r="S537" s="85"/>
      <c r="T537" s="86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18" t="s">
        <v>149</v>
      </c>
      <c r="AU537" s="18" t="s">
        <v>83</v>
      </c>
    </row>
    <row r="538" s="2" customFormat="1">
      <c r="A538" s="39"/>
      <c r="B538" s="40"/>
      <c r="C538" s="41"/>
      <c r="D538" s="223" t="s">
        <v>151</v>
      </c>
      <c r="E538" s="41"/>
      <c r="F538" s="224" t="s">
        <v>774</v>
      </c>
      <c r="G538" s="41"/>
      <c r="H538" s="41"/>
      <c r="I538" s="220"/>
      <c r="J538" s="41"/>
      <c r="K538" s="41"/>
      <c r="L538" s="45"/>
      <c r="M538" s="221"/>
      <c r="N538" s="222"/>
      <c r="O538" s="85"/>
      <c r="P538" s="85"/>
      <c r="Q538" s="85"/>
      <c r="R538" s="85"/>
      <c r="S538" s="85"/>
      <c r="T538" s="86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T538" s="18" t="s">
        <v>151</v>
      </c>
      <c r="AU538" s="18" t="s">
        <v>83</v>
      </c>
    </row>
    <row r="539" s="2" customFormat="1">
      <c r="A539" s="39"/>
      <c r="B539" s="40"/>
      <c r="C539" s="41"/>
      <c r="D539" s="218" t="s">
        <v>221</v>
      </c>
      <c r="E539" s="41"/>
      <c r="F539" s="247" t="s">
        <v>228</v>
      </c>
      <c r="G539" s="41"/>
      <c r="H539" s="41"/>
      <c r="I539" s="220"/>
      <c r="J539" s="41"/>
      <c r="K539" s="41"/>
      <c r="L539" s="45"/>
      <c r="M539" s="221"/>
      <c r="N539" s="222"/>
      <c r="O539" s="85"/>
      <c r="P539" s="85"/>
      <c r="Q539" s="85"/>
      <c r="R539" s="85"/>
      <c r="S539" s="85"/>
      <c r="T539" s="86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T539" s="18" t="s">
        <v>221</v>
      </c>
      <c r="AU539" s="18" t="s">
        <v>83</v>
      </c>
    </row>
    <row r="540" s="13" customFormat="1">
      <c r="A540" s="13"/>
      <c r="B540" s="225"/>
      <c r="C540" s="226"/>
      <c r="D540" s="218" t="s">
        <v>153</v>
      </c>
      <c r="E540" s="227" t="s">
        <v>28</v>
      </c>
      <c r="F540" s="228" t="s">
        <v>775</v>
      </c>
      <c r="G540" s="226"/>
      <c r="H540" s="229">
        <v>2701.0079999999998</v>
      </c>
      <c r="I540" s="230"/>
      <c r="J540" s="226"/>
      <c r="K540" s="226"/>
      <c r="L540" s="231"/>
      <c r="M540" s="232"/>
      <c r="N540" s="233"/>
      <c r="O540" s="233"/>
      <c r="P540" s="233"/>
      <c r="Q540" s="233"/>
      <c r="R540" s="233"/>
      <c r="S540" s="233"/>
      <c r="T540" s="23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5" t="s">
        <v>153</v>
      </c>
      <c r="AU540" s="235" t="s">
        <v>83</v>
      </c>
      <c r="AV540" s="13" t="s">
        <v>83</v>
      </c>
      <c r="AW540" s="13" t="s">
        <v>35</v>
      </c>
      <c r="AX540" s="13" t="s">
        <v>73</v>
      </c>
      <c r="AY540" s="235" t="s">
        <v>140</v>
      </c>
    </row>
    <row r="541" s="13" customFormat="1">
      <c r="A541" s="13"/>
      <c r="B541" s="225"/>
      <c r="C541" s="226"/>
      <c r="D541" s="218" t="s">
        <v>153</v>
      </c>
      <c r="E541" s="227" t="s">
        <v>28</v>
      </c>
      <c r="F541" s="228" t="s">
        <v>776</v>
      </c>
      <c r="G541" s="226"/>
      <c r="H541" s="229">
        <v>2243.3400000000001</v>
      </c>
      <c r="I541" s="230"/>
      <c r="J541" s="226"/>
      <c r="K541" s="226"/>
      <c r="L541" s="231"/>
      <c r="M541" s="232"/>
      <c r="N541" s="233"/>
      <c r="O541" s="233"/>
      <c r="P541" s="233"/>
      <c r="Q541" s="233"/>
      <c r="R541" s="233"/>
      <c r="S541" s="233"/>
      <c r="T541" s="23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5" t="s">
        <v>153</v>
      </c>
      <c r="AU541" s="235" t="s">
        <v>83</v>
      </c>
      <c r="AV541" s="13" t="s">
        <v>83</v>
      </c>
      <c r="AW541" s="13" t="s">
        <v>35</v>
      </c>
      <c r="AX541" s="13" t="s">
        <v>73</v>
      </c>
      <c r="AY541" s="235" t="s">
        <v>140</v>
      </c>
    </row>
    <row r="542" s="13" customFormat="1">
      <c r="A542" s="13"/>
      <c r="B542" s="225"/>
      <c r="C542" s="226"/>
      <c r="D542" s="218" t="s">
        <v>153</v>
      </c>
      <c r="E542" s="227" t="s">
        <v>28</v>
      </c>
      <c r="F542" s="228" t="s">
        <v>777</v>
      </c>
      <c r="G542" s="226"/>
      <c r="H542" s="229">
        <v>8.0640000000000001</v>
      </c>
      <c r="I542" s="230"/>
      <c r="J542" s="226"/>
      <c r="K542" s="226"/>
      <c r="L542" s="231"/>
      <c r="M542" s="232"/>
      <c r="N542" s="233"/>
      <c r="O542" s="233"/>
      <c r="P542" s="233"/>
      <c r="Q542" s="233"/>
      <c r="R542" s="233"/>
      <c r="S542" s="233"/>
      <c r="T542" s="23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5" t="s">
        <v>153</v>
      </c>
      <c r="AU542" s="235" t="s">
        <v>83</v>
      </c>
      <c r="AV542" s="13" t="s">
        <v>83</v>
      </c>
      <c r="AW542" s="13" t="s">
        <v>35</v>
      </c>
      <c r="AX542" s="13" t="s">
        <v>73</v>
      </c>
      <c r="AY542" s="235" t="s">
        <v>140</v>
      </c>
    </row>
    <row r="543" s="14" customFormat="1">
      <c r="A543" s="14"/>
      <c r="B543" s="236"/>
      <c r="C543" s="237"/>
      <c r="D543" s="218" t="s">
        <v>153</v>
      </c>
      <c r="E543" s="238" t="s">
        <v>28</v>
      </c>
      <c r="F543" s="239" t="s">
        <v>174</v>
      </c>
      <c r="G543" s="237"/>
      <c r="H543" s="240">
        <v>4952.4120000000003</v>
      </c>
      <c r="I543" s="241"/>
      <c r="J543" s="237"/>
      <c r="K543" s="237"/>
      <c r="L543" s="242"/>
      <c r="M543" s="243"/>
      <c r="N543" s="244"/>
      <c r="O543" s="244"/>
      <c r="P543" s="244"/>
      <c r="Q543" s="244"/>
      <c r="R543" s="244"/>
      <c r="S543" s="244"/>
      <c r="T543" s="245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46" t="s">
        <v>153</v>
      </c>
      <c r="AU543" s="246" t="s">
        <v>83</v>
      </c>
      <c r="AV543" s="14" t="s">
        <v>147</v>
      </c>
      <c r="AW543" s="14" t="s">
        <v>35</v>
      </c>
      <c r="AX543" s="14" t="s">
        <v>81</v>
      </c>
      <c r="AY543" s="246" t="s">
        <v>140</v>
      </c>
    </row>
    <row r="544" s="2" customFormat="1" ht="37.8" customHeight="1">
      <c r="A544" s="39"/>
      <c r="B544" s="40"/>
      <c r="C544" s="205" t="s">
        <v>778</v>
      </c>
      <c r="D544" s="205" t="s">
        <v>142</v>
      </c>
      <c r="E544" s="206" t="s">
        <v>779</v>
      </c>
      <c r="F544" s="207" t="s">
        <v>780</v>
      </c>
      <c r="G544" s="208" t="s">
        <v>275</v>
      </c>
      <c r="H544" s="209">
        <v>300.11200000000002</v>
      </c>
      <c r="I544" s="210"/>
      <c r="J544" s="211">
        <f>ROUND(I544*H544,2)</f>
        <v>0</v>
      </c>
      <c r="K544" s="207" t="s">
        <v>146</v>
      </c>
      <c r="L544" s="45"/>
      <c r="M544" s="212" t="s">
        <v>28</v>
      </c>
      <c r="N544" s="213" t="s">
        <v>44</v>
      </c>
      <c r="O544" s="85"/>
      <c r="P544" s="214">
        <f>O544*H544</f>
        <v>0</v>
      </c>
      <c r="Q544" s="214">
        <v>0</v>
      </c>
      <c r="R544" s="214">
        <f>Q544*H544</f>
        <v>0</v>
      </c>
      <c r="S544" s="214">
        <v>0</v>
      </c>
      <c r="T544" s="215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16" t="s">
        <v>147</v>
      </c>
      <c r="AT544" s="216" t="s">
        <v>142</v>
      </c>
      <c r="AU544" s="216" t="s">
        <v>83</v>
      </c>
      <c r="AY544" s="18" t="s">
        <v>140</v>
      </c>
      <c r="BE544" s="217">
        <f>IF(N544="základní",J544,0)</f>
        <v>0</v>
      </c>
      <c r="BF544" s="217">
        <f>IF(N544="snížená",J544,0)</f>
        <v>0</v>
      </c>
      <c r="BG544" s="217">
        <f>IF(N544="zákl. přenesená",J544,0)</f>
        <v>0</v>
      </c>
      <c r="BH544" s="217">
        <f>IF(N544="sníž. přenesená",J544,0)</f>
        <v>0</v>
      </c>
      <c r="BI544" s="217">
        <f>IF(N544="nulová",J544,0)</f>
        <v>0</v>
      </c>
      <c r="BJ544" s="18" t="s">
        <v>81</v>
      </c>
      <c r="BK544" s="217">
        <f>ROUND(I544*H544,2)</f>
        <v>0</v>
      </c>
      <c r="BL544" s="18" t="s">
        <v>147</v>
      </c>
      <c r="BM544" s="216" t="s">
        <v>781</v>
      </c>
    </row>
    <row r="545" s="2" customFormat="1">
      <c r="A545" s="39"/>
      <c r="B545" s="40"/>
      <c r="C545" s="41"/>
      <c r="D545" s="218" t="s">
        <v>149</v>
      </c>
      <c r="E545" s="41"/>
      <c r="F545" s="219" t="s">
        <v>782</v>
      </c>
      <c r="G545" s="41"/>
      <c r="H545" s="41"/>
      <c r="I545" s="220"/>
      <c r="J545" s="41"/>
      <c r="K545" s="41"/>
      <c r="L545" s="45"/>
      <c r="M545" s="221"/>
      <c r="N545" s="222"/>
      <c r="O545" s="85"/>
      <c r="P545" s="85"/>
      <c r="Q545" s="85"/>
      <c r="R545" s="85"/>
      <c r="S545" s="85"/>
      <c r="T545" s="86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T545" s="18" t="s">
        <v>149</v>
      </c>
      <c r="AU545" s="18" t="s">
        <v>83</v>
      </c>
    </row>
    <row r="546" s="2" customFormat="1">
      <c r="A546" s="39"/>
      <c r="B546" s="40"/>
      <c r="C546" s="41"/>
      <c r="D546" s="223" t="s">
        <v>151</v>
      </c>
      <c r="E546" s="41"/>
      <c r="F546" s="224" t="s">
        <v>783</v>
      </c>
      <c r="G546" s="41"/>
      <c r="H546" s="41"/>
      <c r="I546" s="220"/>
      <c r="J546" s="41"/>
      <c r="K546" s="41"/>
      <c r="L546" s="45"/>
      <c r="M546" s="221"/>
      <c r="N546" s="222"/>
      <c r="O546" s="85"/>
      <c r="P546" s="85"/>
      <c r="Q546" s="85"/>
      <c r="R546" s="85"/>
      <c r="S546" s="85"/>
      <c r="T546" s="86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151</v>
      </c>
      <c r="AU546" s="18" t="s">
        <v>83</v>
      </c>
    </row>
    <row r="547" s="13" customFormat="1">
      <c r="A547" s="13"/>
      <c r="B547" s="225"/>
      <c r="C547" s="226"/>
      <c r="D547" s="218" t="s">
        <v>153</v>
      </c>
      <c r="E547" s="227" t="s">
        <v>28</v>
      </c>
      <c r="F547" s="228" t="s">
        <v>784</v>
      </c>
      <c r="G547" s="226"/>
      <c r="H547" s="229">
        <v>300.11200000000002</v>
      </c>
      <c r="I547" s="230"/>
      <c r="J547" s="226"/>
      <c r="K547" s="226"/>
      <c r="L547" s="231"/>
      <c r="M547" s="232"/>
      <c r="N547" s="233"/>
      <c r="O547" s="233"/>
      <c r="P547" s="233"/>
      <c r="Q547" s="233"/>
      <c r="R547" s="233"/>
      <c r="S547" s="233"/>
      <c r="T547" s="23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5" t="s">
        <v>153</v>
      </c>
      <c r="AU547" s="235" t="s">
        <v>83</v>
      </c>
      <c r="AV547" s="13" t="s">
        <v>83</v>
      </c>
      <c r="AW547" s="13" t="s">
        <v>35</v>
      </c>
      <c r="AX547" s="13" t="s">
        <v>73</v>
      </c>
      <c r="AY547" s="235" t="s">
        <v>140</v>
      </c>
    </row>
    <row r="548" s="14" customFormat="1">
      <c r="A548" s="14"/>
      <c r="B548" s="236"/>
      <c r="C548" s="237"/>
      <c r="D548" s="218" t="s">
        <v>153</v>
      </c>
      <c r="E548" s="238" t="s">
        <v>28</v>
      </c>
      <c r="F548" s="239" t="s">
        <v>174</v>
      </c>
      <c r="G548" s="237"/>
      <c r="H548" s="240">
        <v>300.11200000000002</v>
      </c>
      <c r="I548" s="241"/>
      <c r="J548" s="237"/>
      <c r="K548" s="237"/>
      <c r="L548" s="242"/>
      <c r="M548" s="243"/>
      <c r="N548" s="244"/>
      <c r="O548" s="244"/>
      <c r="P548" s="244"/>
      <c r="Q548" s="244"/>
      <c r="R548" s="244"/>
      <c r="S548" s="244"/>
      <c r="T548" s="245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6" t="s">
        <v>153</v>
      </c>
      <c r="AU548" s="246" t="s">
        <v>83</v>
      </c>
      <c r="AV548" s="14" t="s">
        <v>147</v>
      </c>
      <c r="AW548" s="14" t="s">
        <v>35</v>
      </c>
      <c r="AX548" s="14" t="s">
        <v>81</v>
      </c>
      <c r="AY548" s="246" t="s">
        <v>140</v>
      </c>
    </row>
    <row r="549" s="2" customFormat="1" ht="44.25" customHeight="1">
      <c r="A549" s="39"/>
      <c r="B549" s="40"/>
      <c r="C549" s="205" t="s">
        <v>785</v>
      </c>
      <c r="D549" s="205" t="s">
        <v>142</v>
      </c>
      <c r="E549" s="206" t="s">
        <v>786</v>
      </c>
      <c r="F549" s="207" t="s">
        <v>787</v>
      </c>
      <c r="G549" s="208" t="s">
        <v>275</v>
      </c>
      <c r="H549" s="209">
        <v>45.436</v>
      </c>
      <c r="I549" s="210"/>
      <c r="J549" s="211">
        <f>ROUND(I549*H549,2)</f>
        <v>0</v>
      </c>
      <c r="K549" s="207" t="s">
        <v>146</v>
      </c>
      <c r="L549" s="45"/>
      <c r="M549" s="212" t="s">
        <v>28</v>
      </c>
      <c r="N549" s="213" t="s">
        <v>44</v>
      </c>
      <c r="O549" s="85"/>
      <c r="P549" s="214">
        <f>O549*H549</f>
        <v>0</v>
      </c>
      <c r="Q549" s="214">
        <v>0</v>
      </c>
      <c r="R549" s="214">
        <f>Q549*H549</f>
        <v>0</v>
      </c>
      <c r="S549" s="214">
        <v>0</v>
      </c>
      <c r="T549" s="215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16" t="s">
        <v>147</v>
      </c>
      <c r="AT549" s="216" t="s">
        <v>142</v>
      </c>
      <c r="AU549" s="216" t="s">
        <v>83</v>
      </c>
      <c r="AY549" s="18" t="s">
        <v>140</v>
      </c>
      <c r="BE549" s="217">
        <f>IF(N549="základní",J549,0)</f>
        <v>0</v>
      </c>
      <c r="BF549" s="217">
        <f>IF(N549="snížená",J549,0)</f>
        <v>0</v>
      </c>
      <c r="BG549" s="217">
        <f>IF(N549="zákl. přenesená",J549,0)</f>
        <v>0</v>
      </c>
      <c r="BH549" s="217">
        <f>IF(N549="sníž. přenesená",J549,0)</f>
        <v>0</v>
      </c>
      <c r="BI549" s="217">
        <f>IF(N549="nulová",J549,0)</f>
        <v>0</v>
      </c>
      <c r="BJ549" s="18" t="s">
        <v>81</v>
      </c>
      <c r="BK549" s="217">
        <f>ROUND(I549*H549,2)</f>
        <v>0</v>
      </c>
      <c r="BL549" s="18" t="s">
        <v>147</v>
      </c>
      <c r="BM549" s="216" t="s">
        <v>788</v>
      </c>
    </row>
    <row r="550" s="2" customFormat="1">
      <c r="A550" s="39"/>
      <c r="B550" s="40"/>
      <c r="C550" s="41"/>
      <c r="D550" s="218" t="s">
        <v>149</v>
      </c>
      <c r="E550" s="41"/>
      <c r="F550" s="219" t="s">
        <v>277</v>
      </c>
      <c r="G550" s="41"/>
      <c r="H550" s="41"/>
      <c r="I550" s="220"/>
      <c r="J550" s="41"/>
      <c r="K550" s="41"/>
      <c r="L550" s="45"/>
      <c r="M550" s="221"/>
      <c r="N550" s="222"/>
      <c r="O550" s="85"/>
      <c r="P550" s="85"/>
      <c r="Q550" s="85"/>
      <c r="R550" s="85"/>
      <c r="S550" s="85"/>
      <c r="T550" s="86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18" t="s">
        <v>149</v>
      </c>
      <c r="AU550" s="18" t="s">
        <v>83</v>
      </c>
    </row>
    <row r="551" s="2" customFormat="1">
      <c r="A551" s="39"/>
      <c r="B551" s="40"/>
      <c r="C551" s="41"/>
      <c r="D551" s="223" t="s">
        <v>151</v>
      </c>
      <c r="E551" s="41"/>
      <c r="F551" s="224" t="s">
        <v>789</v>
      </c>
      <c r="G551" s="41"/>
      <c r="H551" s="41"/>
      <c r="I551" s="220"/>
      <c r="J551" s="41"/>
      <c r="K551" s="41"/>
      <c r="L551" s="45"/>
      <c r="M551" s="221"/>
      <c r="N551" s="222"/>
      <c r="O551" s="85"/>
      <c r="P551" s="85"/>
      <c r="Q551" s="85"/>
      <c r="R551" s="85"/>
      <c r="S551" s="85"/>
      <c r="T551" s="86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151</v>
      </c>
      <c r="AU551" s="18" t="s">
        <v>83</v>
      </c>
    </row>
    <row r="552" s="13" customFormat="1">
      <c r="A552" s="13"/>
      <c r="B552" s="225"/>
      <c r="C552" s="226"/>
      <c r="D552" s="218" t="s">
        <v>153</v>
      </c>
      <c r="E552" s="227" t="s">
        <v>28</v>
      </c>
      <c r="F552" s="228" t="s">
        <v>790</v>
      </c>
      <c r="G552" s="226"/>
      <c r="H552" s="229">
        <v>44.539999999999999</v>
      </c>
      <c r="I552" s="230"/>
      <c r="J552" s="226"/>
      <c r="K552" s="226"/>
      <c r="L552" s="231"/>
      <c r="M552" s="232"/>
      <c r="N552" s="233"/>
      <c r="O552" s="233"/>
      <c r="P552" s="233"/>
      <c r="Q552" s="233"/>
      <c r="R552" s="233"/>
      <c r="S552" s="233"/>
      <c r="T552" s="23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5" t="s">
        <v>153</v>
      </c>
      <c r="AU552" s="235" t="s">
        <v>83</v>
      </c>
      <c r="AV552" s="13" t="s">
        <v>83</v>
      </c>
      <c r="AW552" s="13" t="s">
        <v>35</v>
      </c>
      <c r="AX552" s="13" t="s">
        <v>73</v>
      </c>
      <c r="AY552" s="235" t="s">
        <v>140</v>
      </c>
    </row>
    <row r="553" s="13" customFormat="1">
      <c r="A553" s="13"/>
      <c r="B553" s="225"/>
      <c r="C553" s="226"/>
      <c r="D553" s="218" t="s">
        <v>153</v>
      </c>
      <c r="E553" s="227" t="s">
        <v>28</v>
      </c>
      <c r="F553" s="228" t="s">
        <v>791</v>
      </c>
      <c r="G553" s="226"/>
      <c r="H553" s="229">
        <v>0.89600000000000002</v>
      </c>
      <c r="I553" s="230"/>
      <c r="J553" s="226"/>
      <c r="K553" s="226"/>
      <c r="L553" s="231"/>
      <c r="M553" s="232"/>
      <c r="N553" s="233"/>
      <c r="O553" s="233"/>
      <c r="P553" s="233"/>
      <c r="Q553" s="233"/>
      <c r="R553" s="233"/>
      <c r="S553" s="233"/>
      <c r="T553" s="23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5" t="s">
        <v>153</v>
      </c>
      <c r="AU553" s="235" t="s">
        <v>83</v>
      </c>
      <c r="AV553" s="13" t="s">
        <v>83</v>
      </c>
      <c r="AW553" s="13" t="s">
        <v>35</v>
      </c>
      <c r="AX553" s="13" t="s">
        <v>73</v>
      </c>
      <c r="AY553" s="235" t="s">
        <v>140</v>
      </c>
    </row>
    <row r="554" s="14" customFormat="1">
      <c r="A554" s="14"/>
      <c r="B554" s="236"/>
      <c r="C554" s="237"/>
      <c r="D554" s="218" t="s">
        <v>153</v>
      </c>
      <c r="E554" s="238" t="s">
        <v>28</v>
      </c>
      <c r="F554" s="239" t="s">
        <v>174</v>
      </c>
      <c r="G554" s="237"/>
      <c r="H554" s="240">
        <v>45.436</v>
      </c>
      <c r="I554" s="241"/>
      <c r="J554" s="237"/>
      <c r="K554" s="237"/>
      <c r="L554" s="242"/>
      <c r="M554" s="243"/>
      <c r="N554" s="244"/>
      <c r="O554" s="244"/>
      <c r="P554" s="244"/>
      <c r="Q554" s="244"/>
      <c r="R554" s="244"/>
      <c r="S554" s="244"/>
      <c r="T554" s="24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6" t="s">
        <v>153</v>
      </c>
      <c r="AU554" s="246" t="s">
        <v>83</v>
      </c>
      <c r="AV554" s="14" t="s">
        <v>147</v>
      </c>
      <c r="AW554" s="14" t="s">
        <v>35</v>
      </c>
      <c r="AX554" s="14" t="s">
        <v>81</v>
      </c>
      <c r="AY554" s="246" t="s">
        <v>140</v>
      </c>
    </row>
    <row r="555" s="2" customFormat="1" ht="44.25" customHeight="1">
      <c r="A555" s="39"/>
      <c r="B555" s="40"/>
      <c r="C555" s="205" t="s">
        <v>792</v>
      </c>
      <c r="D555" s="205" t="s">
        <v>142</v>
      </c>
      <c r="E555" s="206" t="s">
        <v>793</v>
      </c>
      <c r="F555" s="207" t="s">
        <v>794</v>
      </c>
      <c r="G555" s="208" t="s">
        <v>275</v>
      </c>
      <c r="H555" s="209">
        <v>249.25999999999999</v>
      </c>
      <c r="I555" s="210"/>
      <c r="J555" s="211">
        <f>ROUND(I555*H555,2)</f>
        <v>0</v>
      </c>
      <c r="K555" s="207" t="s">
        <v>146</v>
      </c>
      <c r="L555" s="45"/>
      <c r="M555" s="212" t="s">
        <v>28</v>
      </c>
      <c r="N555" s="213" t="s">
        <v>44</v>
      </c>
      <c r="O555" s="85"/>
      <c r="P555" s="214">
        <f>O555*H555</f>
        <v>0</v>
      </c>
      <c r="Q555" s="214">
        <v>0</v>
      </c>
      <c r="R555" s="214">
        <f>Q555*H555</f>
        <v>0</v>
      </c>
      <c r="S555" s="214">
        <v>0</v>
      </c>
      <c r="T555" s="215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16" t="s">
        <v>147</v>
      </c>
      <c r="AT555" s="216" t="s">
        <v>142</v>
      </c>
      <c r="AU555" s="216" t="s">
        <v>83</v>
      </c>
      <c r="AY555" s="18" t="s">
        <v>140</v>
      </c>
      <c r="BE555" s="217">
        <f>IF(N555="základní",J555,0)</f>
        <v>0</v>
      </c>
      <c r="BF555" s="217">
        <f>IF(N555="snížená",J555,0)</f>
        <v>0</v>
      </c>
      <c r="BG555" s="217">
        <f>IF(N555="zákl. přenesená",J555,0)</f>
        <v>0</v>
      </c>
      <c r="BH555" s="217">
        <f>IF(N555="sníž. přenesená",J555,0)</f>
        <v>0</v>
      </c>
      <c r="BI555" s="217">
        <f>IF(N555="nulová",J555,0)</f>
        <v>0</v>
      </c>
      <c r="BJ555" s="18" t="s">
        <v>81</v>
      </c>
      <c r="BK555" s="217">
        <f>ROUND(I555*H555,2)</f>
        <v>0</v>
      </c>
      <c r="BL555" s="18" t="s">
        <v>147</v>
      </c>
      <c r="BM555" s="216" t="s">
        <v>795</v>
      </c>
    </row>
    <row r="556" s="2" customFormat="1">
      <c r="A556" s="39"/>
      <c r="B556" s="40"/>
      <c r="C556" s="41"/>
      <c r="D556" s="218" t="s">
        <v>149</v>
      </c>
      <c r="E556" s="41"/>
      <c r="F556" s="219" t="s">
        <v>796</v>
      </c>
      <c r="G556" s="41"/>
      <c r="H556" s="41"/>
      <c r="I556" s="220"/>
      <c r="J556" s="41"/>
      <c r="K556" s="41"/>
      <c r="L556" s="45"/>
      <c r="M556" s="221"/>
      <c r="N556" s="222"/>
      <c r="O556" s="85"/>
      <c r="P556" s="85"/>
      <c r="Q556" s="85"/>
      <c r="R556" s="85"/>
      <c r="S556" s="85"/>
      <c r="T556" s="86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149</v>
      </c>
      <c r="AU556" s="18" t="s">
        <v>83</v>
      </c>
    </row>
    <row r="557" s="2" customFormat="1">
      <c r="A557" s="39"/>
      <c r="B557" s="40"/>
      <c r="C557" s="41"/>
      <c r="D557" s="223" t="s">
        <v>151</v>
      </c>
      <c r="E557" s="41"/>
      <c r="F557" s="224" t="s">
        <v>797</v>
      </c>
      <c r="G557" s="41"/>
      <c r="H557" s="41"/>
      <c r="I557" s="220"/>
      <c r="J557" s="41"/>
      <c r="K557" s="41"/>
      <c r="L557" s="45"/>
      <c r="M557" s="221"/>
      <c r="N557" s="222"/>
      <c r="O557" s="85"/>
      <c r="P557" s="85"/>
      <c r="Q557" s="85"/>
      <c r="R557" s="85"/>
      <c r="S557" s="85"/>
      <c r="T557" s="86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18" t="s">
        <v>151</v>
      </c>
      <c r="AU557" s="18" t="s">
        <v>83</v>
      </c>
    </row>
    <row r="558" s="13" customFormat="1">
      <c r="A558" s="13"/>
      <c r="B558" s="225"/>
      <c r="C558" s="226"/>
      <c r="D558" s="218" t="s">
        <v>153</v>
      </c>
      <c r="E558" s="227" t="s">
        <v>28</v>
      </c>
      <c r="F558" s="228" t="s">
        <v>798</v>
      </c>
      <c r="G558" s="226"/>
      <c r="H558" s="229">
        <v>249.25999999999999</v>
      </c>
      <c r="I558" s="230"/>
      <c r="J558" s="226"/>
      <c r="K558" s="226"/>
      <c r="L558" s="231"/>
      <c r="M558" s="232"/>
      <c r="N558" s="233"/>
      <c r="O558" s="233"/>
      <c r="P558" s="233"/>
      <c r="Q558" s="233"/>
      <c r="R558" s="233"/>
      <c r="S558" s="233"/>
      <c r="T558" s="23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5" t="s">
        <v>153</v>
      </c>
      <c r="AU558" s="235" t="s">
        <v>83</v>
      </c>
      <c r="AV558" s="13" t="s">
        <v>83</v>
      </c>
      <c r="AW558" s="13" t="s">
        <v>35</v>
      </c>
      <c r="AX558" s="13" t="s">
        <v>73</v>
      </c>
      <c r="AY558" s="235" t="s">
        <v>140</v>
      </c>
    </row>
    <row r="559" s="14" customFormat="1">
      <c r="A559" s="14"/>
      <c r="B559" s="236"/>
      <c r="C559" s="237"/>
      <c r="D559" s="218" t="s">
        <v>153</v>
      </c>
      <c r="E559" s="238" t="s">
        <v>28</v>
      </c>
      <c r="F559" s="239" t="s">
        <v>174</v>
      </c>
      <c r="G559" s="237"/>
      <c r="H559" s="240">
        <v>249.25999999999999</v>
      </c>
      <c r="I559" s="241"/>
      <c r="J559" s="237"/>
      <c r="K559" s="237"/>
      <c r="L559" s="242"/>
      <c r="M559" s="243"/>
      <c r="N559" s="244"/>
      <c r="O559" s="244"/>
      <c r="P559" s="244"/>
      <c r="Q559" s="244"/>
      <c r="R559" s="244"/>
      <c r="S559" s="244"/>
      <c r="T559" s="24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6" t="s">
        <v>153</v>
      </c>
      <c r="AU559" s="246" t="s">
        <v>83</v>
      </c>
      <c r="AV559" s="14" t="s">
        <v>147</v>
      </c>
      <c r="AW559" s="14" t="s">
        <v>35</v>
      </c>
      <c r="AX559" s="14" t="s">
        <v>81</v>
      </c>
      <c r="AY559" s="246" t="s">
        <v>140</v>
      </c>
    </row>
    <row r="560" s="12" customFormat="1" ht="22.8" customHeight="1">
      <c r="A560" s="12"/>
      <c r="B560" s="189"/>
      <c r="C560" s="190"/>
      <c r="D560" s="191" t="s">
        <v>72</v>
      </c>
      <c r="E560" s="203" t="s">
        <v>799</v>
      </c>
      <c r="F560" s="203" t="s">
        <v>800</v>
      </c>
      <c r="G560" s="190"/>
      <c r="H560" s="190"/>
      <c r="I560" s="193"/>
      <c r="J560" s="204">
        <f>BK560</f>
        <v>0</v>
      </c>
      <c r="K560" s="190"/>
      <c r="L560" s="195"/>
      <c r="M560" s="196"/>
      <c r="N560" s="197"/>
      <c r="O560" s="197"/>
      <c r="P560" s="198">
        <f>SUM(P561:P563)</f>
        <v>0</v>
      </c>
      <c r="Q560" s="197"/>
      <c r="R560" s="198">
        <f>SUM(R561:R563)</f>
        <v>0</v>
      </c>
      <c r="S560" s="197"/>
      <c r="T560" s="199">
        <f>SUM(T561:T563)</f>
        <v>0</v>
      </c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R560" s="200" t="s">
        <v>81</v>
      </c>
      <c r="AT560" s="201" t="s">
        <v>72</v>
      </c>
      <c r="AU560" s="201" t="s">
        <v>81</v>
      </c>
      <c r="AY560" s="200" t="s">
        <v>140</v>
      </c>
      <c r="BK560" s="202">
        <f>SUM(BK561:BK563)</f>
        <v>0</v>
      </c>
    </row>
    <row r="561" s="2" customFormat="1" ht="24.15" customHeight="1">
      <c r="A561" s="39"/>
      <c r="B561" s="40"/>
      <c r="C561" s="205" t="s">
        <v>801</v>
      </c>
      <c r="D561" s="205" t="s">
        <v>142</v>
      </c>
      <c r="E561" s="206" t="s">
        <v>802</v>
      </c>
      <c r="F561" s="207" t="s">
        <v>803</v>
      </c>
      <c r="G561" s="208" t="s">
        <v>275</v>
      </c>
      <c r="H561" s="209">
        <v>755.72500000000002</v>
      </c>
      <c r="I561" s="210"/>
      <c r="J561" s="211">
        <f>ROUND(I561*H561,2)</f>
        <v>0</v>
      </c>
      <c r="K561" s="207" t="s">
        <v>146</v>
      </c>
      <c r="L561" s="45"/>
      <c r="M561" s="212" t="s">
        <v>28</v>
      </c>
      <c r="N561" s="213" t="s">
        <v>44</v>
      </c>
      <c r="O561" s="85"/>
      <c r="P561" s="214">
        <f>O561*H561</f>
        <v>0</v>
      </c>
      <c r="Q561" s="214">
        <v>0</v>
      </c>
      <c r="R561" s="214">
        <f>Q561*H561</f>
        <v>0</v>
      </c>
      <c r="S561" s="214">
        <v>0</v>
      </c>
      <c r="T561" s="215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16" t="s">
        <v>147</v>
      </c>
      <c r="AT561" s="216" t="s">
        <v>142</v>
      </c>
      <c r="AU561" s="216" t="s">
        <v>83</v>
      </c>
      <c r="AY561" s="18" t="s">
        <v>140</v>
      </c>
      <c r="BE561" s="217">
        <f>IF(N561="základní",J561,0)</f>
        <v>0</v>
      </c>
      <c r="BF561" s="217">
        <f>IF(N561="snížená",J561,0)</f>
        <v>0</v>
      </c>
      <c r="BG561" s="217">
        <f>IF(N561="zákl. přenesená",J561,0)</f>
        <v>0</v>
      </c>
      <c r="BH561" s="217">
        <f>IF(N561="sníž. přenesená",J561,0)</f>
        <v>0</v>
      </c>
      <c r="BI561" s="217">
        <f>IF(N561="nulová",J561,0)</f>
        <v>0</v>
      </c>
      <c r="BJ561" s="18" t="s">
        <v>81</v>
      </c>
      <c r="BK561" s="217">
        <f>ROUND(I561*H561,2)</f>
        <v>0</v>
      </c>
      <c r="BL561" s="18" t="s">
        <v>147</v>
      </c>
      <c r="BM561" s="216" t="s">
        <v>804</v>
      </c>
    </row>
    <row r="562" s="2" customFormat="1">
      <c r="A562" s="39"/>
      <c r="B562" s="40"/>
      <c r="C562" s="41"/>
      <c r="D562" s="218" t="s">
        <v>149</v>
      </c>
      <c r="E562" s="41"/>
      <c r="F562" s="219" t="s">
        <v>805</v>
      </c>
      <c r="G562" s="41"/>
      <c r="H562" s="41"/>
      <c r="I562" s="220"/>
      <c r="J562" s="41"/>
      <c r="K562" s="41"/>
      <c r="L562" s="45"/>
      <c r="M562" s="221"/>
      <c r="N562" s="222"/>
      <c r="O562" s="85"/>
      <c r="P562" s="85"/>
      <c r="Q562" s="85"/>
      <c r="R562" s="85"/>
      <c r="S562" s="85"/>
      <c r="T562" s="86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149</v>
      </c>
      <c r="AU562" s="18" t="s">
        <v>83</v>
      </c>
    </row>
    <row r="563" s="2" customFormat="1">
      <c r="A563" s="39"/>
      <c r="B563" s="40"/>
      <c r="C563" s="41"/>
      <c r="D563" s="223" t="s">
        <v>151</v>
      </c>
      <c r="E563" s="41"/>
      <c r="F563" s="224" t="s">
        <v>806</v>
      </c>
      <c r="G563" s="41"/>
      <c r="H563" s="41"/>
      <c r="I563" s="220"/>
      <c r="J563" s="41"/>
      <c r="K563" s="41"/>
      <c r="L563" s="45"/>
      <c r="M563" s="258"/>
      <c r="N563" s="259"/>
      <c r="O563" s="260"/>
      <c r="P563" s="260"/>
      <c r="Q563" s="260"/>
      <c r="R563" s="260"/>
      <c r="S563" s="260"/>
      <c r="T563" s="261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151</v>
      </c>
      <c r="AU563" s="18" t="s">
        <v>83</v>
      </c>
    </row>
    <row r="564" s="2" customFormat="1" ht="6.96" customHeight="1">
      <c r="A564" s="39"/>
      <c r="B564" s="60"/>
      <c r="C564" s="61"/>
      <c r="D564" s="61"/>
      <c r="E564" s="61"/>
      <c r="F564" s="61"/>
      <c r="G564" s="61"/>
      <c r="H564" s="61"/>
      <c r="I564" s="61"/>
      <c r="J564" s="61"/>
      <c r="K564" s="61"/>
      <c r="L564" s="45"/>
      <c r="M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</row>
  </sheetData>
  <sheetProtection sheet="1" autoFilter="0" formatColumns="0" formatRows="0" objects="1" scenarios="1" spinCount="100000" saltValue="VIvy/3CdPDIKKH4Ehdwu9yqxdD1lc1/tV/Iv6ZAfCSd4b4C+JeNLyTfeI+sv8jPmAz+iCBZ30BcPjVd07WhbXA==" hashValue="le6/nizgRQ45SnB6duXRDYmhwV0kaPOj78/pGh0MQIZUIHK6B54Egvm9XD2tbVpClEZOYveKtOov/buH39QPOA==" algorithmName="SHA-512" password="CC35"/>
  <autoFilter ref="C88:K563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2/111212351"/>
    <hyperlink ref="F98" r:id="rId2" display="https://podminky.urs.cz/item/CS_URS_2025_02/112151312"/>
    <hyperlink ref="F102" r:id="rId3" display="https://podminky.urs.cz/item/CS_URS_2025_02/112201112"/>
    <hyperlink ref="F106" r:id="rId4" display="https://podminky.urs.cz/item/CS_URS_2025_02/122151103"/>
    <hyperlink ref="F111" r:id="rId5" display="https://podminky.urs.cz/item/CS_URS_2025_02/122251104"/>
    <hyperlink ref="F117" r:id="rId6" display="https://podminky.urs.cz/item/CS_URS_2025_02/132251101"/>
    <hyperlink ref="F122" r:id="rId7" display="https://podminky.urs.cz/item/CS_URS_2025_02/133251101"/>
    <hyperlink ref="F126" r:id="rId8" display="https://podminky.urs.cz/item/CS_URS_2025_02/162201401"/>
    <hyperlink ref="F130" r:id="rId9" display="https://podminky.urs.cz/item/CS_URS_2025_02/162201411"/>
    <hyperlink ref="F134" r:id="rId10" display="https://podminky.urs.cz/item/CS_URS_2025_02/162201421"/>
    <hyperlink ref="F138" r:id="rId11" display="https://podminky.urs.cz/item/CS_URS_2025_02/162301501"/>
    <hyperlink ref="F143" r:id="rId12" display="https://podminky.urs.cz/item/CS_URS_2025_02/162301931"/>
    <hyperlink ref="F148" r:id="rId13" display="https://podminky.urs.cz/item/CS_URS_2025_02/162301951"/>
    <hyperlink ref="F153" r:id="rId14" display="https://podminky.urs.cz/item/CS_URS_2025_02/162301971"/>
    <hyperlink ref="F159" r:id="rId15" display="https://podminky.urs.cz/item/CS_URS_2025_02/162301981"/>
    <hyperlink ref="F165" r:id="rId16" display="https://podminky.urs.cz/item/CS_URS_2025_02/162351103"/>
    <hyperlink ref="F169" r:id="rId17" display="https://podminky.urs.cz/item/CS_URS_2025_02/162751117"/>
    <hyperlink ref="F177" r:id="rId18" display="https://podminky.urs.cz/item/CS_URS_2025_02/167151101"/>
    <hyperlink ref="F182" r:id="rId19" display="https://podminky.urs.cz/item/CS_URS_2025_02/171201231"/>
    <hyperlink ref="F188" r:id="rId20" display="https://podminky.urs.cz/item/CS_URS_2025_02/174151101"/>
    <hyperlink ref="F200" r:id="rId21" display="https://podminky.urs.cz/item/CS_URS_2025_02/175151101"/>
    <hyperlink ref="F210" r:id="rId22" display="https://podminky.urs.cz/item/CS_URS_2025_02/181111111"/>
    <hyperlink ref="F215" r:id="rId23" display="https://podminky.urs.cz/item/CS_URS_2025_02/181351003"/>
    <hyperlink ref="F225" r:id="rId24" display="https://podminky.urs.cz/item/CS_URS_2025_02/181411131"/>
    <hyperlink ref="F233" r:id="rId25" display="https://podminky.urs.cz/item/CS_URS_2025_02/181951112"/>
    <hyperlink ref="F239" r:id="rId26" display="https://podminky.urs.cz/item/CS_URS_2025_02/183402121"/>
    <hyperlink ref="F244" r:id="rId27" display="https://podminky.urs.cz/item/CS_URS_2025_02/184813511"/>
    <hyperlink ref="F249" r:id="rId28" display="https://podminky.urs.cz/item/CS_URS_2025_02/185804312"/>
    <hyperlink ref="F256" r:id="rId29" display="https://podminky.urs.cz/item/CS_URS_2025_02/271572211"/>
    <hyperlink ref="F261" r:id="rId30" display="https://podminky.urs.cz/item/CS_URS_2025_02/451573111"/>
    <hyperlink ref="F266" r:id="rId31" display="https://podminky.urs.cz/item/CS_URS_2025_02/452311141"/>
    <hyperlink ref="F272" r:id="rId32" display="https://podminky.urs.cz/item/CS_URS_2025_02/564851011"/>
    <hyperlink ref="F276" r:id="rId33" display="https://podminky.urs.cz/item/CS_URS_2025_02/564861111"/>
    <hyperlink ref="F280" r:id="rId34" display="https://podminky.urs.cz/item/CS_URS_2025_02/564871111"/>
    <hyperlink ref="F284" r:id="rId35" display="https://podminky.urs.cz/item/CS_URS_2025_02/564951413"/>
    <hyperlink ref="F288" r:id="rId36" display="https://podminky.urs.cz/item/CS_URS_2025_02/565145021"/>
    <hyperlink ref="F292" r:id="rId37" display="https://podminky.urs.cz/item/CS_URS_2025_02/567122111"/>
    <hyperlink ref="F297" r:id="rId38" display="https://podminky.urs.cz/item/CS_URS_2025_02/577134121"/>
    <hyperlink ref="F301" r:id="rId39" display="https://podminky.urs.cz/item/CS_URS_2025_02/591411111"/>
    <hyperlink ref="F309" r:id="rId40" display="https://podminky.urs.cz/item/CS_URS_2025_02/596211110"/>
    <hyperlink ref="F323" r:id="rId41" display="https://podminky.urs.cz/item/CS_URS_2025_02/596211113"/>
    <hyperlink ref="F331" r:id="rId42" display="https://podminky.urs.cz/item/CS_URS_2025_02/596212210"/>
    <hyperlink ref="F352" r:id="rId43" display="https://podminky.urs.cz/item/CS_URS_2025_02/596412113"/>
    <hyperlink ref="F363" r:id="rId44" display="https://podminky.urs.cz/item/CS_URS_2025_02/871313121"/>
    <hyperlink ref="F371" r:id="rId45" display="https://podminky.urs.cz/item/CS_URS_2025_02/890411851"/>
    <hyperlink ref="F376" r:id="rId46" display="https://podminky.urs.cz/item/CS_URS_2025_02/895941301"/>
    <hyperlink ref="F384" r:id="rId47" display="https://podminky.urs.cz/item/CS_URS_2025_02/895941313"/>
    <hyperlink ref="F391" r:id="rId48" display="https://podminky.urs.cz/item/CS_URS_2025_02/899132111"/>
    <hyperlink ref="F396" r:id="rId49" display="https://podminky.urs.cz/item/CS_URS_2025_02/899203211"/>
    <hyperlink ref="F401" r:id="rId50" display="https://podminky.urs.cz/item/CS_URS_2025_02/899204112"/>
    <hyperlink ref="F414" r:id="rId51" display="https://podminky.urs.cz/item/CS_URS_2025_02/899722113"/>
    <hyperlink ref="F427" r:id="rId52" display="https://podminky.urs.cz/item/CS_URS_2025_02/914111111"/>
    <hyperlink ref="F434" r:id="rId53" display="https://podminky.urs.cz/item/CS_URS_2025_02/914511112"/>
    <hyperlink ref="F442" r:id="rId54" display="https://podminky.urs.cz/item/CS_URS_2025_02/916131213"/>
    <hyperlink ref="F467" r:id="rId55" display="https://podminky.urs.cz/item/CS_URS_2025_02/916231213"/>
    <hyperlink ref="F478" r:id="rId56" display="https://podminky.urs.cz/item/CS_URS_2025_02/919732211"/>
    <hyperlink ref="F483" r:id="rId57" display="https://podminky.urs.cz/item/CS_URS_2025_02/919735112"/>
    <hyperlink ref="F487" r:id="rId58" display="https://podminky.urs.cz/item/CS_URS_2025_02/979054441"/>
    <hyperlink ref="F493" r:id="rId59" display="https://podminky.urs.cz/item/CS_URS_2025_02/113106121"/>
    <hyperlink ref="F497" r:id="rId60" display="https://podminky.urs.cz/item/CS_URS_2025_02/113106185"/>
    <hyperlink ref="F501" r:id="rId61" display="https://podminky.urs.cz/item/CS_URS_2025_02/113107161"/>
    <hyperlink ref="F505" r:id="rId62" display="https://podminky.urs.cz/item/CS_URS_2025_02/113107242"/>
    <hyperlink ref="F509" r:id="rId63" display="https://podminky.urs.cz/item/CS_URS_2025_02/113201111"/>
    <hyperlink ref="F513" r:id="rId64" display="https://podminky.urs.cz/item/CS_URS_2025_02/113202111"/>
    <hyperlink ref="F520" r:id="rId65" display="https://podminky.urs.cz/item/CS_URS_2025_02/997221551"/>
    <hyperlink ref="F525" r:id="rId66" display="https://podminky.urs.cz/item/CS_URS_2025_02/997221559"/>
    <hyperlink ref="F531" r:id="rId67" display="https://podminky.urs.cz/item/CS_URS_2025_02/997221561"/>
    <hyperlink ref="F538" r:id="rId68" display="https://podminky.urs.cz/item/CS_URS_2025_02/997221569"/>
    <hyperlink ref="F546" r:id="rId69" display="https://podminky.urs.cz/item/CS_URS_2025_02/997221861"/>
    <hyperlink ref="F551" r:id="rId70" display="https://podminky.urs.cz/item/CS_URS_2025_02/997221873"/>
    <hyperlink ref="F557" r:id="rId71" display="https://podminky.urs.cz/item/CS_URS_2025_02/997221875"/>
    <hyperlink ref="F563" r:id="rId72" display="https://podminky.urs.cz/item/CS_URS_2025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108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Lanškroun, ulice Seifertova - Stavební úpravy, III.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807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28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12. 11. 2025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30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27</v>
      </c>
      <c r="J20" s="137" t="s">
        <v>28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30</v>
      </c>
      <c r="J21" s="137" t="s">
        <v>28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ROUND(J89,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ROUND((SUM(BE89:BE390)),  2)</f>
        <v>0</v>
      </c>
      <c r="G33" s="39"/>
      <c r="H33" s="39"/>
      <c r="I33" s="149">
        <v>0.20999999999999999</v>
      </c>
      <c r="J33" s="148">
        <f>ROUND(((SUM(BE89:BE390))*I33),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ROUND((SUM(BF89:BF390)),  2)</f>
        <v>0</v>
      </c>
      <c r="G34" s="39"/>
      <c r="H34" s="39"/>
      <c r="I34" s="149">
        <v>0.12</v>
      </c>
      <c r="J34" s="148">
        <f>ROUND(((SUM(BF89:BF390))*I34),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ROUND((SUM(BG89:BG390)),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ROUND((SUM(BH89:BH390)),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ROUND((SUM(BI89:BI390)),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Lanškroun, ulice Seifertova - Stavební úpravy, III.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102 - Komunikace u garáží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Lanškroun</v>
      </c>
      <c r="G52" s="41"/>
      <c r="H52" s="41"/>
      <c r="I52" s="33" t="s">
        <v>24</v>
      </c>
      <c r="J52" s="73" t="str">
        <f>IF(J12="","",J12)</f>
        <v>12. 11. 2025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33</v>
      </c>
      <c r="J54" s="37" t="str">
        <f>E21</f>
        <v>Ing. Jiří Cihlář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112</v>
      </c>
      <c r="D57" s="163"/>
      <c r="E57" s="163"/>
      <c r="F57" s="163"/>
      <c r="G57" s="163"/>
      <c r="H57" s="163"/>
      <c r="I57" s="163"/>
      <c r="J57" s="164" t="s">
        <v>113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J89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114</v>
      </c>
    </row>
    <row r="60" s="9" customFormat="1" ht="24.96" customHeight="1">
      <c r="A60" s="9"/>
      <c r="B60" s="166"/>
      <c r="C60" s="167"/>
      <c r="D60" s="168" t="s">
        <v>115</v>
      </c>
      <c r="E60" s="169"/>
      <c r="F60" s="169"/>
      <c r="G60" s="169"/>
      <c r="H60" s="169"/>
      <c r="I60" s="169"/>
      <c r="J60" s="170">
        <f>J90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116</v>
      </c>
      <c r="E61" s="175"/>
      <c r="F61" s="175"/>
      <c r="G61" s="175"/>
      <c r="H61" s="175"/>
      <c r="I61" s="175"/>
      <c r="J61" s="176">
        <f>J91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117</v>
      </c>
      <c r="E62" s="175"/>
      <c r="F62" s="175"/>
      <c r="G62" s="175"/>
      <c r="H62" s="175"/>
      <c r="I62" s="175"/>
      <c r="J62" s="176">
        <f>J199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118</v>
      </c>
      <c r="E63" s="175"/>
      <c r="F63" s="175"/>
      <c r="G63" s="175"/>
      <c r="H63" s="175"/>
      <c r="I63" s="175"/>
      <c r="J63" s="176">
        <f>J204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119</v>
      </c>
      <c r="E64" s="175"/>
      <c r="F64" s="175"/>
      <c r="G64" s="175"/>
      <c r="H64" s="175"/>
      <c r="I64" s="175"/>
      <c r="J64" s="176">
        <f>J215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120</v>
      </c>
      <c r="E65" s="175"/>
      <c r="F65" s="175"/>
      <c r="G65" s="175"/>
      <c r="H65" s="175"/>
      <c r="I65" s="175"/>
      <c r="J65" s="176">
        <f>J238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121</v>
      </c>
      <c r="E66" s="175"/>
      <c r="F66" s="175"/>
      <c r="G66" s="175"/>
      <c r="H66" s="175"/>
      <c r="I66" s="175"/>
      <c r="J66" s="176">
        <f>J306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72"/>
      <c r="C67" s="173"/>
      <c r="D67" s="174" t="s">
        <v>122</v>
      </c>
      <c r="E67" s="175"/>
      <c r="F67" s="175"/>
      <c r="G67" s="175"/>
      <c r="H67" s="175"/>
      <c r="I67" s="175"/>
      <c r="J67" s="176">
        <f>J343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123</v>
      </c>
      <c r="E68" s="175"/>
      <c r="F68" s="175"/>
      <c r="G68" s="175"/>
      <c r="H68" s="175"/>
      <c r="I68" s="175"/>
      <c r="J68" s="176">
        <f>J348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2"/>
      <c r="C69" s="173"/>
      <c r="D69" s="174" t="s">
        <v>124</v>
      </c>
      <c r="E69" s="175"/>
      <c r="F69" s="175"/>
      <c r="G69" s="175"/>
      <c r="H69" s="175"/>
      <c r="I69" s="175"/>
      <c r="J69" s="176">
        <f>J387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125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61" t="str">
        <f>E7</f>
        <v>Lanškroun, ulice Seifertova - Stavební úpravy, III. etapa</v>
      </c>
      <c r="F79" s="33"/>
      <c r="G79" s="33"/>
      <c r="H79" s="33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109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E9</f>
        <v>SO 102 - Komunikace u garáží</v>
      </c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22</v>
      </c>
      <c r="D83" s="41"/>
      <c r="E83" s="41"/>
      <c r="F83" s="28" t="str">
        <f>F12</f>
        <v>Lanškroun</v>
      </c>
      <c r="G83" s="41"/>
      <c r="H83" s="41"/>
      <c r="I83" s="33" t="s">
        <v>24</v>
      </c>
      <c r="J83" s="73" t="str">
        <f>IF(J12="","",J12)</f>
        <v>12. 11. 2025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26</v>
      </c>
      <c r="D85" s="41"/>
      <c r="E85" s="41"/>
      <c r="F85" s="28" t="str">
        <f>E15</f>
        <v xml:space="preserve"> </v>
      </c>
      <c r="G85" s="41"/>
      <c r="H85" s="41"/>
      <c r="I85" s="33" t="s">
        <v>33</v>
      </c>
      <c r="J85" s="37" t="str">
        <f>E21</f>
        <v>Ing. Jiří Cihlář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31</v>
      </c>
      <c r="D86" s="41"/>
      <c r="E86" s="41"/>
      <c r="F86" s="28" t="str">
        <f>IF(E18="","",E18)</f>
        <v>Vyplň údaj</v>
      </c>
      <c r="G86" s="41"/>
      <c r="H86" s="41"/>
      <c r="I86" s="33" t="s">
        <v>36</v>
      </c>
      <c r="J86" s="37" t="str">
        <f>E24</f>
        <v xml:space="preserve"> 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78"/>
      <c r="B88" s="179"/>
      <c r="C88" s="180" t="s">
        <v>126</v>
      </c>
      <c r="D88" s="181" t="s">
        <v>58</v>
      </c>
      <c r="E88" s="181" t="s">
        <v>54</v>
      </c>
      <c r="F88" s="181" t="s">
        <v>55</v>
      </c>
      <c r="G88" s="181" t="s">
        <v>127</v>
      </c>
      <c r="H88" s="181" t="s">
        <v>128</v>
      </c>
      <c r="I88" s="181" t="s">
        <v>129</v>
      </c>
      <c r="J88" s="181" t="s">
        <v>113</v>
      </c>
      <c r="K88" s="182" t="s">
        <v>130</v>
      </c>
      <c r="L88" s="183"/>
      <c r="M88" s="93" t="s">
        <v>28</v>
      </c>
      <c r="N88" s="94" t="s">
        <v>43</v>
      </c>
      <c r="O88" s="94" t="s">
        <v>131</v>
      </c>
      <c r="P88" s="94" t="s">
        <v>132</v>
      </c>
      <c r="Q88" s="94" t="s">
        <v>133</v>
      </c>
      <c r="R88" s="94" t="s">
        <v>134</v>
      </c>
      <c r="S88" s="94" t="s">
        <v>135</v>
      </c>
      <c r="T88" s="95" t="s">
        <v>136</v>
      </c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</row>
    <row r="89" s="2" customFormat="1" ht="22.8" customHeight="1">
      <c r="A89" s="39"/>
      <c r="B89" s="40"/>
      <c r="C89" s="100" t="s">
        <v>137</v>
      </c>
      <c r="D89" s="41"/>
      <c r="E89" s="41"/>
      <c r="F89" s="41"/>
      <c r="G89" s="41"/>
      <c r="H89" s="41"/>
      <c r="I89" s="41"/>
      <c r="J89" s="184">
        <f>BK89</f>
        <v>0</v>
      </c>
      <c r="K89" s="41"/>
      <c r="L89" s="45"/>
      <c r="M89" s="96"/>
      <c r="N89" s="185"/>
      <c r="O89" s="97"/>
      <c r="P89" s="186">
        <f>P90</f>
        <v>0</v>
      </c>
      <c r="Q89" s="97"/>
      <c r="R89" s="186">
        <f>R90</f>
        <v>793.54973180000002</v>
      </c>
      <c r="S89" s="97"/>
      <c r="T89" s="187">
        <f>T90</f>
        <v>383.98496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72</v>
      </c>
      <c r="AU89" s="18" t="s">
        <v>114</v>
      </c>
      <c r="BK89" s="188">
        <f>BK90</f>
        <v>0</v>
      </c>
    </row>
    <row r="90" s="12" customFormat="1" ht="25.92" customHeight="1">
      <c r="A90" s="12"/>
      <c r="B90" s="189"/>
      <c r="C90" s="190"/>
      <c r="D90" s="191" t="s">
        <v>72</v>
      </c>
      <c r="E90" s="192" t="s">
        <v>138</v>
      </c>
      <c r="F90" s="192" t="s">
        <v>139</v>
      </c>
      <c r="G90" s="190"/>
      <c r="H90" s="190"/>
      <c r="I90" s="193"/>
      <c r="J90" s="194">
        <f>BK90</f>
        <v>0</v>
      </c>
      <c r="K90" s="190"/>
      <c r="L90" s="195"/>
      <c r="M90" s="196"/>
      <c r="N90" s="197"/>
      <c r="O90" s="197"/>
      <c r="P90" s="198">
        <f>P91+P199+P204+P215+P238+P306+P348+P387</f>
        <v>0</v>
      </c>
      <c r="Q90" s="197"/>
      <c r="R90" s="198">
        <f>R91+R199+R204+R215+R238+R306+R348+R387</f>
        <v>793.54973180000002</v>
      </c>
      <c r="S90" s="197"/>
      <c r="T90" s="199">
        <f>T91+T199+T204+T215+T238+T306+T348+T387</f>
        <v>383.98496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81</v>
      </c>
      <c r="AT90" s="201" t="s">
        <v>72</v>
      </c>
      <c r="AU90" s="201" t="s">
        <v>73</v>
      </c>
      <c r="AY90" s="200" t="s">
        <v>140</v>
      </c>
      <c r="BK90" s="202">
        <f>BK91+BK199+BK204+BK215+BK238+BK306+BK348+BK387</f>
        <v>0</v>
      </c>
    </row>
    <row r="91" s="12" customFormat="1" ht="22.8" customHeight="1">
      <c r="A91" s="12"/>
      <c r="B91" s="189"/>
      <c r="C91" s="190"/>
      <c r="D91" s="191" t="s">
        <v>72</v>
      </c>
      <c r="E91" s="203" t="s">
        <v>81</v>
      </c>
      <c r="F91" s="203" t="s">
        <v>141</v>
      </c>
      <c r="G91" s="190"/>
      <c r="H91" s="190"/>
      <c r="I91" s="193"/>
      <c r="J91" s="204">
        <f>BK91</f>
        <v>0</v>
      </c>
      <c r="K91" s="190"/>
      <c r="L91" s="195"/>
      <c r="M91" s="196"/>
      <c r="N91" s="197"/>
      <c r="O91" s="197"/>
      <c r="P91" s="198">
        <f>SUM(P92:P198)</f>
        <v>0</v>
      </c>
      <c r="Q91" s="197"/>
      <c r="R91" s="198">
        <f>SUM(R92:R198)</f>
        <v>103.42999</v>
      </c>
      <c r="S91" s="197"/>
      <c r="T91" s="199">
        <f>SUM(T92:T198)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81</v>
      </c>
      <c r="AT91" s="201" t="s">
        <v>72</v>
      </c>
      <c r="AU91" s="201" t="s">
        <v>81</v>
      </c>
      <c r="AY91" s="200" t="s">
        <v>140</v>
      </c>
      <c r="BK91" s="202">
        <f>SUM(BK92:BK198)</f>
        <v>0</v>
      </c>
    </row>
    <row r="92" s="2" customFormat="1" ht="33" customHeight="1">
      <c r="A92" s="39"/>
      <c r="B92" s="40"/>
      <c r="C92" s="205" t="s">
        <v>81</v>
      </c>
      <c r="D92" s="205" t="s">
        <v>142</v>
      </c>
      <c r="E92" s="206" t="s">
        <v>808</v>
      </c>
      <c r="F92" s="207" t="s">
        <v>809</v>
      </c>
      <c r="G92" s="208" t="s">
        <v>169</v>
      </c>
      <c r="H92" s="209">
        <v>20.399999999999999</v>
      </c>
      <c r="I92" s="210"/>
      <c r="J92" s="211">
        <f>ROUND(I92*H92,2)</f>
        <v>0</v>
      </c>
      <c r="K92" s="207" t="s">
        <v>146</v>
      </c>
      <c r="L92" s="45"/>
      <c r="M92" s="212" t="s">
        <v>28</v>
      </c>
      <c r="N92" s="213" t="s">
        <v>44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147</v>
      </c>
      <c r="AT92" s="216" t="s">
        <v>142</v>
      </c>
      <c r="AU92" s="216" t="s">
        <v>83</v>
      </c>
      <c r="AY92" s="18" t="s">
        <v>140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81</v>
      </c>
      <c r="BK92" s="217">
        <f>ROUND(I92*H92,2)</f>
        <v>0</v>
      </c>
      <c r="BL92" s="18" t="s">
        <v>147</v>
      </c>
      <c r="BM92" s="216" t="s">
        <v>810</v>
      </c>
    </row>
    <row r="93" s="2" customFormat="1">
      <c r="A93" s="39"/>
      <c r="B93" s="40"/>
      <c r="C93" s="41"/>
      <c r="D93" s="218" t="s">
        <v>149</v>
      </c>
      <c r="E93" s="41"/>
      <c r="F93" s="219" t="s">
        <v>811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149</v>
      </c>
      <c r="AU93" s="18" t="s">
        <v>83</v>
      </c>
    </row>
    <row r="94" s="2" customFormat="1">
      <c r="A94" s="39"/>
      <c r="B94" s="40"/>
      <c r="C94" s="41"/>
      <c r="D94" s="223" t="s">
        <v>151</v>
      </c>
      <c r="E94" s="41"/>
      <c r="F94" s="224" t="s">
        <v>812</v>
      </c>
      <c r="G94" s="41"/>
      <c r="H94" s="41"/>
      <c r="I94" s="220"/>
      <c r="J94" s="41"/>
      <c r="K94" s="41"/>
      <c r="L94" s="45"/>
      <c r="M94" s="221"/>
      <c r="N94" s="222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151</v>
      </c>
      <c r="AU94" s="18" t="s">
        <v>83</v>
      </c>
    </row>
    <row r="95" s="13" customFormat="1">
      <c r="A95" s="13"/>
      <c r="B95" s="225"/>
      <c r="C95" s="226"/>
      <c r="D95" s="218" t="s">
        <v>153</v>
      </c>
      <c r="E95" s="227" t="s">
        <v>28</v>
      </c>
      <c r="F95" s="228" t="s">
        <v>813</v>
      </c>
      <c r="G95" s="226"/>
      <c r="H95" s="229">
        <v>20.399999999999999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153</v>
      </c>
      <c r="AU95" s="235" t="s">
        <v>83</v>
      </c>
      <c r="AV95" s="13" t="s">
        <v>83</v>
      </c>
      <c r="AW95" s="13" t="s">
        <v>35</v>
      </c>
      <c r="AX95" s="13" t="s">
        <v>81</v>
      </c>
      <c r="AY95" s="235" t="s">
        <v>140</v>
      </c>
    </row>
    <row r="96" s="2" customFormat="1" ht="33" customHeight="1">
      <c r="A96" s="39"/>
      <c r="B96" s="40"/>
      <c r="C96" s="205" t="s">
        <v>83</v>
      </c>
      <c r="D96" s="205" t="s">
        <v>142</v>
      </c>
      <c r="E96" s="206" t="s">
        <v>176</v>
      </c>
      <c r="F96" s="207" t="s">
        <v>177</v>
      </c>
      <c r="G96" s="208" t="s">
        <v>169</v>
      </c>
      <c r="H96" s="209">
        <v>486.80000000000001</v>
      </c>
      <c r="I96" s="210"/>
      <c r="J96" s="211">
        <f>ROUND(I96*H96,2)</f>
        <v>0</v>
      </c>
      <c r="K96" s="207" t="s">
        <v>146</v>
      </c>
      <c r="L96" s="45"/>
      <c r="M96" s="212" t="s">
        <v>28</v>
      </c>
      <c r="N96" s="213" t="s">
        <v>44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147</v>
      </c>
      <c r="AT96" s="216" t="s">
        <v>142</v>
      </c>
      <c r="AU96" s="216" t="s">
        <v>83</v>
      </c>
      <c r="AY96" s="18" t="s">
        <v>140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81</v>
      </c>
      <c r="BK96" s="217">
        <f>ROUND(I96*H96,2)</f>
        <v>0</v>
      </c>
      <c r="BL96" s="18" t="s">
        <v>147</v>
      </c>
      <c r="BM96" s="216" t="s">
        <v>814</v>
      </c>
    </row>
    <row r="97" s="2" customFormat="1">
      <c r="A97" s="39"/>
      <c r="B97" s="40"/>
      <c r="C97" s="41"/>
      <c r="D97" s="218" t="s">
        <v>149</v>
      </c>
      <c r="E97" s="41"/>
      <c r="F97" s="219" t="s">
        <v>179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149</v>
      </c>
      <c r="AU97" s="18" t="s">
        <v>83</v>
      </c>
    </row>
    <row r="98" s="2" customFormat="1">
      <c r="A98" s="39"/>
      <c r="B98" s="40"/>
      <c r="C98" s="41"/>
      <c r="D98" s="223" t="s">
        <v>151</v>
      </c>
      <c r="E98" s="41"/>
      <c r="F98" s="224" t="s">
        <v>180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151</v>
      </c>
      <c r="AU98" s="18" t="s">
        <v>83</v>
      </c>
    </row>
    <row r="99" s="13" customFormat="1">
      <c r="A99" s="13"/>
      <c r="B99" s="225"/>
      <c r="C99" s="226"/>
      <c r="D99" s="218" t="s">
        <v>153</v>
      </c>
      <c r="E99" s="227" t="s">
        <v>28</v>
      </c>
      <c r="F99" s="228" t="s">
        <v>815</v>
      </c>
      <c r="G99" s="226"/>
      <c r="H99" s="229">
        <v>446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153</v>
      </c>
      <c r="AU99" s="235" t="s">
        <v>83</v>
      </c>
      <c r="AV99" s="13" t="s">
        <v>83</v>
      </c>
      <c r="AW99" s="13" t="s">
        <v>35</v>
      </c>
      <c r="AX99" s="13" t="s">
        <v>73</v>
      </c>
      <c r="AY99" s="235" t="s">
        <v>140</v>
      </c>
    </row>
    <row r="100" s="13" customFormat="1">
      <c r="A100" s="13"/>
      <c r="B100" s="225"/>
      <c r="C100" s="226"/>
      <c r="D100" s="218" t="s">
        <v>153</v>
      </c>
      <c r="E100" s="227" t="s">
        <v>28</v>
      </c>
      <c r="F100" s="228" t="s">
        <v>816</v>
      </c>
      <c r="G100" s="226"/>
      <c r="H100" s="229">
        <v>40.799999999999997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153</v>
      </c>
      <c r="AU100" s="235" t="s">
        <v>83</v>
      </c>
      <c r="AV100" s="13" t="s">
        <v>83</v>
      </c>
      <c r="AW100" s="13" t="s">
        <v>35</v>
      </c>
      <c r="AX100" s="13" t="s">
        <v>73</v>
      </c>
      <c r="AY100" s="235" t="s">
        <v>140</v>
      </c>
    </row>
    <row r="101" s="14" customFormat="1">
      <c r="A101" s="14"/>
      <c r="B101" s="236"/>
      <c r="C101" s="237"/>
      <c r="D101" s="218" t="s">
        <v>153</v>
      </c>
      <c r="E101" s="238" t="s">
        <v>28</v>
      </c>
      <c r="F101" s="239" t="s">
        <v>174</v>
      </c>
      <c r="G101" s="237"/>
      <c r="H101" s="240">
        <v>486.80000000000001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153</v>
      </c>
      <c r="AU101" s="246" t="s">
        <v>83</v>
      </c>
      <c r="AV101" s="14" t="s">
        <v>147</v>
      </c>
      <c r="AW101" s="14" t="s">
        <v>35</v>
      </c>
      <c r="AX101" s="14" t="s">
        <v>81</v>
      </c>
      <c r="AY101" s="246" t="s">
        <v>140</v>
      </c>
    </row>
    <row r="102" s="2" customFormat="1" ht="33" customHeight="1">
      <c r="A102" s="39"/>
      <c r="B102" s="40"/>
      <c r="C102" s="205" t="s">
        <v>161</v>
      </c>
      <c r="D102" s="205" t="s">
        <v>142</v>
      </c>
      <c r="E102" s="206" t="s">
        <v>184</v>
      </c>
      <c r="F102" s="207" t="s">
        <v>185</v>
      </c>
      <c r="G102" s="208" t="s">
        <v>169</v>
      </c>
      <c r="H102" s="209">
        <v>43.200000000000003</v>
      </c>
      <c r="I102" s="210"/>
      <c r="J102" s="211">
        <f>ROUND(I102*H102,2)</f>
        <v>0</v>
      </c>
      <c r="K102" s="207" t="s">
        <v>146</v>
      </c>
      <c r="L102" s="45"/>
      <c r="M102" s="212" t="s">
        <v>28</v>
      </c>
      <c r="N102" s="213" t="s">
        <v>44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147</v>
      </c>
      <c r="AT102" s="216" t="s">
        <v>142</v>
      </c>
      <c r="AU102" s="216" t="s">
        <v>83</v>
      </c>
      <c r="AY102" s="18" t="s">
        <v>140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81</v>
      </c>
      <c r="BK102" s="217">
        <f>ROUND(I102*H102,2)</f>
        <v>0</v>
      </c>
      <c r="BL102" s="18" t="s">
        <v>147</v>
      </c>
      <c r="BM102" s="216" t="s">
        <v>817</v>
      </c>
    </row>
    <row r="103" s="2" customFormat="1">
      <c r="A103" s="39"/>
      <c r="B103" s="40"/>
      <c r="C103" s="41"/>
      <c r="D103" s="218" t="s">
        <v>149</v>
      </c>
      <c r="E103" s="41"/>
      <c r="F103" s="219" t="s">
        <v>187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149</v>
      </c>
      <c r="AU103" s="18" t="s">
        <v>83</v>
      </c>
    </row>
    <row r="104" s="2" customFormat="1">
      <c r="A104" s="39"/>
      <c r="B104" s="40"/>
      <c r="C104" s="41"/>
      <c r="D104" s="223" t="s">
        <v>151</v>
      </c>
      <c r="E104" s="41"/>
      <c r="F104" s="224" t="s">
        <v>188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151</v>
      </c>
      <c r="AU104" s="18" t="s">
        <v>83</v>
      </c>
    </row>
    <row r="105" s="13" customFormat="1">
      <c r="A105" s="13"/>
      <c r="B105" s="225"/>
      <c r="C105" s="226"/>
      <c r="D105" s="218" t="s">
        <v>153</v>
      </c>
      <c r="E105" s="227" t="s">
        <v>28</v>
      </c>
      <c r="F105" s="228" t="s">
        <v>818</v>
      </c>
      <c r="G105" s="226"/>
      <c r="H105" s="229">
        <v>43.200000000000003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153</v>
      </c>
      <c r="AU105" s="235" t="s">
        <v>83</v>
      </c>
      <c r="AV105" s="13" t="s">
        <v>83</v>
      </c>
      <c r="AW105" s="13" t="s">
        <v>35</v>
      </c>
      <c r="AX105" s="13" t="s">
        <v>73</v>
      </c>
      <c r="AY105" s="235" t="s">
        <v>140</v>
      </c>
    </row>
    <row r="106" s="14" customFormat="1">
      <c r="A106" s="14"/>
      <c r="B106" s="236"/>
      <c r="C106" s="237"/>
      <c r="D106" s="218" t="s">
        <v>153</v>
      </c>
      <c r="E106" s="238" t="s">
        <v>28</v>
      </c>
      <c r="F106" s="239" t="s">
        <v>174</v>
      </c>
      <c r="G106" s="237"/>
      <c r="H106" s="240">
        <v>43.200000000000003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153</v>
      </c>
      <c r="AU106" s="246" t="s">
        <v>83</v>
      </c>
      <c r="AV106" s="14" t="s">
        <v>147</v>
      </c>
      <c r="AW106" s="14" t="s">
        <v>35</v>
      </c>
      <c r="AX106" s="14" t="s">
        <v>81</v>
      </c>
      <c r="AY106" s="246" t="s">
        <v>140</v>
      </c>
    </row>
    <row r="107" s="2" customFormat="1" ht="24.15" customHeight="1">
      <c r="A107" s="39"/>
      <c r="B107" s="40"/>
      <c r="C107" s="205" t="s">
        <v>147</v>
      </c>
      <c r="D107" s="205" t="s">
        <v>142</v>
      </c>
      <c r="E107" s="206" t="s">
        <v>191</v>
      </c>
      <c r="F107" s="207" t="s">
        <v>192</v>
      </c>
      <c r="G107" s="208" t="s">
        <v>169</v>
      </c>
      <c r="H107" s="209">
        <v>5</v>
      </c>
      <c r="I107" s="210"/>
      <c r="J107" s="211">
        <f>ROUND(I107*H107,2)</f>
        <v>0</v>
      </c>
      <c r="K107" s="207" t="s">
        <v>146</v>
      </c>
      <c r="L107" s="45"/>
      <c r="M107" s="212" t="s">
        <v>28</v>
      </c>
      <c r="N107" s="213" t="s">
        <v>44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147</v>
      </c>
      <c r="AT107" s="216" t="s">
        <v>142</v>
      </c>
      <c r="AU107" s="216" t="s">
        <v>83</v>
      </c>
      <c r="AY107" s="18" t="s">
        <v>140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81</v>
      </c>
      <c r="BK107" s="217">
        <f>ROUND(I107*H107,2)</f>
        <v>0</v>
      </c>
      <c r="BL107" s="18" t="s">
        <v>147</v>
      </c>
      <c r="BM107" s="216" t="s">
        <v>819</v>
      </c>
    </row>
    <row r="108" s="2" customFormat="1">
      <c r="A108" s="39"/>
      <c r="B108" s="40"/>
      <c r="C108" s="41"/>
      <c r="D108" s="218" t="s">
        <v>149</v>
      </c>
      <c r="E108" s="41"/>
      <c r="F108" s="219" t="s">
        <v>194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149</v>
      </c>
      <c r="AU108" s="18" t="s">
        <v>83</v>
      </c>
    </row>
    <row r="109" s="2" customFormat="1">
      <c r="A109" s="39"/>
      <c r="B109" s="40"/>
      <c r="C109" s="41"/>
      <c r="D109" s="223" t="s">
        <v>151</v>
      </c>
      <c r="E109" s="41"/>
      <c r="F109" s="224" t="s">
        <v>195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151</v>
      </c>
      <c r="AU109" s="18" t="s">
        <v>83</v>
      </c>
    </row>
    <row r="110" s="13" customFormat="1">
      <c r="A110" s="13"/>
      <c r="B110" s="225"/>
      <c r="C110" s="226"/>
      <c r="D110" s="218" t="s">
        <v>153</v>
      </c>
      <c r="E110" s="227" t="s">
        <v>28</v>
      </c>
      <c r="F110" s="228" t="s">
        <v>820</v>
      </c>
      <c r="G110" s="226"/>
      <c r="H110" s="229">
        <v>5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153</v>
      </c>
      <c r="AU110" s="235" t="s">
        <v>83</v>
      </c>
      <c r="AV110" s="13" t="s">
        <v>83</v>
      </c>
      <c r="AW110" s="13" t="s">
        <v>35</v>
      </c>
      <c r="AX110" s="13" t="s">
        <v>81</v>
      </c>
      <c r="AY110" s="235" t="s">
        <v>140</v>
      </c>
    </row>
    <row r="111" s="2" customFormat="1" ht="37.8" customHeight="1">
      <c r="A111" s="39"/>
      <c r="B111" s="40"/>
      <c r="C111" s="205" t="s">
        <v>175</v>
      </c>
      <c r="D111" s="205" t="s">
        <v>142</v>
      </c>
      <c r="E111" s="206" t="s">
        <v>250</v>
      </c>
      <c r="F111" s="207" t="s">
        <v>251</v>
      </c>
      <c r="G111" s="208" t="s">
        <v>169</v>
      </c>
      <c r="H111" s="209">
        <v>0.71299999999999997</v>
      </c>
      <c r="I111" s="210"/>
      <c r="J111" s="211">
        <f>ROUND(I111*H111,2)</f>
        <v>0</v>
      </c>
      <c r="K111" s="207" t="s">
        <v>146</v>
      </c>
      <c r="L111" s="45"/>
      <c r="M111" s="212" t="s">
        <v>28</v>
      </c>
      <c r="N111" s="213" t="s">
        <v>44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147</v>
      </c>
      <c r="AT111" s="216" t="s">
        <v>142</v>
      </c>
      <c r="AU111" s="216" t="s">
        <v>83</v>
      </c>
      <c r="AY111" s="18" t="s">
        <v>140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81</v>
      </c>
      <c r="BK111" s="217">
        <f>ROUND(I111*H111,2)</f>
        <v>0</v>
      </c>
      <c r="BL111" s="18" t="s">
        <v>147</v>
      </c>
      <c r="BM111" s="216" t="s">
        <v>821</v>
      </c>
    </row>
    <row r="112" s="2" customFormat="1">
      <c r="A112" s="39"/>
      <c r="B112" s="40"/>
      <c r="C112" s="41"/>
      <c r="D112" s="218" t="s">
        <v>149</v>
      </c>
      <c r="E112" s="41"/>
      <c r="F112" s="219" t="s">
        <v>253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149</v>
      </c>
      <c r="AU112" s="18" t="s">
        <v>83</v>
      </c>
    </row>
    <row r="113" s="2" customFormat="1">
      <c r="A113" s="39"/>
      <c r="B113" s="40"/>
      <c r="C113" s="41"/>
      <c r="D113" s="223" t="s">
        <v>151</v>
      </c>
      <c r="E113" s="41"/>
      <c r="F113" s="224" t="s">
        <v>254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151</v>
      </c>
      <c r="AU113" s="18" t="s">
        <v>83</v>
      </c>
    </row>
    <row r="114" s="13" customFormat="1">
      <c r="A114" s="13"/>
      <c r="B114" s="225"/>
      <c r="C114" s="226"/>
      <c r="D114" s="218" t="s">
        <v>153</v>
      </c>
      <c r="E114" s="227" t="s">
        <v>28</v>
      </c>
      <c r="F114" s="228" t="s">
        <v>822</v>
      </c>
      <c r="G114" s="226"/>
      <c r="H114" s="229">
        <v>0.71299999999999997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153</v>
      </c>
      <c r="AU114" s="235" t="s">
        <v>83</v>
      </c>
      <c r="AV114" s="13" t="s">
        <v>83</v>
      </c>
      <c r="AW114" s="13" t="s">
        <v>35</v>
      </c>
      <c r="AX114" s="13" t="s">
        <v>81</v>
      </c>
      <c r="AY114" s="235" t="s">
        <v>140</v>
      </c>
    </row>
    <row r="115" s="2" customFormat="1" ht="37.8" customHeight="1">
      <c r="A115" s="39"/>
      <c r="B115" s="40"/>
      <c r="C115" s="205" t="s">
        <v>183</v>
      </c>
      <c r="D115" s="205" t="s">
        <v>142</v>
      </c>
      <c r="E115" s="206" t="s">
        <v>257</v>
      </c>
      <c r="F115" s="207" t="s">
        <v>258</v>
      </c>
      <c r="G115" s="208" t="s">
        <v>169</v>
      </c>
      <c r="H115" s="209">
        <v>554.68700000000001</v>
      </c>
      <c r="I115" s="210"/>
      <c r="J115" s="211">
        <f>ROUND(I115*H115,2)</f>
        <v>0</v>
      </c>
      <c r="K115" s="207" t="s">
        <v>146</v>
      </c>
      <c r="L115" s="45"/>
      <c r="M115" s="212" t="s">
        <v>28</v>
      </c>
      <c r="N115" s="213" t="s">
        <v>44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147</v>
      </c>
      <c r="AT115" s="216" t="s">
        <v>142</v>
      </c>
      <c r="AU115" s="216" t="s">
        <v>83</v>
      </c>
      <c r="AY115" s="18" t="s">
        <v>140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81</v>
      </c>
      <c r="BK115" s="217">
        <f>ROUND(I115*H115,2)</f>
        <v>0</v>
      </c>
      <c r="BL115" s="18" t="s">
        <v>147</v>
      </c>
      <c r="BM115" s="216" t="s">
        <v>823</v>
      </c>
    </row>
    <row r="116" s="2" customFormat="1">
      <c r="A116" s="39"/>
      <c r="B116" s="40"/>
      <c r="C116" s="41"/>
      <c r="D116" s="218" t="s">
        <v>149</v>
      </c>
      <c r="E116" s="41"/>
      <c r="F116" s="219" t="s">
        <v>260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149</v>
      </c>
      <c r="AU116" s="18" t="s">
        <v>83</v>
      </c>
    </row>
    <row r="117" s="2" customFormat="1">
      <c r="A117" s="39"/>
      <c r="B117" s="40"/>
      <c r="C117" s="41"/>
      <c r="D117" s="223" t="s">
        <v>151</v>
      </c>
      <c r="E117" s="41"/>
      <c r="F117" s="224" t="s">
        <v>261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151</v>
      </c>
      <c r="AU117" s="18" t="s">
        <v>83</v>
      </c>
    </row>
    <row r="118" s="2" customFormat="1">
      <c r="A118" s="39"/>
      <c r="B118" s="40"/>
      <c r="C118" s="41"/>
      <c r="D118" s="218" t="s">
        <v>221</v>
      </c>
      <c r="E118" s="41"/>
      <c r="F118" s="247" t="s">
        <v>228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221</v>
      </c>
      <c r="AU118" s="18" t="s">
        <v>83</v>
      </c>
    </row>
    <row r="119" s="13" customFormat="1">
      <c r="A119" s="13"/>
      <c r="B119" s="225"/>
      <c r="C119" s="226"/>
      <c r="D119" s="218" t="s">
        <v>153</v>
      </c>
      <c r="E119" s="227" t="s">
        <v>28</v>
      </c>
      <c r="F119" s="228" t="s">
        <v>824</v>
      </c>
      <c r="G119" s="226"/>
      <c r="H119" s="229">
        <v>20.399999999999999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153</v>
      </c>
      <c r="AU119" s="235" t="s">
        <v>83</v>
      </c>
      <c r="AV119" s="13" t="s">
        <v>83</v>
      </c>
      <c r="AW119" s="13" t="s">
        <v>35</v>
      </c>
      <c r="AX119" s="13" t="s">
        <v>73</v>
      </c>
      <c r="AY119" s="235" t="s">
        <v>140</v>
      </c>
    </row>
    <row r="120" s="13" customFormat="1">
      <c r="A120" s="13"/>
      <c r="B120" s="225"/>
      <c r="C120" s="226"/>
      <c r="D120" s="218" t="s">
        <v>153</v>
      </c>
      <c r="E120" s="227" t="s">
        <v>28</v>
      </c>
      <c r="F120" s="228" t="s">
        <v>825</v>
      </c>
      <c r="G120" s="226"/>
      <c r="H120" s="229">
        <v>535</v>
      </c>
      <c r="I120" s="230"/>
      <c r="J120" s="226"/>
      <c r="K120" s="226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153</v>
      </c>
      <c r="AU120" s="235" t="s">
        <v>83</v>
      </c>
      <c r="AV120" s="13" t="s">
        <v>83</v>
      </c>
      <c r="AW120" s="13" t="s">
        <v>35</v>
      </c>
      <c r="AX120" s="13" t="s">
        <v>73</v>
      </c>
      <c r="AY120" s="235" t="s">
        <v>140</v>
      </c>
    </row>
    <row r="121" s="13" customFormat="1">
      <c r="A121" s="13"/>
      <c r="B121" s="225"/>
      <c r="C121" s="226"/>
      <c r="D121" s="218" t="s">
        <v>153</v>
      </c>
      <c r="E121" s="227" t="s">
        <v>28</v>
      </c>
      <c r="F121" s="228" t="s">
        <v>826</v>
      </c>
      <c r="G121" s="226"/>
      <c r="H121" s="229">
        <v>-0.71299999999999997</v>
      </c>
      <c r="I121" s="230"/>
      <c r="J121" s="226"/>
      <c r="K121" s="226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153</v>
      </c>
      <c r="AU121" s="235" t="s">
        <v>83</v>
      </c>
      <c r="AV121" s="13" t="s">
        <v>83</v>
      </c>
      <c r="AW121" s="13" t="s">
        <v>35</v>
      </c>
      <c r="AX121" s="13" t="s">
        <v>73</v>
      </c>
      <c r="AY121" s="235" t="s">
        <v>140</v>
      </c>
    </row>
    <row r="122" s="14" customFormat="1">
      <c r="A122" s="14"/>
      <c r="B122" s="236"/>
      <c r="C122" s="237"/>
      <c r="D122" s="218" t="s">
        <v>153</v>
      </c>
      <c r="E122" s="238" t="s">
        <v>28</v>
      </c>
      <c r="F122" s="239" t="s">
        <v>174</v>
      </c>
      <c r="G122" s="237"/>
      <c r="H122" s="240">
        <v>554.68700000000001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153</v>
      </c>
      <c r="AU122" s="246" t="s">
        <v>83</v>
      </c>
      <c r="AV122" s="14" t="s">
        <v>147</v>
      </c>
      <c r="AW122" s="14" t="s">
        <v>35</v>
      </c>
      <c r="AX122" s="14" t="s">
        <v>81</v>
      </c>
      <c r="AY122" s="246" t="s">
        <v>140</v>
      </c>
    </row>
    <row r="123" s="2" customFormat="1" ht="24.15" customHeight="1">
      <c r="A123" s="39"/>
      <c r="B123" s="40"/>
      <c r="C123" s="205" t="s">
        <v>190</v>
      </c>
      <c r="D123" s="205" t="s">
        <v>142</v>
      </c>
      <c r="E123" s="206" t="s">
        <v>266</v>
      </c>
      <c r="F123" s="207" t="s">
        <v>267</v>
      </c>
      <c r="G123" s="208" t="s">
        <v>169</v>
      </c>
      <c r="H123" s="209">
        <v>0.71299999999999997</v>
      </c>
      <c r="I123" s="210"/>
      <c r="J123" s="211">
        <f>ROUND(I123*H123,2)</f>
        <v>0</v>
      </c>
      <c r="K123" s="207" t="s">
        <v>146</v>
      </c>
      <c r="L123" s="45"/>
      <c r="M123" s="212" t="s">
        <v>28</v>
      </c>
      <c r="N123" s="213" t="s">
        <v>44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147</v>
      </c>
      <c r="AT123" s="216" t="s">
        <v>142</v>
      </c>
      <c r="AU123" s="216" t="s">
        <v>83</v>
      </c>
      <c r="AY123" s="18" t="s">
        <v>140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81</v>
      </c>
      <c r="BK123" s="217">
        <f>ROUND(I123*H123,2)</f>
        <v>0</v>
      </c>
      <c r="BL123" s="18" t="s">
        <v>147</v>
      </c>
      <c r="BM123" s="216" t="s">
        <v>827</v>
      </c>
    </row>
    <row r="124" s="2" customFormat="1">
      <c r="A124" s="39"/>
      <c r="B124" s="40"/>
      <c r="C124" s="41"/>
      <c r="D124" s="218" t="s">
        <v>149</v>
      </c>
      <c r="E124" s="41"/>
      <c r="F124" s="219" t="s">
        <v>269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149</v>
      </c>
      <c r="AU124" s="18" t="s">
        <v>83</v>
      </c>
    </row>
    <row r="125" s="2" customFormat="1">
      <c r="A125" s="39"/>
      <c r="B125" s="40"/>
      <c r="C125" s="41"/>
      <c r="D125" s="223" t="s">
        <v>151</v>
      </c>
      <c r="E125" s="41"/>
      <c r="F125" s="224" t="s">
        <v>270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151</v>
      </c>
      <c r="AU125" s="18" t="s">
        <v>83</v>
      </c>
    </row>
    <row r="126" s="13" customFormat="1">
      <c r="A126" s="13"/>
      <c r="B126" s="225"/>
      <c r="C126" s="226"/>
      <c r="D126" s="218" t="s">
        <v>153</v>
      </c>
      <c r="E126" s="227" t="s">
        <v>28</v>
      </c>
      <c r="F126" s="228" t="s">
        <v>828</v>
      </c>
      <c r="G126" s="226"/>
      <c r="H126" s="229">
        <v>0.71299999999999997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153</v>
      </c>
      <c r="AU126" s="235" t="s">
        <v>83</v>
      </c>
      <c r="AV126" s="13" t="s">
        <v>83</v>
      </c>
      <c r="AW126" s="13" t="s">
        <v>35</v>
      </c>
      <c r="AX126" s="13" t="s">
        <v>81</v>
      </c>
      <c r="AY126" s="235" t="s">
        <v>140</v>
      </c>
    </row>
    <row r="127" s="2" customFormat="1" ht="33" customHeight="1">
      <c r="A127" s="39"/>
      <c r="B127" s="40"/>
      <c r="C127" s="205" t="s">
        <v>197</v>
      </c>
      <c r="D127" s="205" t="s">
        <v>142</v>
      </c>
      <c r="E127" s="206" t="s">
        <v>273</v>
      </c>
      <c r="F127" s="207" t="s">
        <v>274</v>
      </c>
      <c r="G127" s="208" t="s">
        <v>275</v>
      </c>
      <c r="H127" s="209">
        <v>998.43700000000001</v>
      </c>
      <c r="I127" s="210"/>
      <c r="J127" s="211">
        <f>ROUND(I127*H127,2)</f>
        <v>0</v>
      </c>
      <c r="K127" s="207" t="s">
        <v>146</v>
      </c>
      <c r="L127" s="45"/>
      <c r="M127" s="212" t="s">
        <v>28</v>
      </c>
      <c r="N127" s="213" t="s">
        <v>44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147</v>
      </c>
      <c r="AT127" s="216" t="s">
        <v>142</v>
      </c>
      <c r="AU127" s="216" t="s">
        <v>83</v>
      </c>
      <c r="AY127" s="18" t="s">
        <v>140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81</v>
      </c>
      <c r="BK127" s="217">
        <f>ROUND(I127*H127,2)</f>
        <v>0</v>
      </c>
      <c r="BL127" s="18" t="s">
        <v>147</v>
      </c>
      <c r="BM127" s="216" t="s">
        <v>829</v>
      </c>
    </row>
    <row r="128" s="2" customFormat="1">
      <c r="A128" s="39"/>
      <c r="B128" s="40"/>
      <c r="C128" s="41"/>
      <c r="D128" s="218" t="s">
        <v>149</v>
      </c>
      <c r="E128" s="41"/>
      <c r="F128" s="219" t="s">
        <v>277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149</v>
      </c>
      <c r="AU128" s="18" t="s">
        <v>83</v>
      </c>
    </row>
    <row r="129" s="2" customFormat="1">
      <c r="A129" s="39"/>
      <c r="B129" s="40"/>
      <c r="C129" s="41"/>
      <c r="D129" s="223" t="s">
        <v>151</v>
      </c>
      <c r="E129" s="41"/>
      <c r="F129" s="224" t="s">
        <v>278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151</v>
      </c>
      <c r="AU129" s="18" t="s">
        <v>83</v>
      </c>
    </row>
    <row r="130" s="13" customFormat="1">
      <c r="A130" s="13"/>
      <c r="B130" s="225"/>
      <c r="C130" s="226"/>
      <c r="D130" s="218" t="s">
        <v>153</v>
      </c>
      <c r="E130" s="227" t="s">
        <v>28</v>
      </c>
      <c r="F130" s="228" t="s">
        <v>830</v>
      </c>
      <c r="G130" s="226"/>
      <c r="H130" s="229">
        <v>554.68700000000001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153</v>
      </c>
      <c r="AU130" s="235" t="s">
        <v>83</v>
      </c>
      <c r="AV130" s="13" t="s">
        <v>83</v>
      </c>
      <c r="AW130" s="13" t="s">
        <v>35</v>
      </c>
      <c r="AX130" s="13" t="s">
        <v>73</v>
      </c>
      <c r="AY130" s="235" t="s">
        <v>140</v>
      </c>
    </row>
    <row r="131" s="14" customFormat="1">
      <c r="A131" s="14"/>
      <c r="B131" s="236"/>
      <c r="C131" s="237"/>
      <c r="D131" s="218" t="s">
        <v>153</v>
      </c>
      <c r="E131" s="238" t="s">
        <v>28</v>
      </c>
      <c r="F131" s="239" t="s">
        <v>174</v>
      </c>
      <c r="G131" s="237"/>
      <c r="H131" s="240">
        <v>554.68700000000001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153</v>
      </c>
      <c r="AU131" s="246" t="s">
        <v>83</v>
      </c>
      <c r="AV131" s="14" t="s">
        <v>147</v>
      </c>
      <c r="AW131" s="14" t="s">
        <v>35</v>
      </c>
      <c r="AX131" s="14" t="s">
        <v>81</v>
      </c>
      <c r="AY131" s="246" t="s">
        <v>140</v>
      </c>
    </row>
    <row r="132" s="13" customFormat="1">
      <c r="A132" s="13"/>
      <c r="B132" s="225"/>
      <c r="C132" s="226"/>
      <c r="D132" s="218" t="s">
        <v>153</v>
      </c>
      <c r="E132" s="226"/>
      <c r="F132" s="228" t="s">
        <v>831</v>
      </c>
      <c r="G132" s="226"/>
      <c r="H132" s="229">
        <v>998.43700000000001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153</v>
      </c>
      <c r="AU132" s="235" t="s">
        <v>83</v>
      </c>
      <c r="AV132" s="13" t="s">
        <v>83</v>
      </c>
      <c r="AW132" s="13" t="s">
        <v>4</v>
      </c>
      <c r="AX132" s="13" t="s">
        <v>81</v>
      </c>
      <c r="AY132" s="235" t="s">
        <v>140</v>
      </c>
    </row>
    <row r="133" s="2" customFormat="1" ht="24.15" customHeight="1">
      <c r="A133" s="39"/>
      <c r="B133" s="40"/>
      <c r="C133" s="205" t="s">
        <v>203</v>
      </c>
      <c r="D133" s="205" t="s">
        <v>142</v>
      </c>
      <c r="E133" s="206" t="s">
        <v>282</v>
      </c>
      <c r="F133" s="207" t="s">
        <v>283</v>
      </c>
      <c r="G133" s="208" t="s">
        <v>169</v>
      </c>
      <c r="H133" s="209">
        <v>32.173000000000002</v>
      </c>
      <c r="I133" s="210"/>
      <c r="J133" s="211">
        <f>ROUND(I133*H133,2)</f>
        <v>0</v>
      </c>
      <c r="K133" s="207" t="s">
        <v>146</v>
      </c>
      <c r="L133" s="45"/>
      <c r="M133" s="212" t="s">
        <v>28</v>
      </c>
      <c r="N133" s="213" t="s">
        <v>44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147</v>
      </c>
      <c r="AT133" s="216" t="s">
        <v>142</v>
      </c>
      <c r="AU133" s="216" t="s">
        <v>83</v>
      </c>
      <c r="AY133" s="18" t="s">
        <v>140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81</v>
      </c>
      <c r="BK133" s="217">
        <f>ROUND(I133*H133,2)</f>
        <v>0</v>
      </c>
      <c r="BL133" s="18" t="s">
        <v>147</v>
      </c>
      <c r="BM133" s="216" t="s">
        <v>832</v>
      </c>
    </row>
    <row r="134" s="2" customFormat="1">
      <c r="A134" s="39"/>
      <c r="B134" s="40"/>
      <c r="C134" s="41"/>
      <c r="D134" s="218" t="s">
        <v>149</v>
      </c>
      <c r="E134" s="41"/>
      <c r="F134" s="219" t="s">
        <v>285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149</v>
      </c>
      <c r="AU134" s="18" t="s">
        <v>83</v>
      </c>
    </row>
    <row r="135" s="2" customFormat="1">
      <c r="A135" s="39"/>
      <c r="B135" s="40"/>
      <c r="C135" s="41"/>
      <c r="D135" s="223" t="s">
        <v>151</v>
      </c>
      <c r="E135" s="41"/>
      <c r="F135" s="224" t="s">
        <v>286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151</v>
      </c>
      <c r="AU135" s="18" t="s">
        <v>83</v>
      </c>
    </row>
    <row r="136" s="13" customFormat="1">
      <c r="A136" s="13"/>
      <c r="B136" s="225"/>
      <c r="C136" s="226"/>
      <c r="D136" s="218" t="s">
        <v>153</v>
      </c>
      <c r="E136" s="227" t="s">
        <v>28</v>
      </c>
      <c r="F136" s="228" t="s">
        <v>833</v>
      </c>
      <c r="G136" s="226"/>
      <c r="H136" s="229">
        <v>0.71299999999999997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153</v>
      </c>
      <c r="AU136" s="235" t="s">
        <v>83</v>
      </c>
      <c r="AV136" s="13" t="s">
        <v>83</v>
      </c>
      <c r="AW136" s="13" t="s">
        <v>35</v>
      </c>
      <c r="AX136" s="13" t="s">
        <v>73</v>
      </c>
      <c r="AY136" s="235" t="s">
        <v>140</v>
      </c>
    </row>
    <row r="137" s="13" customFormat="1">
      <c r="A137" s="13"/>
      <c r="B137" s="225"/>
      <c r="C137" s="226"/>
      <c r="D137" s="218" t="s">
        <v>153</v>
      </c>
      <c r="E137" s="227" t="s">
        <v>28</v>
      </c>
      <c r="F137" s="228" t="s">
        <v>834</v>
      </c>
      <c r="G137" s="226"/>
      <c r="H137" s="229">
        <v>3.8119999999999998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153</v>
      </c>
      <c r="AU137" s="235" t="s">
        <v>83</v>
      </c>
      <c r="AV137" s="13" t="s">
        <v>83</v>
      </c>
      <c r="AW137" s="13" t="s">
        <v>35</v>
      </c>
      <c r="AX137" s="13" t="s">
        <v>73</v>
      </c>
      <c r="AY137" s="235" t="s">
        <v>140</v>
      </c>
    </row>
    <row r="138" s="13" customFormat="1">
      <c r="A138" s="13"/>
      <c r="B138" s="225"/>
      <c r="C138" s="226"/>
      <c r="D138" s="218" t="s">
        <v>153</v>
      </c>
      <c r="E138" s="227" t="s">
        <v>28</v>
      </c>
      <c r="F138" s="228" t="s">
        <v>835</v>
      </c>
      <c r="G138" s="226"/>
      <c r="H138" s="229">
        <v>27.648</v>
      </c>
      <c r="I138" s="230"/>
      <c r="J138" s="226"/>
      <c r="K138" s="226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153</v>
      </c>
      <c r="AU138" s="235" t="s">
        <v>83</v>
      </c>
      <c r="AV138" s="13" t="s">
        <v>83</v>
      </c>
      <c r="AW138" s="13" t="s">
        <v>35</v>
      </c>
      <c r="AX138" s="13" t="s">
        <v>73</v>
      </c>
      <c r="AY138" s="235" t="s">
        <v>140</v>
      </c>
    </row>
    <row r="139" s="14" customFormat="1">
      <c r="A139" s="14"/>
      <c r="B139" s="236"/>
      <c r="C139" s="237"/>
      <c r="D139" s="218" t="s">
        <v>153</v>
      </c>
      <c r="E139" s="238" t="s">
        <v>28</v>
      </c>
      <c r="F139" s="239" t="s">
        <v>174</v>
      </c>
      <c r="G139" s="237"/>
      <c r="H139" s="240">
        <v>32.173000000000002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153</v>
      </c>
      <c r="AU139" s="246" t="s">
        <v>83</v>
      </c>
      <c r="AV139" s="14" t="s">
        <v>147</v>
      </c>
      <c r="AW139" s="14" t="s">
        <v>35</v>
      </c>
      <c r="AX139" s="14" t="s">
        <v>81</v>
      </c>
      <c r="AY139" s="246" t="s">
        <v>140</v>
      </c>
    </row>
    <row r="140" s="2" customFormat="1" ht="16.5" customHeight="1">
      <c r="A140" s="39"/>
      <c r="B140" s="40"/>
      <c r="C140" s="248" t="s">
        <v>209</v>
      </c>
      <c r="D140" s="248" t="s">
        <v>290</v>
      </c>
      <c r="E140" s="249" t="s">
        <v>291</v>
      </c>
      <c r="F140" s="250" t="s">
        <v>292</v>
      </c>
      <c r="G140" s="251" t="s">
        <v>275</v>
      </c>
      <c r="H140" s="252">
        <v>55.295999999999999</v>
      </c>
      <c r="I140" s="253"/>
      <c r="J140" s="254">
        <f>ROUND(I140*H140,2)</f>
        <v>0</v>
      </c>
      <c r="K140" s="250" t="s">
        <v>146</v>
      </c>
      <c r="L140" s="255"/>
      <c r="M140" s="256" t="s">
        <v>28</v>
      </c>
      <c r="N140" s="257" t="s">
        <v>44</v>
      </c>
      <c r="O140" s="85"/>
      <c r="P140" s="214">
        <f>O140*H140</f>
        <v>0</v>
      </c>
      <c r="Q140" s="214">
        <v>1</v>
      </c>
      <c r="R140" s="214">
        <f>Q140*H140</f>
        <v>55.295999999999999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197</v>
      </c>
      <c r="AT140" s="216" t="s">
        <v>290</v>
      </c>
      <c r="AU140" s="216" t="s">
        <v>83</v>
      </c>
      <c r="AY140" s="18" t="s">
        <v>140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81</v>
      </c>
      <c r="BK140" s="217">
        <f>ROUND(I140*H140,2)</f>
        <v>0</v>
      </c>
      <c r="BL140" s="18" t="s">
        <v>147</v>
      </c>
      <c r="BM140" s="216" t="s">
        <v>836</v>
      </c>
    </row>
    <row r="141" s="2" customFormat="1">
      <c r="A141" s="39"/>
      <c r="B141" s="40"/>
      <c r="C141" s="41"/>
      <c r="D141" s="218" t="s">
        <v>149</v>
      </c>
      <c r="E141" s="41"/>
      <c r="F141" s="219" t="s">
        <v>292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149</v>
      </c>
      <c r="AU141" s="18" t="s">
        <v>83</v>
      </c>
    </row>
    <row r="142" s="13" customFormat="1">
      <c r="A142" s="13"/>
      <c r="B142" s="225"/>
      <c r="C142" s="226"/>
      <c r="D142" s="218" t="s">
        <v>153</v>
      </c>
      <c r="E142" s="227" t="s">
        <v>28</v>
      </c>
      <c r="F142" s="228" t="s">
        <v>837</v>
      </c>
      <c r="G142" s="226"/>
      <c r="H142" s="229">
        <v>27.648</v>
      </c>
      <c r="I142" s="230"/>
      <c r="J142" s="226"/>
      <c r="K142" s="226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153</v>
      </c>
      <c r="AU142" s="235" t="s">
        <v>83</v>
      </c>
      <c r="AV142" s="13" t="s">
        <v>83</v>
      </c>
      <c r="AW142" s="13" t="s">
        <v>35</v>
      </c>
      <c r="AX142" s="13" t="s">
        <v>73</v>
      </c>
      <c r="AY142" s="235" t="s">
        <v>140</v>
      </c>
    </row>
    <row r="143" s="14" customFormat="1">
      <c r="A143" s="14"/>
      <c r="B143" s="236"/>
      <c r="C143" s="237"/>
      <c r="D143" s="218" t="s">
        <v>153</v>
      </c>
      <c r="E143" s="238" t="s">
        <v>28</v>
      </c>
      <c r="F143" s="239" t="s">
        <v>174</v>
      </c>
      <c r="G143" s="237"/>
      <c r="H143" s="240">
        <v>27.648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153</v>
      </c>
      <c r="AU143" s="246" t="s">
        <v>83</v>
      </c>
      <c r="AV143" s="14" t="s">
        <v>147</v>
      </c>
      <c r="AW143" s="14" t="s">
        <v>35</v>
      </c>
      <c r="AX143" s="14" t="s">
        <v>81</v>
      </c>
      <c r="AY143" s="246" t="s">
        <v>140</v>
      </c>
    </row>
    <row r="144" s="13" customFormat="1">
      <c r="A144" s="13"/>
      <c r="B144" s="225"/>
      <c r="C144" s="226"/>
      <c r="D144" s="218" t="s">
        <v>153</v>
      </c>
      <c r="E144" s="226"/>
      <c r="F144" s="228" t="s">
        <v>838</v>
      </c>
      <c r="G144" s="226"/>
      <c r="H144" s="229">
        <v>55.295999999999999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153</v>
      </c>
      <c r="AU144" s="235" t="s">
        <v>83</v>
      </c>
      <c r="AV144" s="13" t="s">
        <v>83</v>
      </c>
      <c r="AW144" s="13" t="s">
        <v>4</v>
      </c>
      <c r="AX144" s="13" t="s">
        <v>81</v>
      </c>
      <c r="AY144" s="235" t="s">
        <v>140</v>
      </c>
    </row>
    <row r="145" s="2" customFormat="1" ht="24.15" customHeight="1">
      <c r="A145" s="39"/>
      <c r="B145" s="40"/>
      <c r="C145" s="205" t="s">
        <v>215</v>
      </c>
      <c r="D145" s="205" t="s">
        <v>142</v>
      </c>
      <c r="E145" s="206" t="s">
        <v>297</v>
      </c>
      <c r="F145" s="207" t="s">
        <v>298</v>
      </c>
      <c r="G145" s="208" t="s">
        <v>169</v>
      </c>
      <c r="H145" s="209">
        <v>10.278000000000001</v>
      </c>
      <c r="I145" s="210"/>
      <c r="J145" s="211">
        <f>ROUND(I145*H145,2)</f>
        <v>0</v>
      </c>
      <c r="K145" s="207" t="s">
        <v>146</v>
      </c>
      <c r="L145" s="45"/>
      <c r="M145" s="212" t="s">
        <v>28</v>
      </c>
      <c r="N145" s="213" t="s">
        <v>44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147</v>
      </c>
      <c r="AT145" s="216" t="s">
        <v>142</v>
      </c>
      <c r="AU145" s="216" t="s">
        <v>83</v>
      </c>
      <c r="AY145" s="18" t="s">
        <v>140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81</v>
      </c>
      <c r="BK145" s="217">
        <f>ROUND(I145*H145,2)</f>
        <v>0</v>
      </c>
      <c r="BL145" s="18" t="s">
        <v>147</v>
      </c>
      <c r="BM145" s="216" t="s">
        <v>839</v>
      </c>
    </row>
    <row r="146" s="2" customFormat="1">
      <c r="A146" s="39"/>
      <c r="B146" s="40"/>
      <c r="C146" s="41"/>
      <c r="D146" s="218" t="s">
        <v>149</v>
      </c>
      <c r="E146" s="41"/>
      <c r="F146" s="219" t="s">
        <v>300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149</v>
      </c>
      <c r="AU146" s="18" t="s">
        <v>83</v>
      </c>
    </row>
    <row r="147" s="2" customFormat="1">
      <c r="A147" s="39"/>
      <c r="B147" s="40"/>
      <c r="C147" s="41"/>
      <c r="D147" s="223" t="s">
        <v>151</v>
      </c>
      <c r="E147" s="41"/>
      <c r="F147" s="224" t="s">
        <v>301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151</v>
      </c>
      <c r="AU147" s="18" t="s">
        <v>83</v>
      </c>
    </row>
    <row r="148" s="13" customFormat="1">
      <c r="A148" s="13"/>
      <c r="B148" s="225"/>
      <c r="C148" s="226"/>
      <c r="D148" s="218" t="s">
        <v>153</v>
      </c>
      <c r="E148" s="227" t="s">
        <v>28</v>
      </c>
      <c r="F148" s="228" t="s">
        <v>840</v>
      </c>
      <c r="G148" s="226"/>
      <c r="H148" s="229">
        <v>10.278000000000001</v>
      </c>
      <c r="I148" s="230"/>
      <c r="J148" s="226"/>
      <c r="K148" s="226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153</v>
      </c>
      <c r="AU148" s="235" t="s">
        <v>83</v>
      </c>
      <c r="AV148" s="13" t="s">
        <v>83</v>
      </c>
      <c r="AW148" s="13" t="s">
        <v>35</v>
      </c>
      <c r="AX148" s="13" t="s">
        <v>73</v>
      </c>
      <c r="AY148" s="235" t="s">
        <v>140</v>
      </c>
    </row>
    <row r="149" s="14" customFormat="1">
      <c r="A149" s="14"/>
      <c r="B149" s="236"/>
      <c r="C149" s="237"/>
      <c r="D149" s="218" t="s">
        <v>153</v>
      </c>
      <c r="E149" s="238" t="s">
        <v>28</v>
      </c>
      <c r="F149" s="239" t="s">
        <v>174</v>
      </c>
      <c r="G149" s="237"/>
      <c r="H149" s="240">
        <v>10.278000000000001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153</v>
      </c>
      <c r="AU149" s="246" t="s">
        <v>83</v>
      </c>
      <c r="AV149" s="14" t="s">
        <v>147</v>
      </c>
      <c r="AW149" s="14" t="s">
        <v>35</v>
      </c>
      <c r="AX149" s="14" t="s">
        <v>81</v>
      </c>
      <c r="AY149" s="246" t="s">
        <v>140</v>
      </c>
    </row>
    <row r="150" s="2" customFormat="1" ht="16.5" customHeight="1">
      <c r="A150" s="39"/>
      <c r="B150" s="40"/>
      <c r="C150" s="248" t="s">
        <v>8</v>
      </c>
      <c r="D150" s="248" t="s">
        <v>290</v>
      </c>
      <c r="E150" s="249" t="s">
        <v>304</v>
      </c>
      <c r="F150" s="250" t="s">
        <v>305</v>
      </c>
      <c r="G150" s="251" t="s">
        <v>275</v>
      </c>
      <c r="H150" s="252">
        <v>28.18</v>
      </c>
      <c r="I150" s="253"/>
      <c r="J150" s="254">
        <f>ROUND(I150*H150,2)</f>
        <v>0</v>
      </c>
      <c r="K150" s="250" t="s">
        <v>146</v>
      </c>
      <c r="L150" s="255"/>
      <c r="M150" s="256" t="s">
        <v>28</v>
      </c>
      <c r="N150" s="257" t="s">
        <v>44</v>
      </c>
      <c r="O150" s="85"/>
      <c r="P150" s="214">
        <f>O150*H150</f>
        <v>0</v>
      </c>
      <c r="Q150" s="214">
        <v>1</v>
      </c>
      <c r="R150" s="214">
        <f>Q150*H150</f>
        <v>28.18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197</v>
      </c>
      <c r="AT150" s="216" t="s">
        <v>290</v>
      </c>
      <c r="AU150" s="216" t="s">
        <v>83</v>
      </c>
      <c r="AY150" s="18" t="s">
        <v>140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81</v>
      </c>
      <c r="BK150" s="217">
        <f>ROUND(I150*H150,2)</f>
        <v>0</v>
      </c>
      <c r="BL150" s="18" t="s">
        <v>147</v>
      </c>
      <c r="BM150" s="216" t="s">
        <v>841</v>
      </c>
    </row>
    <row r="151" s="2" customFormat="1">
      <c r="A151" s="39"/>
      <c r="B151" s="40"/>
      <c r="C151" s="41"/>
      <c r="D151" s="218" t="s">
        <v>149</v>
      </c>
      <c r="E151" s="41"/>
      <c r="F151" s="219" t="s">
        <v>305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149</v>
      </c>
      <c r="AU151" s="18" t="s">
        <v>83</v>
      </c>
    </row>
    <row r="152" s="13" customFormat="1">
      <c r="A152" s="13"/>
      <c r="B152" s="225"/>
      <c r="C152" s="226"/>
      <c r="D152" s="218" t="s">
        <v>153</v>
      </c>
      <c r="E152" s="227" t="s">
        <v>28</v>
      </c>
      <c r="F152" s="228" t="s">
        <v>842</v>
      </c>
      <c r="G152" s="226"/>
      <c r="H152" s="229">
        <v>14.09</v>
      </c>
      <c r="I152" s="230"/>
      <c r="J152" s="226"/>
      <c r="K152" s="226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153</v>
      </c>
      <c r="AU152" s="235" t="s">
        <v>83</v>
      </c>
      <c r="AV152" s="13" t="s">
        <v>83</v>
      </c>
      <c r="AW152" s="13" t="s">
        <v>35</v>
      </c>
      <c r="AX152" s="13" t="s">
        <v>73</v>
      </c>
      <c r="AY152" s="235" t="s">
        <v>140</v>
      </c>
    </row>
    <row r="153" s="14" customFormat="1">
      <c r="A153" s="14"/>
      <c r="B153" s="236"/>
      <c r="C153" s="237"/>
      <c r="D153" s="218" t="s">
        <v>153</v>
      </c>
      <c r="E153" s="238" t="s">
        <v>28</v>
      </c>
      <c r="F153" s="239" t="s">
        <v>174</v>
      </c>
      <c r="G153" s="237"/>
      <c r="H153" s="240">
        <v>14.09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153</v>
      </c>
      <c r="AU153" s="246" t="s">
        <v>83</v>
      </c>
      <c r="AV153" s="14" t="s">
        <v>147</v>
      </c>
      <c r="AW153" s="14" t="s">
        <v>35</v>
      </c>
      <c r="AX153" s="14" t="s">
        <v>81</v>
      </c>
      <c r="AY153" s="246" t="s">
        <v>140</v>
      </c>
    </row>
    <row r="154" s="13" customFormat="1">
      <c r="A154" s="13"/>
      <c r="B154" s="225"/>
      <c r="C154" s="226"/>
      <c r="D154" s="218" t="s">
        <v>153</v>
      </c>
      <c r="E154" s="226"/>
      <c r="F154" s="228" t="s">
        <v>843</v>
      </c>
      <c r="G154" s="226"/>
      <c r="H154" s="229">
        <v>28.18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153</v>
      </c>
      <c r="AU154" s="235" t="s">
        <v>83</v>
      </c>
      <c r="AV154" s="13" t="s">
        <v>83</v>
      </c>
      <c r="AW154" s="13" t="s">
        <v>4</v>
      </c>
      <c r="AX154" s="13" t="s">
        <v>81</v>
      </c>
      <c r="AY154" s="235" t="s">
        <v>140</v>
      </c>
    </row>
    <row r="155" s="2" customFormat="1" ht="37.8" customHeight="1">
      <c r="A155" s="39"/>
      <c r="B155" s="40"/>
      <c r="C155" s="205" t="s">
        <v>230</v>
      </c>
      <c r="D155" s="205" t="s">
        <v>142</v>
      </c>
      <c r="E155" s="206" t="s">
        <v>310</v>
      </c>
      <c r="F155" s="207" t="s">
        <v>311</v>
      </c>
      <c r="G155" s="208" t="s">
        <v>145</v>
      </c>
      <c r="H155" s="209">
        <v>133</v>
      </c>
      <c r="I155" s="210"/>
      <c r="J155" s="211">
        <f>ROUND(I155*H155,2)</f>
        <v>0</v>
      </c>
      <c r="K155" s="207" t="s">
        <v>146</v>
      </c>
      <c r="L155" s="45"/>
      <c r="M155" s="212" t="s">
        <v>28</v>
      </c>
      <c r="N155" s="213" t="s">
        <v>44</v>
      </c>
      <c r="O155" s="85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147</v>
      </c>
      <c r="AT155" s="216" t="s">
        <v>142</v>
      </c>
      <c r="AU155" s="216" t="s">
        <v>83</v>
      </c>
      <c r="AY155" s="18" t="s">
        <v>140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81</v>
      </c>
      <c r="BK155" s="217">
        <f>ROUND(I155*H155,2)</f>
        <v>0</v>
      </c>
      <c r="BL155" s="18" t="s">
        <v>147</v>
      </c>
      <c r="BM155" s="216" t="s">
        <v>844</v>
      </c>
    </row>
    <row r="156" s="2" customFormat="1">
      <c r="A156" s="39"/>
      <c r="B156" s="40"/>
      <c r="C156" s="41"/>
      <c r="D156" s="218" t="s">
        <v>149</v>
      </c>
      <c r="E156" s="41"/>
      <c r="F156" s="219" t="s">
        <v>313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149</v>
      </c>
      <c r="AU156" s="18" t="s">
        <v>83</v>
      </c>
    </row>
    <row r="157" s="2" customFormat="1">
      <c r="A157" s="39"/>
      <c r="B157" s="40"/>
      <c r="C157" s="41"/>
      <c r="D157" s="223" t="s">
        <v>151</v>
      </c>
      <c r="E157" s="41"/>
      <c r="F157" s="224" t="s">
        <v>314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151</v>
      </c>
      <c r="AU157" s="18" t="s">
        <v>83</v>
      </c>
    </row>
    <row r="158" s="13" customFormat="1">
      <c r="A158" s="13"/>
      <c r="B158" s="225"/>
      <c r="C158" s="226"/>
      <c r="D158" s="218" t="s">
        <v>153</v>
      </c>
      <c r="E158" s="227" t="s">
        <v>28</v>
      </c>
      <c r="F158" s="228" t="s">
        <v>845</v>
      </c>
      <c r="G158" s="226"/>
      <c r="H158" s="229">
        <v>133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153</v>
      </c>
      <c r="AU158" s="235" t="s">
        <v>83</v>
      </c>
      <c r="AV158" s="13" t="s">
        <v>83</v>
      </c>
      <c r="AW158" s="13" t="s">
        <v>35</v>
      </c>
      <c r="AX158" s="13" t="s">
        <v>73</v>
      </c>
      <c r="AY158" s="235" t="s">
        <v>140</v>
      </c>
    </row>
    <row r="159" s="14" customFormat="1">
      <c r="A159" s="14"/>
      <c r="B159" s="236"/>
      <c r="C159" s="237"/>
      <c r="D159" s="218" t="s">
        <v>153</v>
      </c>
      <c r="E159" s="238" t="s">
        <v>28</v>
      </c>
      <c r="F159" s="239" t="s">
        <v>174</v>
      </c>
      <c r="G159" s="237"/>
      <c r="H159" s="240">
        <v>133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153</v>
      </c>
      <c r="AU159" s="246" t="s">
        <v>83</v>
      </c>
      <c r="AV159" s="14" t="s">
        <v>147</v>
      </c>
      <c r="AW159" s="14" t="s">
        <v>35</v>
      </c>
      <c r="AX159" s="14" t="s">
        <v>81</v>
      </c>
      <c r="AY159" s="246" t="s">
        <v>140</v>
      </c>
    </row>
    <row r="160" s="2" customFormat="1" ht="24.15" customHeight="1">
      <c r="A160" s="39"/>
      <c r="B160" s="40"/>
      <c r="C160" s="205" t="s">
        <v>236</v>
      </c>
      <c r="D160" s="205" t="s">
        <v>142</v>
      </c>
      <c r="E160" s="206" t="s">
        <v>317</v>
      </c>
      <c r="F160" s="207" t="s">
        <v>318</v>
      </c>
      <c r="G160" s="208" t="s">
        <v>145</v>
      </c>
      <c r="H160" s="209">
        <v>133</v>
      </c>
      <c r="I160" s="210"/>
      <c r="J160" s="211">
        <f>ROUND(I160*H160,2)</f>
        <v>0</v>
      </c>
      <c r="K160" s="207" t="s">
        <v>146</v>
      </c>
      <c r="L160" s="45"/>
      <c r="M160" s="212" t="s">
        <v>28</v>
      </c>
      <c r="N160" s="213" t="s">
        <v>44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147</v>
      </c>
      <c r="AT160" s="216" t="s">
        <v>142</v>
      </c>
      <c r="AU160" s="216" t="s">
        <v>83</v>
      </c>
      <c r="AY160" s="18" t="s">
        <v>140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81</v>
      </c>
      <c r="BK160" s="217">
        <f>ROUND(I160*H160,2)</f>
        <v>0</v>
      </c>
      <c r="BL160" s="18" t="s">
        <v>147</v>
      </c>
      <c r="BM160" s="216" t="s">
        <v>846</v>
      </c>
    </row>
    <row r="161" s="2" customFormat="1">
      <c r="A161" s="39"/>
      <c r="B161" s="40"/>
      <c r="C161" s="41"/>
      <c r="D161" s="218" t="s">
        <v>149</v>
      </c>
      <c r="E161" s="41"/>
      <c r="F161" s="219" t="s">
        <v>320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149</v>
      </c>
      <c r="AU161" s="18" t="s">
        <v>83</v>
      </c>
    </row>
    <row r="162" s="2" customFormat="1">
      <c r="A162" s="39"/>
      <c r="B162" s="40"/>
      <c r="C162" s="41"/>
      <c r="D162" s="223" t="s">
        <v>151</v>
      </c>
      <c r="E162" s="41"/>
      <c r="F162" s="224" t="s">
        <v>321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151</v>
      </c>
      <c r="AU162" s="18" t="s">
        <v>83</v>
      </c>
    </row>
    <row r="163" s="13" customFormat="1">
      <c r="A163" s="13"/>
      <c r="B163" s="225"/>
      <c r="C163" s="226"/>
      <c r="D163" s="218" t="s">
        <v>153</v>
      </c>
      <c r="E163" s="227" t="s">
        <v>28</v>
      </c>
      <c r="F163" s="228" t="s">
        <v>845</v>
      </c>
      <c r="G163" s="226"/>
      <c r="H163" s="229">
        <v>133</v>
      </c>
      <c r="I163" s="230"/>
      <c r="J163" s="226"/>
      <c r="K163" s="226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153</v>
      </c>
      <c r="AU163" s="235" t="s">
        <v>83</v>
      </c>
      <c r="AV163" s="13" t="s">
        <v>83</v>
      </c>
      <c r="AW163" s="13" t="s">
        <v>35</v>
      </c>
      <c r="AX163" s="13" t="s">
        <v>73</v>
      </c>
      <c r="AY163" s="235" t="s">
        <v>140</v>
      </c>
    </row>
    <row r="164" s="14" customFormat="1">
      <c r="A164" s="14"/>
      <c r="B164" s="236"/>
      <c r="C164" s="237"/>
      <c r="D164" s="218" t="s">
        <v>153</v>
      </c>
      <c r="E164" s="238" t="s">
        <v>28</v>
      </c>
      <c r="F164" s="239" t="s">
        <v>174</v>
      </c>
      <c r="G164" s="237"/>
      <c r="H164" s="240">
        <v>133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153</v>
      </c>
      <c r="AU164" s="246" t="s">
        <v>83</v>
      </c>
      <c r="AV164" s="14" t="s">
        <v>147</v>
      </c>
      <c r="AW164" s="14" t="s">
        <v>35</v>
      </c>
      <c r="AX164" s="14" t="s">
        <v>81</v>
      </c>
      <c r="AY164" s="246" t="s">
        <v>140</v>
      </c>
    </row>
    <row r="165" s="2" customFormat="1" ht="16.5" customHeight="1">
      <c r="A165" s="39"/>
      <c r="B165" s="40"/>
      <c r="C165" s="248" t="s">
        <v>242</v>
      </c>
      <c r="D165" s="248" t="s">
        <v>290</v>
      </c>
      <c r="E165" s="249" t="s">
        <v>323</v>
      </c>
      <c r="F165" s="250" t="s">
        <v>324</v>
      </c>
      <c r="G165" s="251" t="s">
        <v>275</v>
      </c>
      <c r="H165" s="252">
        <v>19.949999999999999</v>
      </c>
      <c r="I165" s="253"/>
      <c r="J165" s="254">
        <f>ROUND(I165*H165,2)</f>
        <v>0</v>
      </c>
      <c r="K165" s="250" t="s">
        <v>146</v>
      </c>
      <c r="L165" s="255"/>
      <c r="M165" s="256" t="s">
        <v>28</v>
      </c>
      <c r="N165" s="257" t="s">
        <v>44</v>
      </c>
      <c r="O165" s="85"/>
      <c r="P165" s="214">
        <f>O165*H165</f>
        <v>0</v>
      </c>
      <c r="Q165" s="214">
        <v>1</v>
      </c>
      <c r="R165" s="214">
        <f>Q165*H165</f>
        <v>19.949999999999999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197</v>
      </c>
      <c r="AT165" s="216" t="s">
        <v>290</v>
      </c>
      <c r="AU165" s="216" t="s">
        <v>83</v>
      </c>
      <c r="AY165" s="18" t="s">
        <v>140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81</v>
      </c>
      <c r="BK165" s="217">
        <f>ROUND(I165*H165,2)</f>
        <v>0</v>
      </c>
      <c r="BL165" s="18" t="s">
        <v>147</v>
      </c>
      <c r="BM165" s="216" t="s">
        <v>847</v>
      </c>
    </row>
    <row r="166" s="2" customFormat="1">
      <c r="A166" s="39"/>
      <c r="B166" s="40"/>
      <c r="C166" s="41"/>
      <c r="D166" s="218" t="s">
        <v>149</v>
      </c>
      <c r="E166" s="41"/>
      <c r="F166" s="219" t="s">
        <v>324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149</v>
      </c>
      <c r="AU166" s="18" t="s">
        <v>83</v>
      </c>
    </row>
    <row r="167" s="2" customFormat="1">
      <c r="A167" s="39"/>
      <c r="B167" s="40"/>
      <c r="C167" s="41"/>
      <c r="D167" s="218" t="s">
        <v>221</v>
      </c>
      <c r="E167" s="41"/>
      <c r="F167" s="247" t="s">
        <v>326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221</v>
      </c>
      <c r="AU167" s="18" t="s">
        <v>83</v>
      </c>
    </row>
    <row r="168" s="13" customFormat="1">
      <c r="A168" s="13"/>
      <c r="B168" s="225"/>
      <c r="C168" s="226"/>
      <c r="D168" s="218" t="s">
        <v>153</v>
      </c>
      <c r="E168" s="227" t="s">
        <v>28</v>
      </c>
      <c r="F168" s="228" t="s">
        <v>848</v>
      </c>
      <c r="G168" s="226"/>
      <c r="H168" s="229">
        <v>19.949999999999999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153</v>
      </c>
      <c r="AU168" s="235" t="s">
        <v>83</v>
      </c>
      <c r="AV168" s="13" t="s">
        <v>83</v>
      </c>
      <c r="AW168" s="13" t="s">
        <v>35</v>
      </c>
      <c r="AX168" s="13" t="s">
        <v>81</v>
      </c>
      <c r="AY168" s="235" t="s">
        <v>140</v>
      </c>
    </row>
    <row r="169" s="2" customFormat="1" ht="24.15" customHeight="1">
      <c r="A169" s="39"/>
      <c r="B169" s="40"/>
      <c r="C169" s="205" t="s">
        <v>249</v>
      </c>
      <c r="D169" s="205" t="s">
        <v>142</v>
      </c>
      <c r="E169" s="206" t="s">
        <v>330</v>
      </c>
      <c r="F169" s="207" t="s">
        <v>331</v>
      </c>
      <c r="G169" s="208" t="s">
        <v>145</v>
      </c>
      <c r="H169" s="209">
        <v>133</v>
      </c>
      <c r="I169" s="210"/>
      <c r="J169" s="211">
        <f>ROUND(I169*H169,2)</f>
        <v>0</v>
      </c>
      <c r="K169" s="207" t="s">
        <v>146</v>
      </c>
      <c r="L169" s="45"/>
      <c r="M169" s="212" t="s">
        <v>28</v>
      </c>
      <c r="N169" s="213" t="s">
        <v>44</v>
      </c>
      <c r="O169" s="85"/>
      <c r="P169" s="214">
        <f>O169*H169</f>
        <v>0</v>
      </c>
      <c r="Q169" s="214">
        <v>0</v>
      </c>
      <c r="R169" s="214">
        <f>Q169*H169</f>
        <v>0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147</v>
      </c>
      <c r="AT169" s="216" t="s">
        <v>142</v>
      </c>
      <c r="AU169" s="216" t="s">
        <v>83</v>
      </c>
      <c r="AY169" s="18" t="s">
        <v>140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81</v>
      </c>
      <c r="BK169" s="217">
        <f>ROUND(I169*H169,2)</f>
        <v>0</v>
      </c>
      <c r="BL169" s="18" t="s">
        <v>147</v>
      </c>
      <c r="BM169" s="216" t="s">
        <v>849</v>
      </c>
    </row>
    <row r="170" s="2" customFormat="1">
      <c r="A170" s="39"/>
      <c r="B170" s="40"/>
      <c r="C170" s="41"/>
      <c r="D170" s="218" t="s">
        <v>149</v>
      </c>
      <c r="E170" s="41"/>
      <c r="F170" s="219" t="s">
        <v>333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149</v>
      </c>
      <c r="AU170" s="18" t="s">
        <v>83</v>
      </c>
    </row>
    <row r="171" s="2" customFormat="1">
      <c r="A171" s="39"/>
      <c r="B171" s="40"/>
      <c r="C171" s="41"/>
      <c r="D171" s="223" t="s">
        <v>151</v>
      </c>
      <c r="E171" s="41"/>
      <c r="F171" s="224" t="s">
        <v>334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151</v>
      </c>
      <c r="AU171" s="18" t="s">
        <v>83</v>
      </c>
    </row>
    <row r="172" s="13" customFormat="1">
      <c r="A172" s="13"/>
      <c r="B172" s="225"/>
      <c r="C172" s="226"/>
      <c r="D172" s="218" t="s">
        <v>153</v>
      </c>
      <c r="E172" s="227" t="s">
        <v>28</v>
      </c>
      <c r="F172" s="228" t="s">
        <v>845</v>
      </c>
      <c r="G172" s="226"/>
      <c r="H172" s="229">
        <v>133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153</v>
      </c>
      <c r="AU172" s="235" t="s">
        <v>83</v>
      </c>
      <c r="AV172" s="13" t="s">
        <v>83</v>
      </c>
      <c r="AW172" s="13" t="s">
        <v>35</v>
      </c>
      <c r="AX172" s="13" t="s">
        <v>81</v>
      </c>
      <c r="AY172" s="235" t="s">
        <v>140</v>
      </c>
    </row>
    <row r="173" s="2" customFormat="1" ht="16.5" customHeight="1">
      <c r="A173" s="39"/>
      <c r="B173" s="40"/>
      <c r="C173" s="248" t="s">
        <v>256</v>
      </c>
      <c r="D173" s="248" t="s">
        <v>290</v>
      </c>
      <c r="E173" s="249" t="s">
        <v>336</v>
      </c>
      <c r="F173" s="250" t="s">
        <v>337</v>
      </c>
      <c r="G173" s="251" t="s">
        <v>338</v>
      </c>
      <c r="H173" s="252">
        <v>3.9900000000000002</v>
      </c>
      <c r="I173" s="253"/>
      <c r="J173" s="254">
        <f>ROUND(I173*H173,2)</f>
        <v>0</v>
      </c>
      <c r="K173" s="250" t="s">
        <v>146</v>
      </c>
      <c r="L173" s="255"/>
      <c r="M173" s="256" t="s">
        <v>28</v>
      </c>
      <c r="N173" s="257" t="s">
        <v>44</v>
      </c>
      <c r="O173" s="85"/>
      <c r="P173" s="214">
        <f>O173*H173</f>
        <v>0</v>
      </c>
      <c r="Q173" s="214">
        <v>0.001</v>
      </c>
      <c r="R173" s="214">
        <f>Q173*H173</f>
        <v>0.0039900000000000005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197</v>
      </c>
      <c r="AT173" s="216" t="s">
        <v>290</v>
      </c>
      <c r="AU173" s="216" t="s">
        <v>83</v>
      </c>
      <c r="AY173" s="18" t="s">
        <v>140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81</v>
      </c>
      <c r="BK173" s="217">
        <f>ROUND(I173*H173,2)</f>
        <v>0</v>
      </c>
      <c r="BL173" s="18" t="s">
        <v>147</v>
      </c>
      <c r="BM173" s="216" t="s">
        <v>850</v>
      </c>
    </row>
    <row r="174" s="2" customFormat="1">
      <c r="A174" s="39"/>
      <c r="B174" s="40"/>
      <c r="C174" s="41"/>
      <c r="D174" s="218" t="s">
        <v>149</v>
      </c>
      <c r="E174" s="41"/>
      <c r="F174" s="219" t="s">
        <v>337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149</v>
      </c>
      <c r="AU174" s="18" t="s">
        <v>83</v>
      </c>
    </row>
    <row r="175" s="13" customFormat="1">
      <c r="A175" s="13"/>
      <c r="B175" s="225"/>
      <c r="C175" s="226"/>
      <c r="D175" s="218" t="s">
        <v>153</v>
      </c>
      <c r="E175" s="227" t="s">
        <v>28</v>
      </c>
      <c r="F175" s="228" t="s">
        <v>851</v>
      </c>
      <c r="G175" s="226"/>
      <c r="H175" s="229">
        <v>3.9900000000000002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153</v>
      </c>
      <c r="AU175" s="235" t="s">
        <v>83</v>
      </c>
      <c r="AV175" s="13" t="s">
        <v>83</v>
      </c>
      <c r="AW175" s="13" t="s">
        <v>35</v>
      </c>
      <c r="AX175" s="13" t="s">
        <v>73</v>
      </c>
      <c r="AY175" s="235" t="s">
        <v>140</v>
      </c>
    </row>
    <row r="176" s="14" customFormat="1">
      <c r="A176" s="14"/>
      <c r="B176" s="236"/>
      <c r="C176" s="237"/>
      <c r="D176" s="218" t="s">
        <v>153</v>
      </c>
      <c r="E176" s="238" t="s">
        <v>28</v>
      </c>
      <c r="F176" s="239" t="s">
        <v>174</v>
      </c>
      <c r="G176" s="237"/>
      <c r="H176" s="240">
        <v>3.9900000000000002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153</v>
      </c>
      <c r="AU176" s="246" t="s">
        <v>83</v>
      </c>
      <c r="AV176" s="14" t="s">
        <v>147</v>
      </c>
      <c r="AW176" s="14" t="s">
        <v>35</v>
      </c>
      <c r="AX176" s="14" t="s">
        <v>81</v>
      </c>
      <c r="AY176" s="246" t="s">
        <v>140</v>
      </c>
    </row>
    <row r="177" s="2" customFormat="1" ht="24.15" customHeight="1">
      <c r="A177" s="39"/>
      <c r="B177" s="40"/>
      <c r="C177" s="205" t="s">
        <v>265</v>
      </c>
      <c r="D177" s="205" t="s">
        <v>142</v>
      </c>
      <c r="E177" s="206" t="s">
        <v>342</v>
      </c>
      <c r="F177" s="207" t="s">
        <v>343</v>
      </c>
      <c r="G177" s="208" t="s">
        <v>145</v>
      </c>
      <c r="H177" s="209">
        <v>2202</v>
      </c>
      <c r="I177" s="210"/>
      <c r="J177" s="211">
        <f>ROUND(I177*H177,2)</f>
        <v>0</v>
      </c>
      <c r="K177" s="207" t="s">
        <v>146</v>
      </c>
      <c r="L177" s="45"/>
      <c r="M177" s="212" t="s">
        <v>28</v>
      </c>
      <c r="N177" s="213" t="s">
        <v>44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147</v>
      </c>
      <c r="AT177" s="216" t="s">
        <v>142</v>
      </c>
      <c r="AU177" s="216" t="s">
        <v>83</v>
      </c>
      <c r="AY177" s="18" t="s">
        <v>140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81</v>
      </c>
      <c r="BK177" s="217">
        <f>ROUND(I177*H177,2)</f>
        <v>0</v>
      </c>
      <c r="BL177" s="18" t="s">
        <v>147</v>
      </c>
      <c r="BM177" s="216" t="s">
        <v>852</v>
      </c>
    </row>
    <row r="178" s="2" customFormat="1">
      <c r="A178" s="39"/>
      <c r="B178" s="40"/>
      <c r="C178" s="41"/>
      <c r="D178" s="218" t="s">
        <v>149</v>
      </c>
      <c r="E178" s="41"/>
      <c r="F178" s="219" t="s">
        <v>345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149</v>
      </c>
      <c r="AU178" s="18" t="s">
        <v>83</v>
      </c>
    </row>
    <row r="179" s="2" customFormat="1">
      <c r="A179" s="39"/>
      <c r="B179" s="40"/>
      <c r="C179" s="41"/>
      <c r="D179" s="223" t="s">
        <v>151</v>
      </c>
      <c r="E179" s="41"/>
      <c r="F179" s="224" t="s">
        <v>346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151</v>
      </c>
      <c r="AU179" s="18" t="s">
        <v>83</v>
      </c>
    </row>
    <row r="180" s="13" customFormat="1">
      <c r="A180" s="13"/>
      <c r="B180" s="225"/>
      <c r="C180" s="226"/>
      <c r="D180" s="218" t="s">
        <v>153</v>
      </c>
      <c r="E180" s="227" t="s">
        <v>28</v>
      </c>
      <c r="F180" s="228" t="s">
        <v>853</v>
      </c>
      <c r="G180" s="226"/>
      <c r="H180" s="229">
        <v>136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153</v>
      </c>
      <c r="AU180" s="235" t="s">
        <v>83</v>
      </c>
      <c r="AV180" s="13" t="s">
        <v>83</v>
      </c>
      <c r="AW180" s="13" t="s">
        <v>35</v>
      </c>
      <c r="AX180" s="13" t="s">
        <v>73</v>
      </c>
      <c r="AY180" s="235" t="s">
        <v>140</v>
      </c>
    </row>
    <row r="181" s="13" customFormat="1">
      <c r="A181" s="13"/>
      <c r="B181" s="225"/>
      <c r="C181" s="226"/>
      <c r="D181" s="218" t="s">
        <v>153</v>
      </c>
      <c r="E181" s="227" t="s">
        <v>28</v>
      </c>
      <c r="F181" s="228" t="s">
        <v>854</v>
      </c>
      <c r="G181" s="226"/>
      <c r="H181" s="229">
        <v>2066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153</v>
      </c>
      <c r="AU181" s="235" t="s">
        <v>83</v>
      </c>
      <c r="AV181" s="13" t="s">
        <v>83</v>
      </c>
      <c r="AW181" s="13" t="s">
        <v>35</v>
      </c>
      <c r="AX181" s="13" t="s">
        <v>73</v>
      </c>
      <c r="AY181" s="235" t="s">
        <v>140</v>
      </c>
    </row>
    <row r="182" s="14" customFormat="1">
      <c r="A182" s="14"/>
      <c r="B182" s="236"/>
      <c r="C182" s="237"/>
      <c r="D182" s="218" t="s">
        <v>153</v>
      </c>
      <c r="E182" s="238" t="s">
        <v>28</v>
      </c>
      <c r="F182" s="239" t="s">
        <v>174</v>
      </c>
      <c r="G182" s="237"/>
      <c r="H182" s="240">
        <v>2202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153</v>
      </c>
      <c r="AU182" s="246" t="s">
        <v>83</v>
      </c>
      <c r="AV182" s="14" t="s">
        <v>147</v>
      </c>
      <c r="AW182" s="14" t="s">
        <v>35</v>
      </c>
      <c r="AX182" s="14" t="s">
        <v>81</v>
      </c>
      <c r="AY182" s="246" t="s">
        <v>140</v>
      </c>
    </row>
    <row r="183" s="2" customFormat="1" ht="33" customHeight="1">
      <c r="A183" s="39"/>
      <c r="B183" s="40"/>
      <c r="C183" s="205" t="s">
        <v>272</v>
      </c>
      <c r="D183" s="205" t="s">
        <v>142</v>
      </c>
      <c r="E183" s="206" t="s">
        <v>350</v>
      </c>
      <c r="F183" s="207" t="s">
        <v>351</v>
      </c>
      <c r="G183" s="208" t="s">
        <v>145</v>
      </c>
      <c r="H183" s="209">
        <v>133</v>
      </c>
      <c r="I183" s="210"/>
      <c r="J183" s="211">
        <f>ROUND(I183*H183,2)</f>
        <v>0</v>
      </c>
      <c r="K183" s="207" t="s">
        <v>146</v>
      </c>
      <c r="L183" s="45"/>
      <c r="M183" s="212" t="s">
        <v>28</v>
      </c>
      <c r="N183" s="213" t="s">
        <v>44</v>
      </c>
      <c r="O183" s="85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147</v>
      </c>
      <c r="AT183" s="216" t="s">
        <v>142</v>
      </c>
      <c r="AU183" s="216" t="s">
        <v>83</v>
      </c>
      <c r="AY183" s="18" t="s">
        <v>140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81</v>
      </c>
      <c r="BK183" s="217">
        <f>ROUND(I183*H183,2)</f>
        <v>0</v>
      </c>
      <c r="BL183" s="18" t="s">
        <v>147</v>
      </c>
      <c r="BM183" s="216" t="s">
        <v>855</v>
      </c>
    </row>
    <row r="184" s="2" customFormat="1">
      <c r="A184" s="39"/>
      <c r="B184" s="40"/>
      <c r="C184" s="41"/>
      <c r="D184" s="218" t="s">
        <v>149</v>
      </c>
      <c r="E184" s="41"/>
      <c r="F184" s="219" t="s">
        <v>353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149</v>
      </c>
      <c r="AU184" s="18" t="s">
        <v>83</v>
      </c>
    </row>
    <row r="185" s="2" customFormat="1">
      <c r="A185" s="39"/>
      <c r="B185" s="40"/>
      <c r="C185" s="41"/>
      <c r="D185" s="223" t="s">
        <v>151</v>
      </c>
      <c r="E185" s="41"/>
      <c r="F185" s="224" t="s">
        <v>354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151</v>
      </c>
      <c r="AU185" s="18" t="s">
        <v>83</v>
      </c>
    </row>
    <row r="186" s="13" customFormat="1">
      <c r="A186" s="13"/>
      <c r="B186" s="225"/>
      <c r="C186" s="226"/>
      <c r="D186" s="218" t="s">
        <v>153</v>
      </c>
      <c r="E186" s="227" t="s">
        <v>28</v>
      </c>
      <c r="F186" s="228" t="s">
        <v>845</v>
      </c>
      <c r="G186" s="226"/>
      <c r="H186" s="229">
        <v>133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153</v>
      </c>
      <c r="AU186" s="235" t="s">
        <v>83</v>
      </c>
      <c r="AV186" s="13" t="s">
        <v>83</v>
      </c>
      <c r="AW186" s="13" t="s">
        <v>35</v>
      </c>
      <c r="AX186" s="13" t="s">
        <v>73</v>
      </c>
      <c r="AY186" s="235" t="s">
        <v>140</v>
      </c>
    </row>
    <row r="187" s="14" customFormat="1">
      <c r="A187" s="14"/>
      <c r="B187" s="236"/>
      <c r="C187" s="237"/>
      <c r="D187" s="218" t="s">
        <v>153</v>
      </c>
      <c r="E187" s="238" t="s">
        <v>28</v>
      </c>
      <c r="F187" s="239" t="s">
        <v>174</v>
      </c>
      <c r="G187" s="237"/>
      <c r="H187" s="240">
        <v>133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153</v>
      </c>
      <c r="AU187" s="246" t="s">
        <v>83</v>
      </c>
      <c r="AV187" s="14" t="s">
        <v>147</v>
      </c>
      <c r="AW187" s="14" t="s">
        <v>35</v>
      </c>
      <c r="AX187" s="14" t="s">
        <v>81</v>
      </c>
      <c r="AY187" s="246" t="s">
        <v>140</v>
      </c>
    </row>
    <row r="188" s="2" customFormat="1" ht="33" customHeight="1">
      <c r="A188" s="39"/>
      <c r="B188" s="40"/>
      <c r="C188" s="205" t="s">
        <v>281</v>
      </c>
      <c r="D188" s="205" t="s">
        <v>142</v>
      </c>
      <c r="E188" s="206" t="s">
        <v>356</v>
      </c>
      <c r="F188" s="207" t="s">
        <v>357</v>
      </c>
      <c r="G188" s="208" t="s">
        <v>145</v>
      </c>
      <c r="H188" s="209">
        <v>133</v>
      </c>
      <c r="I188" s="210"/>
      <c r="J188" s="211">
        <f>ROUND(I188*H188,2)</f>
        <v>0</v>
      </c>
      <c r="K188" s="207" t="s">
        <v>146</v>
      </c>
      <c r="L188" s="45"/>
      <c r="M188" s="212" t="s">
        <v>28</v>
      </c>
      <c r="N188" s="213" t="s">
        <v>44</v>
      </c>
      <c r="O188" s="85"/>
      <c r="P188" s="214">
        <f>O188*H188</f>
        <v>0</v>
      </c>
      <c r="Q188" s="214">
        <v>0</v>
      </c>
      <c r="R188" s="214">
        <f>Q188*H188</f>
        <v>0</v>
      </c>
      <c r="S188" s="214">
        <v>0</v>
      </c>
      <c r="T188" s="21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6" t="s">
        <v>147</v>
      </c>
      <c r="AT188" s="216" t="s">
        <v>142</v>
      </c>
      <c r="AU188" s="216" t="s">
        <v>83</v>
      </c>
      <c r="AY188" s="18" t="s">
        <v>140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18" t="s">
        <v>81</v>
      </c>
      <c r="BK188" s="217">
        <f>ROUND(I188*H188,2)</f>
        <v>0</v>
      </c>
      <c r="BL188" s="18" t="s">
        <v>147</v>
      </c>
      <c r="BM188" s="216" t="s">
        <v>856</v>
      </c>
    </row>
    <row r="189" s="2" customFormat="1">
      <c r="A189" s="39"/>
      <c r="B189" s="40"/>
      <c r="C189" s="41"/>
      <c r="D189" s="218" t="s">
        <v>149</v>
      </c>
      <c r="E189" s="41"/>
      <c r="F189" s="219" t="s">
        <v>359</v>
      </c>
      <c r="G189" s="41"/>
      <c r="H189" s="41"/>
      <c r="I189" s="220"/>
      <c r="J189" s="41"/>
      <c r="K189" s="41"/>
      <c r="L189" s="45"/>
      <c r="M189" s="221"/>
      <c r="N189" s="222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149</v>
      </c>
      <c r="AU189" s="18" t="s">
        <v>83</v>
      </c>
    </row>
    <row r="190" s="2" customFormat="1">
      <c r="A190" s="39"/>
      <c r="B190" s="40"/>
      <c r="C190" s="41"/>
      <c r="D190" s="223" t="s">
        <v>151</v>
      </c>
      <c r="E190" s="41"/>
      <c r="F190" s="224" t="s">
        <v>360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151</v>
      </c>
      <c r="AU190" s="18" t="s">
        <v>83</v>
      </c>
    </row>
    <row r="191" s="13" customFormat="1">
      <c r="A191" s="13"/>
      <c r="B191" s="225"/>
      <c r="C191" s="226"/>
      <c r="D191" s="218" t="s">
        <v>153</v>
      </c>
      <c r="E191" s="227" t="s">
        <v>28</v>
      </c>
      <c r="F191" s="228" t="s">
        <v>845</v>
      </c>
      <c r="G191" s="226"/>
      <c r="H191" s="229">
        <v>133</v>
      </c>
      <c r="I191" s="230"/>
      <c r="J191" s="226"/>
      <c r="K191" s="226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153</v>
      </c>
      <c r="AU191" s="235" t="s">
        <v>83</v>
      </c>
      <c r="AV191" s="13" t="s">
        <v>83</v>
      </c>
      <c r="AW191" s="13" t="s">
        <v>35</v>
      </c>
      <c r="AX191" s="13" t="s">
        <v>73</v>
      </c>
      <c r="AY191" s="235" t="s">
        <v>140</v>
      </c>
    </row>
    <row r="192" s="14" customFormat="1">
      <c r="A192" s="14"/>
      <c r="B192" s="236"/>
      <c r="C192" s="237"/>
      <c r="D192" s="218" t="s">
        <v>153</v>
      </c>
      <c r="E192" s="238" t="s">
        <v>28</v>
      </c>
      <c r="F192" s="239" t="s">
        <v>174</v>
      </c>
      <c r="G192" s="237"/>
      <c r="H192" s="240">
        <v>133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153</v>
      </c>
      <c r="AU192" s="246" t="s">
        <v>83</v>
      </c>
      <c r="AV192" s="14" t="s">
        <v>147</v>
      </c>
      <c r="AW192" s="14" t="s">
        <v>35</v>
      </c>
      <c r="AX192" s="14" t="s">
        <v>81</v>
      </c>
      <c r="AY192" s="246" t="s">
        <v>140</v>
      </c>
    </row>
    <row r="193" s="2" customFormat="1" ht="16.5" customHeight="1">
      <c r="A193" s="39"/>
      <c r="B193" s="40"/>
      <c r="C193" s="205" t="s">
        <v>7</v>
      </c>
      <c r="D193" s="205" t="s">
        <v>142</v>
      </c>
      <c r="E193" s="206" t="s">
        <v>362</v>
      </c>
      <c r="F193" s="207" t="s">
        <v>363</v>
      </c>
      <c r="G193" s="208" t="s">
        <v>169</v>
      </c>
      <c r="H193" s="209">
        <v>3.9900000000000002</v>
      </c>
      <c r="I193" s="210"/>
      <c r="J193" s="211">
        <f>ROUND(I193*H193,2)</f>
        <v>0</v>
      </c>
      <c r="K193" s="207" t="s">
        <v>146</v>
      </c>
      <c r="L193" s="45"/>
      <c r="M193" s="212" t="s">
        <v>28</v>
      </c>
      <c r="N193" s="213" t="s">
        <v>44</v>
      </c>
      <c r="O193" s="85"/>
      <c r="P193" s="214">
        <f>O193*H193</f>
        <v>0</v>
      </c>
      <c r="Q193" s="214">
        <v>0</v>
      </c>
      <c r="R193" s="214">
        <f>Q193*H193</f>
        <v>0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147</v>
      </c>
      <c r="AT193" s="216" t="s">
        <v>142</v>
      </c>
      <c r="AU193" s="216" t="s">
        <v>83</v>
      </c>
      <c r="AY193" s="18" t="s">
        <v>140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81</v>
      </c>
      <c r="BK193" s="217">
        <f>ROUND(I193*H193,2)</f>
        <v>0</v>
      </c>
      <c r="BL193" s="18" t="s">
        <v>147</v>
      </c>
      <c r="BM193" s="216" t="s">
        <v>857</v>
      </c>
    </row>
    <row r="194" s="2" customFormat="1">
      <c r="A194" s="39"/>
      <c r="B194" s="40"/>
      <c r="C194" s="41"/>
      <c r="D194" s="218" t="s">
        <v>149</v>
      </c>
      <c r="E194" s="41"/>
      <c r="F194" s="219" t="s">
        <v>365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149</v>
      </c>
      <c r="AU194" s="18" t="s">
        <v>83</v>
      </c>
    </row>
    <row r="195" s="2" customFormat="1">
      <c r="A195" s="39"/>
      <c r="B195" s="40"/>
      <c r="C195" s="41"/>
      <c r="D195" s="223" t="s">
        <v>151</v>
      </c>
      <c r="E195" s="41"/>
      <c r="F195" s="224" t="s">
        <v>366</v>
      </c>
      <c r="G195" s="41"/>
      <c r="H195" s="41"/>
      <c r="I195" s="220"/>
      <c r="J195" s="41"/>
      <c r="K195" s="41"/>
      <c r="L195" s="45"/>
      <c r="M195" s="221"/>
      <c r="N195" s="22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151</v>
      </c>
      <c r="AU195" s="18" t="s">
        <v>83</v>
      </c>
    </row>
    <row r="196" s="2" customFormat="1">
      <c r="A196" s="39"/>
      <c r="B196" s="40"/>
      <c r="C196" s="41"/>
      <c r="D196" s="218" t="s">
        <v>221</v>
      </c>
      <c r="E196" s="41"/>
      <c r="F196" s="247" t="s">
        <v>367</v>
      </c>
      <c r="G196" s="41"/>
      <c r="H196" s="41"/>
      <c r="I196" s="220"/>
      <c r="J196" s="41"/>
      <c r="K196" s="41"/>
      <c r="L196" s="45"/>
      <c r="M196" s="221"/>
      <c r="N196" s="22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221</v>
      </c>
      <c r="AU196" s="18" t="s">
        <v>83</v>
      </c>
    </row>
    <row r="197" s="13" customFormat="1">
      <c r="A197" s="13"/>
      <c r="B197" s="225"/>
      <c r="C197" s="226"/>
      <c r="D197" s="218" t="s">
        <v>153</v>
      </c>
      <c r="E197" s="227" t="s">
        <v>28</v>
      </c>
      <c r="F197" s="228" t="s">
        <v>858</v>
      </c>
      <c r="G197" s="226"/>
      <c r="H197" s="229">
        <v>3.9900000000000002</v>
      </c>
      <c r="I197" s="230"/>
      <c r="J197" s="226"/>
      <c r="K197" s="226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153</v>
      </c>
      <c r="AU197" s="235" t="s">
        <v>83</v>
      </c>
      <c r="AV197" s="13" t="s">
        <v>83</v>
      </c>
      <c r="AW197" s="13" t="s">
        <v>35</v>
      </c>
      <c r="AX197" s="13" t="s">
        <v>73</v>
      </c>
      <c r="AY197" s="235" t="s">
        <v>140</v>
      </c>
    </row>
    <row r="198" s="14" customFormat="1">
      <c r="A198" s="14"/>
      <c r="B198" s="236"/>
      <c r="C198" s="237"/>
      <c r="D198" s="218" t="s">
        <v>153</v>
      </c>
      <c r="E198" s="238" t="s">
        <v>28</v>
      </c>
      <c r="F198" s="239" t="s">
        <v>174</v>
      </c>
      <c r="G198" s="237"/>
      <c r="H198" s="240">
        <v>3.9900000000000002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153</v>
      </c>
      <c r="AU198" s="246" t="s">
        <v>83</v>
      </c>
      <c r="AV198" s="14" t="s">
        <v>147</v>
      </c>
      <c r="AW198" s="14" t="s">
        <v>35</v>
      </c>
      <c r="AX198" s="14" t="s">
        <v>81</v>
      </c>
      <c r="AY198" s="246" t="s">
        <v>140</v>
      </c>
    </row>
    <row r="199" s="12" customFormat="1" ht="22.8" customHeight="1">
      <c r="A199" s="12"/>
      <c r="B199" s="189"/>
      <c r="C199" s="190"/>
      <c r="D199" s="191" t="s">
        <v>72</v>
      </c>
      <c r="E199" s="203" t="s">
        <v>83</v>
      </c>
      <c r="F199" s="203" t="s">
        <v>369</v>
      </c>
      <c r="G199" s="190"/>
      <c r="H199" s="190"/>
      <c r="I199" s="193"/>
      <c r="J199" s="204">
        <f>BK199</f>
        <v>0</v>
      </c>
      <c r="K199" s="190"/>
      <c r="L199" s="195"/>
      <c r="M199" s="196"/>
      <c r="N199" s="197"/>
      <c r="O199" s="197"/>
      <c r="P199" s="198">
        <f>SUM(P200:P203)</f>
        <v>0</v>
      </c>
      <c r="Q199" s="197"/>
      <c r="R199" s="198">
        <f>SUM(R200:R203)</f>
        <v>26.928000000000001</v>
      </c>
      <c r="S199" s="197"/>
      <c r="T199" s="199">
        <f>SUM(T200:T203)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0" t="s">
        <v>81</v>
      </c>
      <c r="AT199" s="201" t="s">
        <v>72</v>
      </c>
      <c r="AU199" s="201" t="s">
        <v>81</v>
      </c>
      <c r="AY199" s="200" t="s">
        <v>140</v>
      </c>
      <c r="BK199" s="202">
        <f>SUM(BK200:BK203)</f>
        <v>0</v>
      </c>
    </row>
    <row r="200" s="2" customFormat="1" ht="24.15" customHeight="1">
      <c r="A200" s="39"/>
      <c r="B200" s="40"/>
      <c r="C200" s="205" t="s">
        <v>296</v>
      </c>
      <c r="D200" s="205" t="s">
        <v>142</v>
      </c>
      <c r="E200" s="206" t="s">
        <v>371</v>
      </c>
      <c r="F200" s="207" t="s">
        <v>372</v>
      </c>
      <c r="G200" s="208" t="s">
        <v>169</v>
      </c>
      <c r="H200" s="209">
        <v>13.6</v>
      </c>
      <c r="I200" s="210"/>
      <c r="J200" s="211">
        <f>ROUND(I200*H200,2)</f>
        <v>0</v>
      </c>
      <c r="K200" s="207" t="s">
        <v>146</v>
      </c>
      <c r="L200" s="45"/>
      <c r="M200" s="212" t="s">
        <v>28</v>
      </c>
      <c r="N200" s="213" t="s">
        <v>44</v>
      </c>
      <c r="O200" s="85"/>
      <c r="P200" s="214">
        <f>O200*H200</f>
        <v>0</v>
      </c>
      <c r="Q200" s="214">
        <v>1.98</v>
      </c>
      <c r="R200" s="214">
        <f>Q200*H200</f>
        <v>26.928000000000001</v>
      </c>
      <c r="S200" s="214">
        <v>0</v>
      </c>
      <c r="T200" s="21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6" t="s">
        <v>147</v>
      </c>
      <c r="AT200" s="216" t="s">
        <v>142</v>
      </c>
      <c r="AU200" s="216" t="s">
        <v>83</v>
      </c>
      <c r="AY200" s="18" t="s">
        <v>140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18" t="s">
        <v>81</v>
      </c>
      <c r="BK200" s="217">
        <f>ROUND(I200*H200,2)</f>
        <v>0</v>
      </c>
      <c r="BL200" s="18" t="s">
        <v>147</v>
      </c>
      <c r="BM200" s="216" t="s">
        <v>859</v>
      </c>
    </row>
    <row r="201" s="2" customFormat="1">
      <c r="A201" s="39"/>
      <c r="B201" s="40"/>
      <c r="C201" s="41"/>
      <c r="D201" s="218" t="s">
        <v>149</v>
      </c>
      <c r="E201" s="41"/>
      <c r="F201" s="219" t="s">
        <v>374</v>
      </c>
      <c r="G201" s="41"/>
      <c r="H201" s="41"/>
      <c r="I201" s="220"/>
      <c r="J201" s="41"/>
      <c r="K201" s="41"/>
      <c r="L201" s="45"/>
      <c r="M201" s="221"/>
      <c r="N201" s="222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149</v>
      </c>
      <c r="AU201" s="18" t="s">
        <v>83</v>
      </c>
    </row>
    <row r="202" s="2" customFormat="1">
      <c r="A202" s="39"/>
      <c r="B202" s="40"/>
      <c r="C202" s="41"/>
      <c r="D202" s="223" t="s">
        <v>151</v>
      </c>
      <c r="E202" s="41"/>
      <c r="F202" s="224" t="s">
        <v>375</v>
      </c>
      <c r="G202" s="41"/>
      <c r="H202" s="41"/>
      <c r="I202" s="220"/>
      <c r="J202" s="41"/>
      <c r="K202" s="41"/>
      <c r="L202" s="45"/>
      <c r="M202" s="221"/>
      <c r="N202" s="222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151</v>
      </c>
      <c r="AU202" s="18" t="s">
        <v>83</v>
      </c>
    </row>
    <row r="203" s="13" customFormat="1">
      <c r="A203" s="13"/>
      <c r="B203" s="225"/>
      <c r="C203" s="226"/>
      <c r="D203" s="218" t="s">
        <v>153</v>
      </c>
      <c r="E203" s="227" t="s">
        <v>28</v>
      </c>
      <c r="F203" s="228" t="s">
        <v>860</v>
      </c>
      <c r="G203" s="226"/>
      <c r="H203" s="229">
        <v>13.6</v>
      </c>
      <c r="I203" s="230"/>
      <c r="J203" s="226"/>
      <c r="K203" s="226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153</v>
      </c>
      <c r="AU203" s="235" t="s">
        <v>83</v>
      </c>
      <c r="AV203" s="13" t="s">
        <v>83</v>
      </c>
      <c r="AW203" s="13" t="s">
        <v>35</v>
      </c>
      <c r="AX203" s="13" t="s">
        <v>81</v>
      </c>
      <c r="AY203" s="235" t="s">
        <v>140</v>
      </c>
    </row>
    <row r="204" s="12" customFormat="1" ht="22.8" customHeight="1">
      <c r="A204" s="12"/>
      <c r="B204" s="189"/>
      <c r="C204" s="190"/>
      <c r="D204" s="191" t="s">
        <v>72</v>
      </c>
      <c r="E204" s="203" t="s">
        <v>147</v>
      </c>
      <c r="F204" s="203" t="s">
        <v>377</v>
      </c>
      <c r="G204" s="190"/>
      <c r="H204" s="190"/>
      <c r="I204" s="193"/>
      <c r="J204" s="204">
        <f>BK204</f>
        <v>0</v>
      </c>
      <c r="K204" s="190"/>
      <c r="L204" s="195"/>
      <c r="M204" s="196"/>
      <c r="N204" s="197"/>
      <c r="O204" s="197"/>
      <c r="P204" s="198">
        <f>SUM(P205:P214)</f>
        <v>0</v>
      </c>
      <c r="Q204" s="197"/>
      <c r="R204" s="198">
        <f>SUM(R205:R214)</f>
        <v>0</v>
      </c>
      <c r="S204" s="197"/>
      <c r="T204" s="199">
        <f>SUM(T205:T214)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0" t="s">
        <v>81</v>
      </c>
      <c r="AT204" s="201" t="s">
        <v>72</v>
      </c>
      <c r="AU204" s="201" t="s">
        <v>81</v>
      </c>
      <c r="AY204" s="200" t="s">
        <v>140</v>
      </c>
      <c r="BK204" s="202">
        <f>SUM(BK205:BK214)</f>
        <v>0</v>
      </c>
    </row>
    <row r="205" s="2" customFormat="1" ht="16.5" customHeight="1">
      <c r="A205" s="39"/>
      <c r="B205" s="40"/>
      <c r="C205" s="205" t="s">
        <v>303</v>
      </c>
      <c r="D205" s="205" t="s">
        <v>142</v>
      </c>
      <c r="E205" s="206" t="s">
        <v>379</v>
      </c>
      <c r="F205" s="207" t="s">
        <v>380</v>
      </c>
      <c r="G205" s="208" t="s">
        <v>169</v>
      </c>
      <c r="H205" s="209">
        <v>4.3200000000000003</v>
      </c>
      <c r="I205" s="210"/>
      <c r="J205" s="211">
        <f>ROUND(I205*H205,2)</f>
        <v>0</v>
      </c>
      <c r="K205" s="207" t="s">
        <v>146</v>
      </c>
      <c r="L205" s="45"/>
      <c r="M205" s="212" t="s">
        <v>28</v>
      </c>
      <c r="N205" s="213" t="s">
        <v>44</v>
      </c>
      <c r="O205" s="85"/>
      <c r="P205" s="214">
        <f>O205*H205</f>
        <v>0</v>
      </c>
      <c r="Q205" s="214">
        <v>0</v>
      </c>
      <c r="R205" s="214">
        <f>Q205*H205</f>
        <v>0</v>
      </c>
      <c r="S205" s="214">
        <v>0</v>
      </c>
      <c r="T205" s="21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6" t="s">
        <v>147</v>
      </c>
      <c r="AT205" s="216" t="s">
        <v>142</v>
      </c>
      <c r="AU205" s="216" t="s">
        <v>83</v>
      </c>
      <c r="AY205" s="18" t="s">
        <v>140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8" t="s">
        <v>81</v>
      </c>
      <c r="BK205" s="217">
        <f>ROUND(I205*H205,2)</f>
        <v>0</v>
      </c>
      <c r="BL205" s="18" t="s">
        <v>147</v>
      </c>
      <c r="BM205" s="216" t="s">
        <v>861</v>
      </c>
    </row>
    <row r="206" s="2" customFormat="1">
      <c r="A206" s="39"/>
      <c r="B206" s="40"/>
      <c r="C206" s="41"/>
      <c r="D206" s="218" t="s">
        <v>149</v>
      </c>
      <c r="E206" s="41"/>
      <c r="F206" s="219" t="s">
        <v>382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149</v>
      </c>
      <c r="AU206" s="18" t="s">
        <v>83</v>
      </c>
    </row>
    <row r="207" s="2" customFormat="1">
      <c r="A207" s="39"/>
      <c r="B207" s="40"/>
      <c r="C207" s="41"/>
      <c r="D207" s="223" t="s">
        <v>151</v>
      </c>
      <c r="E207" s="41"/>
      <c r="F207" s="224" t="s">
        <v>383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151</v>
      </c>
      <c r="AU207" s="18" t="s">
        <v>83</v>
      </c>
    </row>
    <row r="208" s="13" customFormat="1">
      <c r="A208" s="13"/>
      <c r="B208" s="225"/>
      <c r="C208" s="226"/>
      <c r="D208" s="218" t="s">
        <v>153</v>
      </c>
      <c r="E208" s="227" t="s">
        <v>28</v>
      </c>
      <c r="F208" s="228" t="s">
        <v>862</v>
      </c>
      <c r="G208" s="226"/>
      <c r="H208" s="229">
        <v>4.3200000000000003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153</v>
      </c>
      <c r="AU208" s="235" t="s">
        <v>83</v>
      </c>
      <c r="AV208" s="13" t="s">
        <v>83</v>
      </c>
      <c r="AW208" s="13" t="s">
        <v>35</v>
      </c>
      <c r="AX208" s="13" t="s">
        <v>73</v>
      </c>
      <c r="AY208" s="235" t="s">
        <v>140</v>
      </c>
    </row>
    <row r="209" s="14" customFormat="1">
      <c r="A209" s="14"/>
      <c r="B209" s="236"/>
      <c r="C209" s="237"/>
      <c r="D209" s="218" t="s">
        <v>153</v>
      </c>
      <c r="E209" s="238" t="s">
        <v>28</v>
      </c>
      <c r="F209" s="239" t="s">
        <v>174</v>
      </c>
      <c r="G209" s="237"/>
      <c r="H209" s="240">
        <v>4.3200000000000003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153</v>
      </c>
      <c r="AU209" s="246" t="s">
        <v>83</v>
      </c>
      <c r="AV209" s="14" t="s">
        <v>147</v>
      </c>
      <c r="AW209" s="14" t="s">
        <v>35</v>
      </c>
      <c r="AX209" s="14" t="s">
        <v>81</v>
      </c>
      <c r="AY209" s="246" t="s">
        <v>140</v>
      </c>
    </row>
    <row r="210" s="2" customFormat="1" ht="33" customHeight="1">
      <c r="A210" s="39"/>
      <c r="B210" s="40"/>
      <c r="C210" s="205" t="s">
        <v>309</v>
      </c>
      <c r="D210" s="205" t="s">
        <v>142</v>
      </c>
      <c r="E210" s="206" t="s">
        <v>386</v>
      </c>
      <c r="F210" s="207" t="s">
        <v>387</v>
      </c>
      <c r="G210" s="208" t="s">
        <v>169</v>
      </c>
      <c r="H210" s="209">
        <v>0.17999999999999999</v>
      </c>
      <c r="I210" s="210"/>
      <c r="J210" s="211">
        <f>ROUND(I210*H210,2)</f>
        <v>0</v>
      </c>
      <c r="K210" s="207" t="s">
        <v>146</v>
      </c>
      <c r="L210" s="45"/>
      <c r="M210" s="212" t="s">
        <v>28</v>
      </c>
      <c r="N210" s="213" t="s">
        <v>44</v>
      </c>
      <c r="O210" s="85"/>
      <c r="P210" s="214">
        <f>O210*H210</f>
        <v>0</v>
      </c>
      <c r="Q210" s="214">
        <v>0</v>
      </c>
      <c r="R210" s="214">
        <f>Q210*H210</f>
        <v>0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147</v>
      </c>
      <c r="AT210" s="216" t="s">
        <v>142</v>
      </c>
      <c r="AU210" s="216" t="s">
        <v>83</v>
      </c>
      <c r="AY210" s="18" t="s">
        <v>140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81</v>
      </c>
      <c r="BK210" s="217">
        <f>ROUND(I210*H210,2)</f>
        <v>0</v>
      </c>
      <c r="BL210" s="18" t="s">
        <v>147</v>
      </c>
      <c r="BM210" s="216" t="s">
        <v>863</v>
      </c>
    </row>
    <row r="211" s="2" customFormat="1">
      <c r="A211" s="39"/>
      <c r="B211" s="40"/>
      <c r="C211" s="41"/>
      <c r="D211" s="218" t="s">
        <v>149</v>
      </c>
      <c r="E211" s="41"/>
      <c r="F211" s="219" t="s">
        <v>389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149</v>
      </c>
      <c r="AU211" s="18" t="s">
        <v>83</v>
      </c>
    </row>
    <row r="212" s="2" customFormat="1">
      <c r="A212" s="39"/>
      <c r="B212" s="40"/>
      <c r="C212" s="41"/>
      <c r="D212" s="223" t="s">
        <v>151</v>
      </c>
      <c r="E212" s="41"/>
      <c r="F212" s="224" t="s">
        <v>390</v>
      </c>
      <c r="G212" s="41"/>
      <c r="H212" s="41"/>
      <c r="I212" s="220"/>
      <c r="J212" s="41"/>
      <c r="K212" s="41"/>
      <c r="L212" s="45"/>
      <c r="M212" s="221"/>
      <c r="N212" s="222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151</v>
      </c>
      <c r="AU212" s="18" t="s">
        <v>83</v>
      </c>
    </row>
    <row r="213" s="13" customFormat="1">
      <c r="A213" s="13"/>
      <c r="B213" s="225"/>
      <c r="C213" s="226"/>
      <c r="D213" s="218" t="s">
        <v>153</v>
      </c>
      <c r="E213" s="227" t="s">
        <v>28</v>
      </c>
      <c r="F213" s="228" t="s">
        <v>864</v>
      </c>
      <c r="G213" s="226"/>
      <c r="H213" s="229">
        <v>0.17999999999999999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153</v>
      </c>
      <c r="AU213" s="235" t="s">
        <v>83</v>
      </c>
      <c r="AV213" s="13" t="s">
        <v>83</v>
      </c>
      <c r="AW213" s="13" t="s">
        <v>35</v>
      </c>
      <c r="AX213" s="13" t="s">
        <v>73</v>
      </c>
      <c r="AY213" s="235" t="s">
        <v>140</v>
      </c>
    </row>
    <row r="214" s="14" customFormat="1">
      <c r="A214" s="14"/>
      <c r="B214" s="236"/>
      <c r="C214" s="237"/>
      <c r="D214" s="218" t="s">
        <v>153</v>
      </c>
      <c r="E214" s="238" t="s">
        <v>28</v>
      </c>
      <c r="F214" s="239" t="s">
        <v>174</v>
      </c>
      <c r="G214" s="237"/>
      <c r="H214" s="240">
        <v>0.17999999999999999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153</v>
      </c>
      <c r="AU214" s="246" t="s">
        <v>83</v>
      </c>
      <c r="AV214" s="14" t="s">
        <v>147</v>
      </c>
      <c r="AW214" s="14" t="s">
        <v>35</v>
      </c>
      <c r="AX214" s="14" t="s">
        <v>81</v>
      </c>
      <c r="AY214" s="246" t="s">
        <v>140</v>
      </c>
    </row>
    <row r="215" s="12" customFormat="1" ht="22.8" customHeight="1">
      <c r="A215" s="12"/>
      <c r="B215" s="189"/>
      <c r="C215" s="190"/>
      <c r="D215" s="191" t="s">
        <v>72</v>
      </c>
      <c r="E215" s="203" t="s">
        <v>175</v>
      </c>
      <c r="F215" s="203" t="s">
        <v>392</v>
      </c>
      <c r="G215" s="190"/>
      <c r="H215" s="190"/>
      <c r="I215" s="193"/>
      <c r="J215" s="204">
        <f>BK215</f>
        <v>0</v>
      </c>
      <c r="K215" s="190"/>
      <c r="L215" s="195"/>
      <c r="M215" s="196"/>
      <c r="N215" s="197"/>
      <c r="O215" s="197"/>
      <c r="P215" s="198">
        <f>SUM(P216:P237)</f>
        <v>0</v>
      </c>
      <c r="Q215" s="197"/>
      <c r="R215" s="198">
        <f>SUM(R216:R237)</f>
        <v>569.43759999999997</v>
      </c>
      <c r="S215" s="197"/>
      <c r="T215" s="199">
        <f>SUM(T216:T237)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0" t="s">
        <v>81</v>
      </c>
      <c r="AT215" s="201" t="s">
        <v>72</v>
      </c>
      <c r="AU215" s="201" t="s">
        <v>81</v>
      </c>
      <c r="AY215" s="200" t="s">
        <v>140</v>
      </c>
      <c r="BK215" s="202">
        <f>SUM(BK216:BK237)</f>
        <v>0</v>
      </c>
    </row>
    <row r="216" s="2" customFormat="1" ht="24.15" customHeight="1">
      <c r="A216" s="39"/>
      <c r="B216" s="40"/>
      <c r="C216" s="205" t="s">
        <v>316</v>
      </c>
      <c r="D216" s="205" t="s">
        <v>142</v>
      </c>
      <c r="E216" s="206" t="s">
        <v>865</v>
      </c>
      <c r="F216" s="207" t="s">
        <v>866</v>
      </c>
      <c r="G216" s="208" t="s">
        <v>145</v>
      </c>
      <c r="H216" s="209">
        <v>706</v>
      </c>
      <c r="I216" s="210"/>
      <c r="J216" s="211">
        <f>ROUND(I216*H216,2)</f>
        <v>0</v>
      </c>
      <c r="K216" s="207" t="s">
        <v>146</v>
      </c>
      <c r="L216" s="45"/>
      <c r="M216" s="212" t="s">
        <v>28</v>
      </c>
      <c r="N216" s="213" t="s">
        <v>44</v>
      </c>
      <c r="O216" s="85"/>
      <c r="P216" s="214">
        <f>O216*H216</f>
        <v>0</v>
      </c>
      <c r="Q216" s="214">
        <v>0</v>
      </c>
      <c r="R216" s="214">
        <f>Q216*H216</f>
        <v>0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147</v>
      </c>
      <c r="AT216" s="216" t="s">
        <v>142</v>
      </c>
      <c r="AU216" s="216" t="s">
        <v>83</v>
      </c>
      <c r="AY216" s="18" t="s">
        <v>140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81</v>
      </c>
      <c r="BK216" s="217">
        <f>ROUND(I216*H216,2)</f>
        <v>0</v>
      </c>
      <c r="BL216" s="18" t="s">
        <v>147</v>
      </c>
      <c r="BM216" s="216" t="s">
        <v>867</v>
      </c>
    </row>
    <row r="217" s="2" customFormat="1">
      <c r="A217" s="39"/>
      <c r="B217" s="40"/>
      <c r="C217" s="41"/>
      <c r="D217" s="218" t="s">
        <v>149</v>
      </c>
      <c r="E217" s="41"/>
      <c r="F217" s="219" t="s">
        <v>868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149</v>
      </c>
      <c r="AU217" s="18" t="s">
        <v>83</v>
      </c>
    </row>
    <row r="218" s="2" customFormat="1">
      <c r="A218" s="39"/>
      <c r="B218" s="40"/>
      <c r="C218" s="41"/>
      <c r="D218" s="223" t="s">
        <v>151</v>
      </c>
      <c r="E218" s="41"/>
      <c r="F218" s="224" t="s">
        <v>869</v>
      </c>
      <c r="G218" s="41"/>
      <c r="H218" s="41"/>
      <c r="I218" s="220"/>
      <c r="J218" s="41"/>
      <c r="K218" s="41"/>
      <c r="L218" s="45"/>
      <c r="M218" s="221"/>
      <c r="N218" s="222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151</v>
      </c>
      <c r="AU218" s="18" t="s">
        <v>83</v>
      </c>
    </row>
    <row r="219" s="13" customFormat="1">
      <c r="A219" s="13"/>
      <c r="B219" s="225"/>
      <c r="C219" s="226"/>
      <c r="D219" s="218" t="s">
        <v>153</v>
      </c>
      <c r="E219" s="227" t="s">
        <v>28</v>
      </c>
      <c r="F219" s="228" t="s">
        <v>870</v>
      </c>
      <c r="G219" s="226"/>
      <c r="H219" s="229">
        <v>706</v>
      </c>
      <c r="I219" s="230"/>
      <c r="J219" s="226"/>
      <c r="K219" s="226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153</v>
      </c>
      <c r="AU219" s="235" t="s">
        <v>83</v>
      </c>
      <c r="AV219" s="13" t="s">
        <v>83</v>
      </c>
      <c r="AW219" s="13" t="s">
        <v>35</v>
      </c>
      <c r="AX219" s="13" t="s">
        <v>81</v>
      </c>
      <c r="AY219" s="235" t="s">
        <v>140</v>
      </c>
    </row>
    <row r="220" s="2" customFormat="1" ht="24.15" customHeight="1">
      <c r="A220" s="39"/>
      <c r="B220" s="40"/>
      <c r="C220" s="205" t="s">
        <v>322</v>
      </c>
      <c r="D220" s="205" t="s">
        <v>142</v>
      </c>
      <c r="E220" s="206" t="s">
        <v>408</v>
      </c>
      <c r="F220" s="207" t="s">
        <v>409</v>
      </c>
      <c r="G220" s="208" t="s">
        <v>145</v>
      </c>
      <c r="H220" s="209">
        <v>1360</v>
      </c>
      <c r="I220" s="210"/>
      <c r="J220" s="211">
        <f>ROUND(I220*H220,2)</f>
        <v>0</v>
      </c>
      <c r="K220" s="207" t="s">
        <v>146</v>
      </c>
      <c r="L220" s="45"/>
      <c r="M220" s="212" t="s">
        <v>28</v>
      </c>
      <c r="N220" s="213" t="s">
        <v>44</v>
      </c>
      <c r="O220" s="85"/>
      <c r="P220" s="214">
        <f>O220*H220</f>
        <v>0</v>
      </c>
      <c r="Q220" s="214">
        <v>0</v>
      </c>
      <c r="R220" s="214">
        <f>Q220*H220</f>
        <v>0</v>
      </c>
      <c r="S220" s="214">
        <v>0</v>
      </c>
      <c r="T220" s="215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147</v>
      </c>
      <c r="AT220" s="216" t="s">
        <v>142</v>
      </c>
      <c r="AU220" s="216" t="s">
        <v>83</v>
      </c>
      <c r="AY220" s="18" t="s">
        <v>140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81</v>
      </c>
      <c r="BK220" s="217">
        <f>ROUND(I220*H220,2)</f>
        <v>0</v>
      </c>
      <c r="BL220" s="18" t="s">
        <v>147</v>
      </c>
      <c r="BM220" s="216" t="s">
        <v>871</v>
      </c>
    </row>
    <row r="221" s="2" customFormat="1">
      <c r="A221" s="39"/>
      <c r="B221" s="40"/>
      <c r="C221" s="41"/>
      <c r="D221" s="218" t="s">
        <v>149</v>
      </c>
      <c r="E221" s="41"/>
      <c r="F221" s="219" t="s">
        <v>411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149</v>
      </c>
      <c r="AU221" s="18" t="s">
        <v>83</v>
      </c>
    </row>
    <row r="222" s="2" customFormat="1">
      <c r="A222" s="39"/>
      <c r="B222" s="40"/>
      <c r="C222" s="41"/>
      <c r="D222" s="223" t="s">
        <v>151</v>
      </c>
      <c r="E222" s="41"/>
      <c r="F222" s="224" t="s">
        <v>412</v>
      </c>
      <c r="G222" s="41"/>
      <c r="H222" s="41"/>
      <c r="I222" s="220"/>
      <c r="J222" s="41"/>
      <c r="K222" s="41"/>
      <c r="L222" s="45"/>
      <c r="M222" s="221"/>
      <c r="N222" s="22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151</v>
      </c>
      <c r="AU222" s="18" t="s">
        <v>83</v>
      </c>
    </row>
    <row r="223" s="13" customFormat="1">
      <c r="A223" s="13"/>
      <c r="B223" s="225"/>
      <c r="C223" s="226"/>
      <c r="D223" s="218" t="s">
        <v>153</v>
      </c>
      <c r="E223" s="227" t="s">
        <v>28</v>
      </c>
      <c r="F223" s="228" t="s">
        <v>872</v>
      </c>
      <c r="G223" s="226"/>
      <c r="H223" s="229">
        <v>1360</v>
      </c>
      <c r="I223" s="230"/>
      <c r="J223" s="226"/>
      <c r="K223" s="226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153</v>
      </c>
      <c r="AU223" s="235" t="s">
        <v>83</v>
      </c>
      <c r="AV223" s="13" t="s">
        <v>83</v>
      </c>
      <c r="AW223" s="13" t="s">
        <v>35</v>
      </c>
      <c r="AX223" s="13" t="s">
        <v>81</v>
      </c>
      <c r="AY223" s="235" t="s">
        <v>140</v>
      </c>
    </row>
    <row r="224" s="2" customFormat="1" ht="24.15" customHeight="1">
      <c r="A224" s="39"/>
      <c r="B224" s="40"/>
      <c r="C224" s="205" t="s">
        <v>329</v>
      </c>
      <c r="D224" s="205" t="s">
        <v>142</v>
      </c>
      <c r="E224" s="206" t="s">
        <v>415</v>
      </c>
      <c r="F224" s="207" t="s">
        <v>416</v>
      </c>
      <c r="G224" s="208" t="s">
        <v>145</v>
      </c>
      <c r="H224" s="209">
        <v>706</v>
      </c>
      <c r="I224" s="210"/>
      <c r="J224" s="211">
        <f>ROUND(I224*H224,2)</f>
        <v>0</v>
      </c>
      <c r="K224" s="207" t="s">
        <v>146</v>
      </c>
      <c r="L224" s="45"/>
      <c r="M224" s="212" t="s">
        <v>28</v>
      </c>
      <c r="N224" s="213" t="s">
        <v>44</v>
      </c>
      <c r="O224" s="85"/>
      <c r="P224" s="214">
        <f>O224*H224</f>
        <v>0</v>
      </c>
      <c r="Q224" s="214">
        <v>0.32400000000000001</v>
      </c>
      <c r="R224" s="214">
        <f>Q224*H224</f>
        <v>228.744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147</v>
      </c>
      <c r="AT224" s="216" t="s">
        <v>142</v>
      </c>
      <c r="AU224" s="216" t="s">
        <v>83</v>
      </c>
      <c r="AY224" s="18" t="s">
        <v>140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81</v>
      </c>
      <c r="BK224" s="217">
        <f>ROUND(I224*H224,2)</f>
        <v>0</v>
      </c>
      <c r="BL224" s="18" t="s">
        <v>147</v>
      </c>
      <c r="BM224" s="216" t="s">
        <v>873</v>
      </c>
    </row>
    <row r="225" s="2" customFormat="1">
      <c r="A225" s="39"/>
      <c r="B225" s="40"/>
      <c r="C225" s="41"/>
      <c r="D225" s="218" t="s">
        <v>149</v>
      </c>
      <c r="E225" s="41"/>
      <c r="F225" s="219" t="s">
        <v>418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149</v>
      </c>
      <c r="AU225" s="18" t="s">
        <v>83</v>
      </c>
    </row>
    <row r="226" s="2" customFormat="1">
      <c r="A226" s="39"/>
      <c r="B226" s="40"/>
      <c r="C226" s="41"/>
      <c r="D226" s="223" t="s">
        <v>151</v>
      </c>
      <c r="E226" s="41"/>
      <c r="F226" s="224" t="s">
        <v>419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151</v>
      </c>
      <c r="AU226" s="18" t="s">
        <v>83</v>
      </c>
    </row>
    <row r="227" s="13" customFormat="1">
      <c r="A227" s="13"/>
      <c r="B227" s="225"/>
      <c r="C227" s="226"/>
      <c r="D227" s="218" t="s">
        <v>153</v>
      </c>
      <c r="E227" s="227" t="s">
        <v>28</v>
      </c>
      <c r="F227" s="228" t="s">
        <v>870</v>
      </c>
      <c r="G227" s="226"/>
      <c r="H227" s="229">
        <v>706</v>
      </c>
      <c r="I227" s="230"/>
      <c r="J227" s="226"/>
      <c r="K227" s="226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153</v>
      </c>
      <c r="AU227" s="235" t="s">
        <v>83</v>
      </c>
      <c r="AV227" s="13" t="s">
        <v>83</v>
      </c>
      <c r="AW227" s="13" t="s">
        <v>35</v>
      </c>
      <c r="AX227" s="13" t="s">
        <v>81</v>
      </c>
      <c r="AY227" s="235" t="s">
        <v>140</v>
      </c>
    </row>
    <row r="228" s="2" customFormat="1" ht="37.8" customHeight="1">
      <c r="A228" s="39"/>
      <c r="B228" s="40"/>
      <c r="C228" s="205" t="s">
        <v>335</v>
      </c>
      <c r="D228" s="205" t="s">
        <v>142</v>
      </c>
      <c r="E228" s="206" t="s">
        <v>874</v>
      </c>
      <c r="F228" s="207" t="s">
        <v>875</v>
      </c>
      <c r="G228" s="208" t="s">
        <v>145</v>
      </c>
      <c r="H228" s="209">
        <v>1360</v>
      </c>
      <c r="I228" s="210"/>
      <c r="J228" s="211">
        <f>ROUND(I228*H228,2)</f>
        <v>0</v>
      </c>
      <c r="K228" s="207" t="s">
        <v>146</v>
      </c>
      <c r="L228" s="45"/>
      <c r="M228" s="212" t="s">
        <v>28</v>
      </c>
      <c r="N228" s="213" t="s">
        <v>44</v>
      </c>
      <c r="O228" s="85"/>
      <c r="P228" s="214">
        <f>O228*H228</f>
        <v>0</v>
      </c>
      <c r="Q228" s="214">
        <v>0.098000000000000004</v>
      </c>
      <c r="R228" s="214">
        <f>Q228*H228</f>
        <v>133.28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147</v>
      </c>
      <c r="AT228" s="216" t="s">
        <v>142</v>
      </c>
      <c r="AU228" s="216" t="s">
        <v>83</v>
      </c>
      <c r="AY228" s="18" t="s">
        <v>140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81</v>
      </c>
      <c r="BK228" s="217">
        <f>ROUND(I228*H228,2)</f>
        <v>0</v>
      </c>
      <c r="BL228" s="18" t="s">
        <v>147</v>
      </c>
      <c r="BM228" s="216" t="s">
        <v>876</v>
      </c>
    </row>
    <row r="229" s="2" customFormat="1">
      <c r="A229" s="39"/>
      <c r="B229" s="40"/>
      <c r="C229" s="41"/>
      <c r="D229" s="218" t="s">
        <v>149</v>
      </c>
      <c r="E229" s="41"/>
      <c r="F229" s="219" t="s">
        <v>877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149</v>
      </c>
      <c r="AU229" s="18" t="s">
        <v>83</v>
      </c>
    </row>
    <row r="230" s="2" customFormat="1">
      <c r="A230" s="39"/>
      <c r="B230" s="40"/>
      <c r="C230" s="41"/>
      <c r="D230" s="223" t="s">
        <v>151</v>
      </c>
      <c r="E230" s="41"/>
      <c r="F230" s="224" t="s">
        <v>878</v>
      </c>
      <c r="G230" s="41"/>
      <c r="H230" s="41"/>
      <c r="I230" s="220"/>
      <c r="J230" s="41"/>
      <c r="K230" s="41"/>
      <c r="L230" s="45"/>
      <c r="M230" s="221"/>
      <c r="N230" s="222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151</v>
      </c>
      <c r="AU230" s="18" t="s">
        <v>83</v>
      </c>
    </row>
    <row r="231" s="13" customFormat="1">
      <c r="A231" s="13"/>
      <c r="B231" s="225"/>
      <c r="C231" s="226"/>
      <c r="D231" s="218" t="s">
        <v>153</v>
      </c>
      <c r="E231" s="227" t="s">
        <v>28</v>
      </c>
      <c r="F231" s="228" t="s">
        <v>872</v>
      </c>
      <c r="G231" s="226"/>
      <c r="H231" s="229">
        <v>1360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153</v>
      </c>
      <c r="AU231" s="235" t="s">
        <v>83</v>
      </c>
      <c r="AV231" s="13" t="s">
        <v>83</v>
      </c>
      <c r="AW231" s="13" t="s">
        <v>35</v>
      </c>
      <c r="AX231" s="13" t="s">
        <v>81</v>
      </c>
      <c r="AY231" s="235" t="s">
        <v>140</v>
      </c>
    </row>
    <row r="232" s="2" customFormat="1" ht="24.15" customHeight="1">
      <c r="A232" s="39"/>
      <c r="B232" s="40"/>
      <c r="C232" s="248" t="s">
        <v>341</v>
      </c>
      <c r="D232" s="248" t="s">
        <v>290</v>
      </c>
      <c r="E232" s="249" t="s">
        <v>521</v>
      </c>
      <c r="F232" s="250" t="s">
        <v>522</v>
      </c>
      <c r="G232" s="251" t="s">
        <v>145</v>
      </c>
      <c r="H232" s="252">
        <v>1373.5999999999999</v>
      </c>
      <c r="I232" s="253"/>
      <c r="J232" s="254">
        <f>ROUND(I232*H232,2)</f>
        <v>0</v>
      </c>
      <c r="K232" s="250" t="s">
        <v>28</v>
      </c>
      <c r="L232" s="255"/>
      <c r="M232" s="256" t="s">
        <v>28</v>
      </c>
      <c r="N232" s="257" t="s">
        <v>44</v>
      </c>
      <c r="O232" s="85"/>
      <c r="P232" s="214">
        <f>O232*H232</f>
        <v>0</v>
      </c>
      <c r="Q232" s="214">
        <v>0.151</v>
      </c>
      <c r="R232" s="214">
        <f>Q232*H232</f>
        <v>207.41359999999997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197</v>
      </c>
      <c r="AT232" s="216" t="s">
        <v>290</v>
      </c>
      <c r="AU232" s="216" t="s">
        <v>83</v>
      </c>
      <c r="AY232" s="18" t="s">
        <v>140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81</v>
      </c>
      <c r="BK232" s="217">
        <f>ROUND(I232*H232,2)</f>
        <v>0</v>
      </c>
      <c r="BL232" s="18" t="s">
        <v>147</v>
      </c>
      <c r="BM232" s="216" t="s">
        <v>879</v>
      </c>
    </row>
    <row r="233" s="2" customFormat="1">
      <c r="A233" s="39"/>
      <c r="B233" s="40"/>
      <c r="C233" s="41"/>
      <c r="D233" s="218" t="s">
        <v>149</v>
      </c>
      <c r="E233" s="41"/>
      <c r="F233" s="219" t="s">
        <v>524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149</v>
      </c>
      <c r="AU233" s="18" t="s">
        <v>83</v>
      </c>
    </row>
    <row r="234" s="2" customFormat="1">
      <c r="A234" s="39"/>
      <c r="B234" s="40"/>
      <c r="C234" s="41"/>
      <c r="D234" s="218" t="s">
        <v>221</v>
      </c>
      <c r="E234" s="41"/>
      <c r="F234" s="247" t="s">
        <v>525</v>
      </c>
      <c r="G234" s="41"/>
      <c r="H234" s="41"/>
      <c r="I234" s="220"/>
      <c r="J234" s="41"/>
      <c r="K234" s="41"/>
      <c r="L234" s="45"/>
      <c r="M234" s="221"/>
      <c r="N234" s="222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221</v>
      </c>
      <c r="AU234" s="18" t="s">
        <v>83</v>
      </c>
    </row>
    <row r="235" s="13" customFormat="1">
      <c r="A235" s="13"/>
      <c r="B235" s="225"/>
      <c r="C235" s="226"/>
      <c r="D235" s="218" t="s">
        <v>153</v>
      </c>
      <c r="E235" s="227" t="s">
        <v>28</v>
      </c>
      <c r="F235" s="228" t="s">
        <v>872</v>
      </c>
      <c r="G235" s="226"/>
      <c r="H235" s="229">
        <v>1360</v>
      </c>
      <c r="I235" s="230"/>
      <c r="J235" s="226"/>
      <c r="K235" s="226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153</v>
      </c>
      <c r="AU235" s="235" t="s">
        <v>83</v>
      </c>
      <c r="AV235" s="13" t="s">
        <v>83</v>
      </c>
      <c r="AW235" s="13" t="s">
        <v>35</v>
      </c>
      <c r="AX235" s="13" t="s">
        <v>73</v>
      </c>
      <c r="AY235" s="235" t="s">
        <v>140</v>
      </c>
    </row>
    <row r="236" s="14" customFormat="1">
      <c r="A236" s="14"/>
      <c r="B236" s="236"/>
      <c r="C236" s="237"/>
      <c r="D236" s="218" t="s">
        <v>153</v>
      </c>
      <c r="E236" s="238" t="s">
        <v>28</v>
      </c>
      <c r="F236" s="239" t="s">
        <v>174</v>
      </c>
      <c r="G236" s="237"/>
      <c r="H236" s="240">
        <v>1360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153</v>
      </c>
      <c r="AU236" s="246" t="s">
        <v>83</v>
      </c>
      <c r="AV236" s="14" t="s">
        <v>147</v>
      </c>
      <c r="AW236" s="14" t="s">
        <v>35</v>
      </c>
      <c r="AX236" s="14" t="s">
        <v>81</v>
      </c>
      <c r="AY236" s="246" t="s">
        <v>140</v>
      </c>
    </row>
    <row r="237" s="13" customFormat="1">
      <c r="A237" s="13"/>
      <c r="B237" s="225"/>
      <c r="C237" s="226"/>
      <c r="D237" s="218" t="s">
        <v>153</v>
      </c>
      <c r="E237" s="226"/>
      <c r="F237" s="228" t="s">
        <v>880</v>
      </c>
      <c r="G237" s="226"/>
      <c r="H237" s="229">
        <v>1373.5999999999999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153</v>
      </c>
      <c r="AU237" s="235" t="s">
        <v>83</v>
      </c>
      <c r="AV237" s="13" t="s">
        <v>83</v>
      </c>
      <c r="AW237" s="13" t="s">
        <v>4</v>
      </c>
      <c r="AX237" s="13" t="s">
        <v>81</v>
      </c>
      <c r="AY237" s="235" t="s">
        <v>140</v>
      </c>
    </row>
    <row r="238" s="12" customFormat="1" ht="22.8" customHeight="1">
      <c r="A238" s="12"/>
      <c r="B238" s="189"/>
      <c r="C238" s="190"/>
      <c r="D238" s="191" t="s">
        <v>72</v>
      </c>
      <c r="E238" s="203" t="s">
        <v>197</v>
      </c>
      <c r="F238" s="203" t="s">
        <v>527</v>
      </c>
      <c r="G238" s="190"/>
      <c r="H238" s="190"/>
      <c r="I238" s="193"/>
      <c r="J238" s="204">
        <f>BK238</f>
        <v>0</v>
      </c>
      <c r="K238" s="190"/>
      <c r="L238" s="195"/>
      <c r="M238" s="196"/>
      <c r="N238" s="197"/>
      <c r="O238" s="197"/>
      <c r="P238" s="198">
        <f>SUM(P239:P305)</f>
        <v>0</v>
      </c>
      <c r="Q238" s="197"/>
      <c r="R238" s="198">
        <f>SUM(R239:R305)</f>
        <v>3.8511554000000001</v>
      </c>
      <c r="S238" s="197"/>
      <c r="T238" s="199">
        <f>SUM(T239:T305)</f>
        <v>2.5389600000000003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0" t="s">
        <v>81</v>
      </c>
      <c r="AT238" s="201" t="s">
        <v>72</v>
      </c>
      <c r="AU238" s="201" t="s">
        <v>81</v>
      </c>
      <c r="AY238" s="200" t="s">
        <v>140</v>
      </c>
      <c r="BK238" s="202">
        <f>SUM(BK239:BK305)</f>
        <v>0</v>
      </c>
    </row>
    <row r="239" s="2" customFormat="1" ht="24.15" customHeight="1">
      <c r="A239" s="39"/>
      <c r="B239" s="40"/>
      <c r="C239" s="205" t="s">
        <v>349</v>
      </c>
      <c r="D239" s="205" t="s">
        <v>142</v>
      </c>
      <c r="E239" s="206" t="s">
        <v>529</v>
      </c>
      <c r="F239" s="207" t="s">
        <v>530</v>
      </c>
      <c r="G239" s="208" t="s">
        <v>531</v>
      </c>
      <c r="H239" s="209">
        <v>54</v>
      </c>
      <c r="I239" s="210"/>
      <c r="J239" s="211">
        <f>ROUND(I239*H239,2)</f>
        <v>0</v>
      </c>
      <c r="K239" s="207" t="s">
        <v>146</v>
      </c>
      <c r="L239" s="45"/>
      <c r="M239" s="212" t="s">
        <v>28</v>
      </c>
      <c r="N239" s="213" t="s">
        <v>44</v>
      </c>
      <c r="O239" s="85"/>
      <c r="P239" s="214">
        <f>O239*H239</f>
        <v>0</v>
      </c>
      <c r="Q239" s="214">
        <v>1.0000000000000001E-05</v>
      </c>
      <c r="R239" s="214">
        <f>Q239*H239</f>
        <v>0.00054000000000000001</v>
      </c>
      <c r="S239" s="214">
        <v>0</v>
      </c>
      <c r="T239" s="215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6" t="s">
        <v>147</v>
      </c>
      <c r="AT239" s="216" t="s">
        <v>142</v>
      </c>
      <c r="AU239" s="216" t="s">
        <v>83</v>
      </c>
      <c r="AY239" s="18" t="s">
        <v>140</v>
      </c>
      <c r="BE239" s="217">
        <f>IF(N239="základní",J239,0)</f>
        <v>0</v>
      </c>
      <c r="BF239" s="217">
        <f>IF(N239="snížená",J239,0)</f>
        <v>0</v>
      </c>
      <c r="BG239" s="217">
        <f>IF(N239="zákl. přenesená",J239,0)</f>
        <v>0</v>
      </c>
      <c r="BH239" s="217">
        <f>IF(N239="sníž. přenesená",J239,0)</f>
        <v>0</v>
      </c>
      <c r="BI239" s="217">
        <f>IF(N239="nulová",J239,0)</f>
        <v>0</v>
      </c>
      <c r="BJ239" s="18" t="s">
        <v>81</v>
      </c>
      <c r="BK239" s="217">
        <f>ROUND(I239*H239,2)</f>
        <v>0</v>
      </c>
      <c r="BL239" s="18" t="s">
        <v>147</v>
      </c>
      <c r="BM239" s="216" t="s">
        <v>881</v>
      </c>
    </row>
    <row r="240" s="2" customFormat="1">
      <c r="A240" s="39"/>
      <c r="B240" s="40"/>
      <c r="C240" s="41"/>
      <c r="D240" s="218" t="s">
        <v>149</v>
      </c>
      <c r="E240" s="41"/>
      <c r="F240" s="219" t="s">
        <v>533</v>
      </c>
      <c r="G240" s="41"/>
      <c r="H240" s="41"/>
      <c r="I240" s="220"/>
      <c r="J240" s="41"/>
      <c r="K240" s="41"/>
      <c r="L240" s="45"/>
      <c r="M240" s="221"/>
      <c r="N240" s="222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149</v>
      </c>
      <c r="AU240" s="18" t="s">
        <v>83</v>
      </c>
    </row>
    <row r="241" s="2" customFormat="1">
      <c r="A241" s="39"/>
      <c r="B241" s="40"/>
      <c r="C241" s="41"/>
      <c r="D241" s="223" t="s">
        <v>151</v>
      </c>
      <c r="E241" s="41"/>
      <c r="F241" s="224" t="s">
        <v>534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151</v>
      </c>
      <c r="AU241" s="18" t="s">
        <v>83</v>
      </c>
    </row>
    <row r="242" s="13" customFormat="1">
      <c r="A242" s="13"/>
      <c r="B242" s="225"/>
      <c r="C242" s="226"/>
      <c r="D242" s="218" t="s">
        <v>153</v>
      </c>
      <c r="E242" s="227" t="s">
        <v>28</v>
      </c>
      <c r="F242" s="228" t="s">
        <v>508</v>
      </c>
      <c r="G242" s="226"/>
      <c r="H242" s="229">
        <v>54</v>
      </c>
      <c r="I242" s="230"/>
      <c r="J242" s="226"/>
      <c r="K242" s="226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153</v>
      </c>
      <c r="AU242" s="235" t="s">
        <v>83</v>
      </c>
      <c r="AV242" s="13" t="s">
        <v>83</v>
      </c>
      <c r="AW242" s="13" t="s">
        <v>35</v>
      </c>
      <c r="AX242" s="13" t="s">
        <v>81</v>
      </c>
      <c r="AY242" s="235" t="s">
        <v>140</v>
      </c>
    </row>
    <row r="243" s="2" customFormat="1" ht="24.15" customHeight="1">
      <c r="A243" s="39"/>
      <c r="B243" s="40"/>
      <c r="C243" s="248" t="s">
        <v>355</v>
      </c>
      <c r="D243" s="248" t="s">
        <v>290</v>
      </c>
      <c r="E243" s="249" t="s">
        <v>536</v>
      </c>
      <c r="F243" s="250" t="s">
        <v>537</v>
      </c>
      <c r="G243" s="251" t="s">
        <v>531</v>
      </c>
      <c r="H243" s="252">
        <v>55.619999999999997</v>
      </c>
      <c r="I243" s="253"/>
      <c r="J243" s="254">
        <f>ROUND(I243*H243,2)</f>
        <v>0</v>
      </c>
      <c r="K243" s="250" t="s">
        <v>146</v>
      </c>
      <c r="L243" s="255"/>
      <c r="M243" s="256" t="s">
        <v>28</v>
      </c>
      <c r="N243" s="257" t="s">
        <v>44</v>
      </c>
      <c r="O243" s="85"/>
      <c r="P243" s="214">
        <f>O243*H243</f>
        <v>0</v>
      </c>
      <c r="Q243" s="214">
        <v>0.0026700000000000001</v>
      </c>
      <c r="R243" s="214">
        <f>Q243*H243</f>
        <v>0.14850540000000001</v>
      </c>
      <c r="S243" s="214">
        <v>0</v>
      </c>
      <c r="T243" s="21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6" t="s">
        <v>197</v>
      </c>
      <c r="AT243" s="216" t="s">
        <v>290</v>
      </c>
      <c r="AU243" s="216" t="s">
        <v>83</v>
      </c>
      <c r="AY243" s="18" t="s">
        <v>140</v>
      </c>
      <c r="BE243" s="217">
        <f>IF(N243="základní",J243,0)</f>
        <v>0</v>
      </c>
      <c r="BF243" s="217">
        <f>IF(N243="snížená",J243,0)</f>
        <v>0</v>
      </c>
      <c r="BG243" s="217">
        <f>IF(N243="zákl. přenesená",J243,0)</f>
        <v>0</v>
      </c>
      <c r="BH243" s="217">
        <f>IF(N243="sníž. přenesená",J243,0)</f>
        <v>0</v>
      </c>
      <c r="BI243" s="217">
        <f>IF(N243="nulová",J243,0)</f>
        <v>0</v>
      </c>
      <c r="BJ243" s="18" t="s">
        <v>81</v>
      </c>
      <c r="BK243" s="217">
        <f>ROUND(I243*H243,2)</f>
        <v>0</v>
      </c>
      <c r="BL243" s="18" t="s">
        <v>147</v>
      </c>
      <c r="BM243" s="216" t="s">
        <v>882</v>
      </c>
    </row>
    <row r="244" s="2" customFormat="1">
      <c r="A244" s="39"/>
      <c r="B244" s="40"/>
      <c r="C244" s="41"/>
      <c r="D244" s="218" t="s">
        <v>149</v>
      </c>
      <c r="E244" s="41"/>
      <c r="F244" s="219" t="s">
        <v>537</v>
      </c>
      <c r="G244" s="41"/>
      <c r="H244" s="41"/>
      <c r="I244" s="220"/>
      <c r="J244" s="41"/>
      <c r="K244" s="41"/>
      <c r="L244" s="45"/>
      <c r="M244" s="221"/>
      <c r="N244" s="222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149</v>
      </c>
      <c r="AU244" s="18" t="s">
        <v>83</v>
      </c>
    </row>
    <row r="245" s="13" customFormat="1">
      <c r="A245" s="13"/>
      <c r="B245" s="225"/>
      <c r="C245" s="226"/>
      <c r="D245" s="218" t="s">
        <v>153</v>
      </c>
      <c r="E245" s="227" t="s">
        <v>28</v>
      </c>
      <c r="F245" s="228" t="s">
        <v>508</v>
      </c>
      <c r="G245" s="226"/>
      <c r="H245" s="229">
        <v>54</v>
      </c>
      <c r="I245" s="230"/>
      <c r="J245" s="226"/>
      <c r="K245" s="226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153</v>
      </c>
      <c r="AU245" s="235" t="s">
        <v>83</v>
      </c>
      <c r="AV245" s="13" t="s">
        <v>83</v>
      </c>
      <c r="AW245" s="13" t="s">
        <v>35</v>
      </c>
      <c r="AX245" s="13" t="s">
        <v>81</v>
      </c>
      <c r="AY245" s="235" t="s">
        <v>140</v>
      </c>
    </row>
    <row r="246" s="13" customFormat="1">
      <c r="A246" s="13"/>
      <c r="B246" s="225"/>
      <c r="C246" s="226"/>
      <c r="D246" s="218" t="s">
        <v>153</v>
      </c>
      <c r="E246" s="226"/>
      <c r="F246" s="228" t="s">
        <v>883</v>
      </c>
      <c r="G246" s="226"/>
      <c r="H246" s="229">
        <v>55.619999999999997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153</v>
      </c>
      <c r="AU246" s="235" t="s">
        <v>83</v>
      </c>
      <c r="AV246" s="13" t="s">
        <v>83</v>
      </c>
      <c r="AW246" s="13" t="s">
        <v>4</v>
      </c>
      <c r="AX246" s="13" t="s">
        <v>81</v>
      </c>
      <c r="AY246" s="235" t="s">
        <v>140</v>
      </c>
    </row>
    <row r="247" s="2" customFormat="1" ht="24.15" customHeight="1">
      <c r="A247" s="39"/>
      <c r="B247" s="40"/>
      <c r="C247" s="205" t="s">
        <v>361</v>
      </c>
      <c r="D247" s="205" t="s">
        <v>142</v>
      </c>
      <c r="E247" s="206" t="s">
        <v>541</v>
      </c>
      <c r="F247" s="207" t="s">
        <v>542</v>
      </c>
      <c r="G247" s="208" t="s">
        <v>169</v>
      </c>
      <c r="H247" s="209">
        <v>0.71299999999999997</v>
      </c>
      <c r="I247" s="210"/>
      <c r="J247" s="211">
        <f>ROUND(I247*H247,2)</f>
        <v>0</v>
      </c>
      <c r="K247" s="207" t="s">
        <v>146</v>
      </c>
      <c r="L247" s="45"/>
      <c r="M247" s="212" t="s">
        <v>28</v>
      </c>
      <c r="N247" s="213" t="s">
        <v>44</v>
      </c>
      <c r="O247" s="85"/>
      <c r="P247" s="214">
        <f>O247*H247</f>
        <v>0</v>
      </c>
      <c r="Q247" s="214">
        <v>0</v>
      </c>
      <c r="R247" s="214">
        <f>Q247*H247</f>
        <v>0</v>
      </c>
      <c r="S247" s="214">
        <v>1.9199999999999999</v>
      </c>
      <c r="T247" s="215">
        <f>S247*H247</f>
        <v>1.36896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6" t="s">
        <v>147</v>
      </c>
      <c r="AT247" s="216" t="s">
        <v>142</v>
      </c>
      <c r="AU247" s="216" t="s">
        <v>83</v>
      </c>
      <c r="AY247" s="18" t="s">
        <v>140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8" t="s">
        <v>81</v>
      </c>
      <c r="BK247" s="217">
        <f>ROUND(I247*H247,2)</f>
        <v>0</v>
      </c>
      <c r="BL247" s="18" t="s">
        <v>147</v>
      </c>
      <c r="BM247" s="216" t="s">
        <v>884</v>
      </c>
    </row>
    <row r="248" s="2" customFormat="1">
      <c r="A248" s="39"/>
      <c r="B248" s="40"/>
      <c r="C248" s="41"/>
      <c r="D248" s="218" t="s">
        <v>149</v>
      </c>
      <c r="E248" s="41"/>
      <c r="F248" s="219" t="s">
        <v>544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149</v>
      </c>
      <c r="AU248" s="18" t="s">
        <v>83</v>
      </c>
    </row>
    <row r="249" s="2" customFormat="1">
      <c r="A249" s="39"/>
      <c r="B249" s="40"/>
      <c r="C249" s="41"/>
      <c r="D249" s="223" t="s">
        <v>151</v>
      </c>
      <c r="E249" s="41"/>
      <c r="F249" s="224" t="s">
        <v>545</v>
      </c>
      <c r="G249" s="41"/>
      <c r="H249" s="41"/>
      <c r="I249" s="220"/>
      <c r="J249" s="41"/>
      <c r="K249" s="41"/>
      <c r="L249" s="45"/>
      <c r="M249" s="221"/>
      <c r="N249" s="222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151</v>
      </c>
      <c r="AU249" s="18" t="s">
        <v>83</v>
      </c>
    </row>
    <row r="250" s="13" customFormat="1">
      <c r="A250" s="13"/>
      <c r="B250" s="225"/>
      <c r="C250" s="226"/>
      <c r="D250" s="218" t="s">
        <v>153</v>
      </c>
      <c r="E250" s="227" t="s">
        <v>28</v>
      </c>
      <c r="F250" s="228" t="s">
        <v>885</v>
      </c>
      <c r="G250" s="226"/>
      <c r="H250" s="229">
        <v>0.71299999999999997</v>
      </c>
      <c r="I250" s="230"/>
      <c r="J250" s="226"/>
      <c r="K250" s="226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153</v>
      </c>
      <c r="AU250" s="235" t="s">
        <v>83</v>
      </c>
      <c r="AV250" s="13" t="s">
        <v>83</v>
      </c>
      <c r="AW250" s="13" t="s">
        <v>35</v>
      </c>
      <c r="AX250" s="13" t="s">
        <v>73</v>
      </c>
      <c r="AY250" s="235" t="s">
        <v>140</v>
      </c>
    </row>
    <row r="251" s="14" customFormat="1">
      <c r="A251" s="14"/>
      <c r="B251" s="236"/>
      <c r="C251" s="237"/>
      <c r="D251" s="218" t="s">
        <v>153</v>
      </c>
      <c r="E251" s="238" t="s">
        <v>28</v>
      </c>
      <c r="F251" s="239" t="s">
        <v>174</v>
      </c>
      <c r="G251" s="237"/>
      <c r="H251" s="240">
        <v>0.71299999999999997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153</v>
      </c>
      <c r="AU251" s="246" t="s">
        <v>83</v>
      </c>
      <c r="AV251" s="14" t="s">
        <v>147</v>
      </c>
      <c r="AW251" s="14" t="s">
        <v>35</v>
      </c>
      <c r="AX251" s="14" t="s">
        <v>81</v>
      </c>
      <c r="AY251" s="246" t="s">
        <v>140</v>
      </c>
    </row>
    <row r="252" s="2" customFormat="1" ht="24.15" customHeight="1">
      <c r="A252" s="39"/>
      <c r="B252" s="40"/>
      <c r="C252" s="205" t="s">
        <v>370</v>
      </c>
      <c r="D252" s="205" t="s">
        <v>142</v>
      </c>
      <c r="E252" s="206" t="s">
        <v>548</v>
      </c>
      <c r="F252" s="207" t="s">
        <v>549</v>
      </c>
      <c r="G252" s="208" t="s">
        <v>157</v>
      </c>
      <c r="H252" s="209">
        <v>5</v>
      </c>
      <c r="I252" s="210"/>
      <c r="J252" s="211">
        <f>ROUND(I252*H252,2)</f>
        <v>0</v>
      </c>
      <c r="K252" s="207" t="s">
        <v>146</v>
      </c>
      <c r="L252" s="45"/>
      <c r="M252" s="212" t="s">
        <v>28</v>
      </c>
      <c r="N252" s="213" t="s">
        <v>44</v>
      </c>
      <c r="O252" s="85"/>
      <c r="P252" s="214">
        <f>O252*H252</f>
        <v>0</v>
      </c>
      <c r="Q252" s="214">
        <v>0.12422</v>
      </c>
      <c r="R252" s="214">
        <f>Q252*H252</f>
        <v>0.62109999999999999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147</v>
      </c>
      <c r="AT252" s="216" t="s">
        <v>142</v>
      </c>
      <c r="AU252" s="216" t="s">
        <v>83</v>
      </c>
      <c r="AY252" s="18" t="s">
        <v>140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81</v>
      </c>
      <c r="BK252" s="217">
        <f>ROUND(I252*H252,2)</f>
        <v>0</v>
      </c>
      <c r="BL252" s="18" t="s">
        <v>147</v>
      </c>
      <c r="BM252" s="216" t="s">
        <v>886</v>
      </c>
    </row>
    <row r="253" s="2" customFormat="1">
      <c r="A253" s="39"/>
      <c r="B253" s="40"/>
      <c r="C253" s="41"/>
      <c r="D253" s="218" t="s">
        <v>149</v>
      </c>
      <c r="E253" s="41"/>
      <c r="F253" s="219" t="s">
        <v>551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149</v>
      </c>
      <c r="AU253" s="18" t="s">
        <v>83</v>
      </c>
    </row>
    <row r="254" s="2" customFormat="1">
      <c r="A254" s="39"/>
      <c r="B254" s="40"/>
      <c r="C254" s="41"/>
      <c r="D254" s="223" t="s">
        <v>151</v>
      </c>
      <c r="E254" s="41"/>
      <c r="F254" s="224" t="s">
        <v>552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151</v>
      </c>
      <c r="AU254" s="18" t="s">
        <v>83</v>
      </c>
    </row>
    <row r="255" s="13" customFormat="1">
      <c r="A255" s="13"/>
      <c r="B255" s="225"/>
      <c r="C255" s="226"/>
      <c r="D255" s="218" t="s">
        <v>153</v>
      </c>
      <c r="E255" s="227" t="s">
        <v>28</v>
      </c>
      <c r="F255" s="228" t="s">
        <v>175</v>
      </c>
      <c r="G255" s="226"/>
      <c r="H255" s="229">
        <v>5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153</v>
      </c>
      <c r="AU255" s="235" t="s">
        <v>83</v>
      </c>
      <c r="AV255" s="13" t="s">
        <v>83</v>
      </c>
      <c r="AW255" s="13" t="s">
        <v>35</v>
      </c>
      <c r="AX255" s="13" t="s">
        <v>81</v>
      </c>
      <c r="AY255" s="235" t="s">
        <v>140</v>
      </c>
    </row>
    <row r="256" s="2" customFormat="1" ht="24.15" customHeight="1">
      <c r="A256" s="39"/>
      <c r="B256" s="40"/>
      <c r="C256" s="248" t="s">
        <v>378</v>
      </c>
      <c r="D256" s="248" t="s">
        <v>290</v>
      </c>
      <c r="E256" s="249" t="s">
        <v>554</v>
      </c>
      <c r="F256" s="250" t="s">
        <v>555</v>
      </c>
      <c r="G256" s="251" t="s">
        <v>157</v>
      </c>
      <c r="H256" s="252">
        <v>5</v>
      </c>
      <c r="I256" s="253"/>
      <c r="J256" s="254">
        <f>ROUND(I256*H256,2)</f>
        <v>0</v>
      </c>
      <c r="K256" s="250" t="s">
        <v>146</v>
      </c>
      <c r="L256" s="255"/>
      <c r="M256" s="256" t="s">
        <v>28</v>
      </c>
      <c r="N256" s="257" t="s">
        <v>44</v>
      </c>
      <c r="O256" s="85"/>
      <c r="P256" s="214">
        <f>O256*H256</f>
        <v>0</v>
      </c>
      <c r="Q256" s="214">
        <v>0.097000000000000003</v>
      </c>
      <c r="R256" s="214">
        <f>Q256*H256</f>
        <v>0.48499999999999999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197</v>
      </c>
      <c r="AT256" s="216" t="s">
        <v>290</v>
      </c>
      <c r="AU256" s="216" t="s">
        <v>83</v>
      </c>
      <c r="AY256" s="18" t="s">
        <v>140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81</v>
      </c>
      <c r="BK256" s="217">
        <f>ROUND(I256*H256,2)</f>
        <v>0</v>
      </c>
      <c r="BL256" s="18" t="s">
        <v>147</v>
      </c>
      <c r="BM256" s="216" t="s">
        <v>887</v>
      </c>
    </row>
    <row r="257" s="2" customFormat="1">
      <c r="A257" s="39"/>
      <c r="B257" s="40"/>
      <c r="C257" s="41"/>
      <c r="D257" s="218" t="s">
        <v>149</v>
      </c>
      <c r="E257" s="41"/>
      <c r="F257" s="219" t="s">
        <v>555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149</v>
      </c>
      <c r="AU257" s="18" t="s">
        <v>83</v>
      </c>
    </row>
    <row r="258" s="2" customFormat="1">
      <c r="A258" s="39"/>
      <c r="B258" s="40"/>
      <c r="C258" s="41"/>
      <c r="D258" s="218" t="s">
        <v>221</v>
      </c>
      <c r="E258" s="41"/>
      <c r="F258" s="247" t="s">
        <v>557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221</v>
      </c>
      <c r="AU258" s="18" t="s">
        <v>83</v>
      </c>
    </row>
    <row r="259" s="13" customFormat="1">
      <c r="A259" s="13"/>
      <c r="B259" s="225"/>
      <c r="C259" s="226"/>
      <c r="D259" s="218" t="s">
        <v>153</v>
      </c>
      <c r="E259" s="227" t="s">
        <v>28</v>
      </c>
      <c r="F259" s="228" t="s">
        <v>175</v>
      </c>
      <c r="G259" s="226"/>
      <c r="H259" s="229">
        <v>5</v>
      </c>
      <c r="I259" s="230"/>
      <c r="J259" s="226"/>
      <c r="K259" s="226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153</v>
      </c>
      <c r="AU259" s="235" t="s">
        <v>83</v>
      </c>
      <c r="AV259" s="13" t="s">
        <v>83</v>
      </c>
      <c r="AW259" s="13" t="s">
        <v>35</v>
      </c>
      <c r="AX259" s="13" t="s">
        <v>81</v>
      </c>
      <c r="AY259" s="235" t="s">
        <v>140</v>
      </c>
    </row>
    <row r="260" s="2" customFormat="1" ht="24.15" customHeight="1">
      <c r="A260" s="39"/>
      <c r="B260" s="40"/>
      <c r="C260" s="205" t="s">
        <v>385</v>
      </c>
      <c r="D260" s="205" t="s">
        <v>142</v>
      </c>
      <c r="E260" s="206" t="s">
        <v>559</v>
      </c>
      <c r="F260" s="207" t="s">
        <v>560</v>
      </c>
      <c r="G260" s="208" t="s">
        <v>157</v>
      </c>
      <c r="H260" s="209">
        <v>5</v>
      </c>
      <c r="I260" s="210"/>
      <c r="J260" s="211">
        <f>ROUND(I260*H260,2)</f>
        <v>0</v>
      </c>
      <c r="K260" s="207" t="s">
        <v>146</v>
      </c>
      <c r="L260" s="45"/>
      <c r="M260" s="212" t="s">
        <v>28</v>
      </c>
      <c r="N260" s="213" t="s">
        <v>44</v>
      </c>
      <c r="O260" s="85"/>
      <c r="P260" s="214">
        <f>O260*H260</f>
        <v>0</v>
      </c>
      <c r="Q260" s="214">
        <v>0.02972</v>
      </c>
      <c r="R260" s="214">
        <f>Q260*H260</f>
        <v>0.14860000000000001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147</v>
      </c>
      <c r="AT260" s="216" t="s">
        <v>142</v>
      </c>
      <c r="AU260" s="216" t="s">
        <v>83</v>
      </c>
      <c r="AY260" s="18" t="s">
        <v>140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81</v>
      </c>
      <c r="BK260" s="217">
        <f>ROUND(I260*H260,2)</f>
        <v>0</v>
      </c>
      <c r="BL260" s="18" t="s">
        <v>147</v>
      </c>
      <c r="BM260" s="216" t="s">
        <v>888</v>
      </c>
    </row>
    <row r="261" s="2" customFormat="1">
      <c r="A261" s="39"/>
      <c r="B261" s="40"/>
      <c r="C261" s="41"/>
      <c r="D261" s="218" t="s">
        <v>149</v>
      </c>
      <c r="E261" s="41"/>
      <c r="F261" s="219" t="s">
        <v>562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149</v>
      </c>
      <c r="AU261" s="18" t="s">
        <v>83</v>
      </c>
    </row>
    <row r="262" s="2" customFormat="1">
      <c r="A262" s="39"/>
      <c r="B262" s="40"/>
      <c r="C262" s="41"/>
      <c r="D262" s="223" t="s">
        <v>151</v>
      </c>
      <c r="E262" s="41"/>
      <c r="F262" s="224" t="s">
        <v>563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151</v>
      </c>
      <c r="AU262" s="18" t="s">
        <v>83</v>
      </c>
    </row>
    <row r="263" s="13" customFormat="1">
      <c r="A263" s="13"/>
      <c r="B263" s="225"/>
      <c r="C263" s="226"/>
      <c r="D263" s="218" t="s">
        <v>153</v>
      </c>
      <c r="E263" s="227" t="s">
        <v>28</v>
      </c>
      <c r="F263" s="228" t="s">
        <v>175</v>
      </c>
      <c r="G263" s="226"/>
      <c r="H263" s="229">
        <v>5</v>
      </c>
      <c r="I263" s="230"/>
      <c r="J263" s="226"/>
      <c r="K263" s="226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153</v>
      </c>
      <c r="AU263" s="235" t="s">
        <v>83</v>
      </c>
      <c r="AV263" s="13" t="s">
        <v>83</v>
      </c>
      <c r="AW263" s="13" t="s">
        <v>35</v>
      </c>
      <c r="AX263" s="13" t="s">
        <v>81</v>
      </c>
      <c r="AY263" s="235" t="s">
        <v>140</v>
      </c>
    </row>
    <row r="264" s="2" customFormat="1" ht="21.75" customHeight="1">
      <c r="A264" s="39"/>
      <c r="B264" s="40"/>
      <c r="C264" s="248" t="s">
        <v>393</v>
      </c>
      <c r="D264" s="248" t="s">
        <v>290</v>
      </c>
      <c r="E264" s="249" t="s">
        <v>565</v>
      </c>
      <c r="F264" s="250" t="s">
        <v>566</v>
      </c>
      <c r="G264" s="251" t="s">
        <v>157</v>
      </c>
      <c r="H264" s="252">
        <v>5</v>
      </c>
      <c r="I264" s="253"/>
      <c r="J264" s="254">
        <f>ROUND(I264*H264,2)</f>
        <v>0</v>
      </c>
      <c r="K264" s="250" t="s">
        <v>146</v>
      </c>
      <c r="L264" s="255"/>
      <c r="M264" s="256" t="s">
        <v>28</v>
      </c>
      <c r="N264" s="257" t="s">
        <v>44</v>
      </c>
      <c r="O264" s="85"/>
      <c r="P264" s="214">
        <f>O264*H264</f>
        <v>0</v>
      </c>
      <c r="Q264" s="214">
        <v>0.058000000000000003</v>
      </c>
      <c r="R264" s="214">
        <f>Q264*H264</f>
        <v>0.29000000000000004</v>
      </c>
      <c r="S264" s="214">
        <v>0</v>
      </c>
      <c r="T264" s="21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197</v>
      </c>
      <c r="AT264" s="216" t="s">
        <v>290</v>
      </c>
      <c r="AU264" s="216" t="s">
        <v>83</v>
      </c>
      <c r="AY264" s="18" t="s">
        <v>140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81</v>
      </c>
      <c r="BK264" s="217">
        <f>ROUND(I264*H264,2)</f>
        <v>0</v>
      </c>
      <c r="BL264" s="18" t="s">
        <v>147</v>
      </c>
      <c r="BM264" s="216" t="s">
        <v>889</v>
      </c>
    </row>
    <row r="265" s="2" customFormat="1">
      <c r="A265" s="39"/>
      <c r="B265" s="40"/>
      <c r="C265" s="41"/>
      <c r="D265" s="218" t="s">
        <v>149</v>
      </c>
      <c r="E265" s="41"/>
      <c r="F265" s="219" t="s">
        <v>566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149</v>
      </c>
      <c r="AU265" s="18" t="s">
        <v>83</v>
      </c>
    </row>
    <row r="266" s="13" customFormat="1">
      <c r="A266" s="13"/>
      <c r="B266" s="225"/>
      <c r="C266" s="226"/>
      <c r="D266" s="218" t="s">
        <v>153</v>
      </c>
      <c r="E266" s="227" t="s">
        <v>28</v>
      </c>
      <c r="F266" s="228" t="s">
        <v>175</v>
      </c>
      <c r="G266" s="226"/>
      <c r="H266" s="229">
        <v>5</v>
      </c>
      <c r="I266" s="230"/>
      <c r="J266" s="226"/>
      <c r="K266" s="226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153</v>
      </c>
      <c r="AU266" s="235" t="s">
        <v>83</v>
      </c>
      <c r="AV266" s="13" t="s">
        <v>83</v>
      </c>
      <c r="AW266" s="13" t="s">
        <v>35</v>
      </c>
      <c r="AX266" s="13" t="s">
        <v>81</v>
      </c>
      <c r="AY266" s="235" t="s">
        <v>140</v>
      </c>
    </row>
    <row r="267" s="2" customFormat="1" ht="37.8" customHeight="1">
      <c r="A267" s="39"/>
      <c r="B267" s="40"/>
      <c r="C267" s="205" t="s">
        <v>400</v>
      </c>
      <c r="D267" s="205" t="s">
        <v>142</v>
      </c>
      <c r="E267" s="206" t="s">
        <v>569</v>
      </c>
      <c r="F267" s="207" t="s">
        <v>570</v>
      </c>
      <c r="G267" s="208" t="s">
        <v>157</v>
      </c>
      <c r="H267" s="209">
        <v>1</v>
      </c>
      <c r="I267" s="210"/>
      <c r="J267" s="211">
        <f>ROUND(I267*H267,2)</f>
        <v>0</v>
      </c>
      <c r="K267" s="207" t="s">
        <v>146</v>
      </c>
      <c r="L267" s="45"/>
      <c r="M267" s="212" t="s">
        <v>28</v>
      </c>
      <c r="N267" s="213" t="s">
        <v>44</v>
      </c>
      <c r="O267" s="85"/>
      <c r="P267" s="214">
        <f>O267*H267</f>
        <v>0</v>
      </c>
      <c r="Q267" s="214">
        <v>0.62248000000000003</v>
      </c>
      <c r="R267" s="214">
        <f>Q267*H267</f>
        <v>0.62248000000000003</v>
      </c>
      <c r="S267" s="214">
        <v>0.62</v>
      </c>
      <c r="T267" s="215">
        <f>S267*H267</f>
        <v>0.62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6" t="s">
        <v>147</v>
      </c>
      <c r="AT267" s="216" t="s">
        <v>142</v>
      </c>
      <c r="AU267" s="216" t="s">
        <v>83</v>
      </c>
      <c r="AY267" s="18" t="s">
        <v>140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18" t="s">
        <v>81</v>
      </c>
      <c r="BK267" s="217">
        <f>ROUND(I267*H267,2)</f>
        <v>0</v>
      </c>
      <c r="BL267" s="18" t="s">
        <v>147</v>
      </c>
      <c r="BM267" s="216" t="s">
        <v>890</v>
      </c>
    </row>
    <row r="268" s="2" customFormat="1">
      <c r="A268" s="39"/>
      <c r="B268" s="40"/>
      <c r="C268" s="41"/>
      <c r="D268" s="218" t="s">
        <v>149</v>
      </c>
      <c r="E268" s="41"/>
      <c r="F268" s="219" t="s">
        <v>572</v>
      </c>
      <c r="G268" s="41"/>
      <c r="H268" s="41"/>
      <c r="I268" s="220"/>
      <c r="J268" s="41"/>
      <c r="K268" s="41"/>
      <c r="L268" s="45"/>
      <c r="M268" s="221"/>
      <c r="N268" s="22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149</v>
      </c>
      <c r="AU268" s="18" t="s">
        <v>83</v>
      </c>
    </row>
    <row r="269" s="2" customFormat="1">
      <c r="A269" s="39"/>
      <c r="B269" s="40"/>
      <c r="C269" s="41"/>
      <c r="D269" s="223" t="s">
        <v>151</v>
      </c>
      <c r="E269" s="41"/>
      <c r="F269" s="224" t="s">
        <v>573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151</v>
      </c>
      <c r="AU269" s="18" t="s">
        <v>83</v>
      </c>
    </row>
    <row r="270" s="13" customFormat="1">
      <c r="A270" s="13"/>
      <c r="B270" s="225"/>
      <c r="C270" s="226"/>
      <c r="D270" s="218" t="s">
        <v>153</v>
      </c>
      <c r="E270" s="227" t="s">
        <v>28</v>
      </c>
      <c r="F270" s="228" t="s">
        <v>891</v>
      </c>
      <c r="G270" s="226"/>
      <c r="H270" s="229">
        <v>1</v>
      </c>
      <c r="I270" s="230"/>
      <c r="J270" s="226"/>
      <c r="K270" s="226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153</v>
      </c>
      <c r="AU270" s="235" t="s">
        <v>83</v>
      </c>
      <c r="AV270" s="13" t="s">
        <v>83</v>
      </c>
      <c r="AW270" s="13" t="s">
        <v>35</v>
      </c>
      <c r="AX270" s="13" t="s">
        <v>73</v>
      </c>
      <c r="AY270" s="235" t="s">
        <v>140</v>
      </c>
    </row>
    <row r="271" s="14" customFormat="1">
      <c r="A271" s="14"/>
      <c r="B271" s="236"/>
      <c r="C271" s="237"/>
      <c r="D271" s="218" t="s">
        <v>153</v>
      </c>
      <c r="E271" s="238" t="s">
        <v>28</v>
      </c>
      <c r="F271" s="239" t="s">
        <v>174</v>
      </c>
      <c r="G271" s="237"/>
      <c r="H271" s="240">
        <v>1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153</v>
      </c>
      <c r="AU271" s="246" t="s">
        <v>83</v>
      </c>
      <c r="AV271" s="14" t="s">
        <v>147</v>
      </c>
      <c r="AW271" s="14" t="s">
        <v>35</v>
      </c>
      <c r="AX271" s="14" t="s">
        <v>81</v>
      </c>
      <c r="AY271" s="246" t="s">
        <v>140</v>
      </c>
    </row>
    <row r="272" s="2" customFormat="1" ht="24.15" customHeight="1">
      <c r="A272" s="39"/>
      <c r="B272" s="40"/>
      <c r="C272" s="205" t="s">
        <v>407</v>
      </c>
      <c r="D272" s="205" t="s">
        <v>142</v>
      </c>
      <c r="E272" s="206" t="s">
        <v>892</v>
      </c>
      <c r="F272" s="207" t="s">
        <v>893</v>
      </c>
      <c r="G272" s="208" t="s">
        <v>157</v>
      </c>
      <c r="H272" s="209">
        <v>1</v>
      </c>
      <c r="I272" s="210"/>
      <c r="J272" s="211">
        <f>ROUND(I272*H272,2)</f>
        <v>0</v>
      </c>
      <c r="K272" s="207" t="s">
        <v>146</v>
      </c>
      <c r="L272" s="45"/>
      <c r="M272" s="212" t="s">
        <v>28</v>
      </c>
      <c r="N272" s="213" t="s">
        <v>44</v>
      </c>
      <c r="O272" s="85"/>
      <c r="P272" s="214">
        <f>O272*H272</f>
        <v>0</v>
      </c>
      <c r="Q272" s="214">
        <v>0.10037</v>
      </c>
      <c r="R272" s="214">
        <f>Q272*H272</f>
        <v>0.10037</v>
      </c>
      <c r="S272" s="214">
        <v>0.10000000000000001</v>
      </c>
      <c r="T272" s="215">
        <f>S272*H272</f>
        <v>0.10000000000000001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16" t="s">
        <v>147</v>
      </c>
      <c r="AT272" s="216" t="s">
        <v>142</v>
      </c>
      <c r="AU272" s="216" t="s">
        <v>83</v>
      </c>
      <c r="AY272" s="18" t="s">
        <v>140</v>
      </c>
      <c r="BE272" s="217">
        <f>IF(N272="základní",J272,0)</f>
        <v>0</v>
      </c>
      <c r="BF272" s="217">
        <f>IF(N272="snížená",J272,0)</f>
        <v>0</v>
      </c>
      <c r="BG272" s="217">
        <f>IF(N272="zákl. přenesená",J272,0)</f>
        <v>0</v>
      </c>
      <c r="BH272" s="217">
        <f>IF(N272="sníž. přenesená",J272,0)</f>
        <v>0</v>
      </c>
      <c r="BI272" s="217">
        <f>IF(N272="nulová",J272,0)</f>
        <v>0</v>
      </c>
      <c r="BJ272" s="18" t="s">
        <v>81</v>
      </c>
      <c r="BK272" s="217">
        <f>ROUND(I272*H272,2)</f>
        <v>0</v>
      </c>
      <c r="BL272" s="18" t="s">
        <v>147</v>
      </c>
      <c r="BM272" s="216" t="s">
        <v>894</v>
      </c>
    </row>
    <row r="273" s="2" customFormat="1">
      <c r="A273" s="39"/>
      <c r="B273" s="40"/>
      <c r="C273" s="41"/>
      <c r="D273" s="218" t="s">
        <v>149</v>
      </c>
      <c r="E273" s="41"/>
      <c r="F273" s="219" t="s">
        <v>893</v>
      </c>
      <c r="G273" s="41"/>
      <c r="H273" s="41"/>
      <c r="I273" s="220"/>
      <c r="J273" s="41"/>
      <c r="K273" s="41"/>
      <c r="L273" s="45"/>
      <c r="M273" s="221"/>
      <c r="N273" s="222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149</v>
      </c>
      <c r="AU273" s="18" t="s">
        <v>83</v>
      </c>
    </row>
    <row r="274" s="2" customFormat="1">
      <c r="A274" s="39"/>
      <c r="B274" s="40"/>
      <c r="C274" s="41"/>
      <c r="D274" s="223" t="s">
        <v>151</v>
      </c>
      <c r="E274" s="41"/>
      <c r="F274" s="224" t="s">
        <v>895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151</v>
      </c>
      <c r="AU274" s="18" t="s">
        <v>83</v>
      </c>
    </row>
    <row r="275" s="13" customFormat="1">
      <c r="A275" s="13"/>
      <c r="B275" s="225"/>
      <c r="C275" s="226"/>
      <c r="D275" s="218" t="s">
        <v>153</v>
      </c>
      <c r="E275" s="227" t="s">
        <v>28</v>
      </c>
      <c r="F275" s="228" t="s">
        <v>891</v>
      </c>
      <c r="G275" s="226"/>
      <c r="H275" s="229">
        <v>1</v>
      </c>
      <c r="I275" s="230"/>
      <c r="J275" s="226"/>
      <c r="K275" s="226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153</v>
      </c>
      <c r="AU275" s="235" t="s">
        <v>83</v>
      </c>
      <c r="AV275" s="13" t="s">
        <v>83</v>
      </c>
      <c r="AW275" s="13" t="s">
        <v>35</v>
      </c>
      <c r="AX275" s="13" t="s">
        <v>81</v>
      </c>
      <c r="AY275" s="235" t="s">
        <v>140</v>
      </c>
    </row>
    <row r="276" s="2" customFormat="1" ht="24.15" customHeight="1">
      <c r="A276" s="39"/>
      <c r="B276" s="40"/>
      <c r="C276" s="205" t="s">
        <v>414</v>
      </c>
      <c r="D276" s="205" t="s">
        <v>142</v>
      </c>
      <c r="E276" s="206" t="s">
        <v>576</v>
      </c>
      <c r="F276" s="207" t="s">
        <v>577</v>
      </c>
      <c r="G276" s="208" t="s">
        <v>157</v>
      </c>
      <c r="H276" s="209">
        <v>3</v>
      </c>
      <c r="I276" s="210"/>
      <c r="J276" s="211">
        <f>ROUND(I276*H276,2)</f>
        <v>0</v>
      </c>
      <c r="K276" s="207" t="s">
        <v>146</v>
      </c>
      <c r="L276" s="45"/>
      <c r="M276" s="212" t="s">
        <v>28</v>
      </c>
      <c r="N276" s="213" t="s">
        <v>44</v>
      </c>
      <c r="O276" s="85"/>
      <c r="P276" s="214">
        <f>O276*H276</f>
        <v>0</v>
      </c>
      <c r="Q276" s="214">
        <v>0</v>
      </c>
      <c r="R276" s="214">
        <f>Q276*H276</f>
        <v>0</v>
      </c>
      <c r="S276" s="214">
        <v>0.14999999999999999</v>
      </c>
      <c r="T276" s="215">
        <f>S276*H276</f>
        <v>0.44999999999999996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6" t="s">
        <v>147</v>
      </c>
      <c r="AT276" s="216" t="s">
        <v>142</v>
      </c>
      <c r="AU276" s="216" t="s">
        <v>83</v>
      </c>
      <c r="AY276" s="18" t="s">
        <v>140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18" t="s">
        <v>81</v>
      </c>
      <c r="BK276" s="217">
        <f>ROUND(I276*H276,2)</f>
        <v>0</v>
      </c>
      <c r="BL276" s="18" t="s">
        <v>147</v>
      </c>
      <c r="BM276" s="216" t="s">
        <v>896</v>
      </c>
    </row>
    <row r="277" s="2" customFormat="1">
      <c r="A277" s="39"/>
      <c r="B277" s="40"/>
      <c r="C277" s="41"/>
      <c r="D277" s="218" t="s">
        <v>149</v>
      </c>
      <c r="E277" s="41"/>
      <c r="F277" s="219" t="s">
        <v>579</v>
      </c>
      <c r="G277" s="41"/>
      <c r="H277" s="41"/>
      <c r="I277" s="220"/>
      <c r="J277" s="41"/>
      <c r="K277" s="41"/>
      <c r="L277" s="45"/>
      <c r="M277" s="221"/>
      <c r="N277" s="222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149</v>
      </c>
      <c r="AU277" s="18" t="s">
        <v>83</v>
      </c>
    </row>
    <row r="278" s="2" customFormat="1">
      <c r="A278" s="39"/>
      <c r="B278" s="40"/>
      <c r="C278" s="41"/>
      <c r="D278" s="223" t="s">
        <v>151</v>
      </c>
      <c r="E278" s="41"/>
      <c r="F278" s="224" t="s">
        <v>580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151</v>
      </c>
      <c r="AU278" s="18" t="s">
        <v>83</v>
      </c>
    </row>
    <row r="279" s="13" customFormat="1">
      <c r="A279" s="13"/>
      <c r="B279" s="225"/>
      <c r="C279" s="226"/>
      <c r="D279" s="218" t="s">
        <v>153</v>
      </c>
      <c r="E279" s="227" t="s">
        <v>28</v>
      </c>
      <c r="F279" s="228" t="s">
        <v>161</v>
      </c>
      <c r="G279" s="226"/>
      <c r="H279" s="229">
        <v>3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153</v>
      </c>
      <c r="AU279" s="235" t="s">
        <v>83</v>
      </c>
      <c r="AV279" s="13" t="s">
        <v>83</v>
      </c>
      <c r="AW279" s="13" t="s">
        <v>35</v>
      </c>
      <c r="AX279" s="13" t="s">
        <v>73</v>
      </c>
      <c r="AY279" s="235" t="s">
        <v>140</v>
      </c>
    </row>
    <row r="280" s="14" customFormat="1">
      <c r="A280" s="14"/>
      <c r="B280" s="236"/>
      <c r="C280" s="237"/>
      <c r="D280" s="218" t="s">
        <v>153</v>
      </c>
      <c r="E280" s="238" t="s">
        <v>28</v>
      </c>
      <c r="F280" s="239" t="s">
        <v>174</v>
      </c>
      <c r="G280" s="237"/>
      <c r="H280" s="240">
        <v>3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153</v>
      </c>
      <c r="AU280" s="246" t="s">
        <v>83</v>
      </c>
      <c r="AV280" s="14" t="s">
        <v>147</v>
      </c>
      <c r="AW280" s="14" t="s">
        <v>35</v>
      </c>
      <c r="AX280" s="14" t="s">
        <v>81</v>
      </c>
      <c r="AY280" s="246" t="s">
        <v>140</v>
      </c>
    </row>
    <row r="281" s="2" customFormat="1" ht="24.15" customHeight="1">
      <c r="A281" s="39"/>
      <c r="B281" s="40"/>
      <c r="C281" s="205" t="s">
        <v>420</v>
      </c>
      <c r="D281" s="205" t="s">
        <v>142</v>
      </c>
      <c r="E281" s="206" t="s">
        <v>582</v>
      </c>
      <c r="F281" s="207" t="s">
        <v>583</v>
      </c>
      <c r="G281" s="208" t="s">
        <v>157</v>
      </c>
      <c r="H281" s="209">
        <v>5</v>
      </c>
      <c r="I281" s="210"/>
      <c r="J281" s="211">
        <f>ROUND(I281*H281,2)</f>
        <v>0</v>
      </c>
      <c r="K281" s="207" t="s">
        <v>146</v>
      </c>
      <c r="L281" s="45"/>
      <c r="M281" s="212" t="s">
        <v>28</v>
      </c>
      <c r="N281" s="213" t="s">
        <v>44</v>
      </c>
      <c r="O281" s="85"/>
      <c r="P281" s="214">
        <f>O281*H281</f>
        <v>0</v>
      </c>
      <c r="Q281" s="214">
        <v>0.21734000000000001</v>
      </c>
      <c r="R281" s="214">
        <f>Q281*H281</f>
        <v>1.0867</v>
      </c>
      <c r="S281" s="214">
        <v>0</v>
      </c>
      <c r="T281" s="215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6" t="s">
        <v>147</v>
      </c>
      <c r="AT281" s="216" t="s">
        <v>142</v>
      </c>
      <c r="AU281" s="216" t="s">
        <v>83</v>
      </c>
      <c r="AY281" s="18" t="s">
        <v>140</v>
      </c>
      <c r="BE281" s="217">
        <f>IF(N281="základní",J281,0)</f>
        <v>0</v>
      </c>
      <c r="BF281" s="217">
        <f>IF(N281="snížená",J281,0)</f>
        <v>0</v>
      </c>
      <c r="BG281" s="217">
        <f>IF(N281="zákl. přenesená",J281,0)</f>
        <v>0</v>
      </c>
      <c r="BH281" s="217">
        <f>IF(N281="sníž. přenesená",J281,0)</f>
        <v>0</v>
      </c>
      <c r="BI281" s="217">
        <f>IF(N281="nulová",J281,0)</f>
        <v>0</v>
      </c>
      <c r="BJ281" s="18" t="s">
        <v>81</v>
      </c>
      <c r="BK281" s="217">
        <f>ROUND(I281*H281,2)</f>
        <v>0</v>
      </c>
      <c r="BL281" s="18" t="s">
        <v>147</v>
      </c>
      <c r="BM281" s="216" t="s">
        <v>897</v>
      </c>
    </row>
    <row r="282" s="2" customFormat="1">
      <c r="A282" s="39"/>
      <c r="B282" s="40"/>
      <c r="C282" s="41"/>
      <c r="D282" s="218" t="s">
        <v>149</v>
      </c>
      <c r="E282" s="41"/>
      <c r="F282" s="219" t="s">
        <v>583</v>
      </c>
      <c r="G282" s="41"/>
      <c r="H282" s="41"/>
      <c r="I282" s="220"/>
      <c r="J282" s="41"/>
      <c r="K282" s="41"/>
      <c r="L282" s="45"/>
      <c r="M282" s="221"/>
      <c r="N282" s="222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149</v>
      </c>
      <c r="AU282" s="18" t="s">
        <v>83</v>
      </c>
    </row>
    <row r="283" s="2" customFormat="1">
      <c r="A283" s="39"/>
      <c r="B283" s="40"/>
      <c r="C283" s="41"/>
      <c r="D283" s="223" t="s">
        <v>151</v>
      </c>
      <c r="E283" s="41"/>
      <c r="F283" s="224" t="s">
        <v>585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151</v>
      </c>
      <c r="AU283" s="18" t="s">
        <v>83</v>
      </c>
    </row>
    <row r="284" s="13" customFormat="1">
      <c r="A284" s="13"/>
      <c r="B284" s="225"/>
      <c r="C284" s="226"/>
      <c r="D284" s="218" t="s">
        <v>153</v>
      </c>
      <c r="E284" s="227" t="s">
        <v>28</v>
      </c>
      <c r="F284" s="228" t="s">
        <v>175</v>
      </c>
      <c r="G284" s="226"/>
      <c r="H284" s="229">
        <v>5</v>
      </c>
      <c r="I284" s="230"/>
      <c r="J284" s="226"/>
      <c r="K284" s="226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153</v>
      </c>
      <c r="AU284" s="235" t="s">
        <v>83</v>
      </c>
      <c r="AV284" s="13" t="s">
        <v>83</v>
      </c>
      <c r="AW284" s="13" t="s">
        <v>35</v>
      </c>
      <c r="AX284" s="13" t="s">
        <v>81</v>
      </c>
      <c r="AY284" s="235" t="s">
        <v>140</v>
      </c>
    </row>
    <row r="285" s="2" customFormat="1" ht="24.15" customHeight="1">
      <c r="A285" s="39"/>
      <c r="B285" s="40"/>
      <c r="C285" s="248" t="s">
        <v>427</v>
      </c>
      <c r="D285" s="248" t="s">
        <v>290</v>
      </c>
      <c r="E285" s="249" t="s">
        <v>587</v>
      </c>
      <c r="F285" s="250" t="s">
        <v>588</v>
      </c>
      <c r="G285" s="251" t="s">
        <v>157</v>
      </c>
      <c r="H285" s="252">
        <v>5</v>
      </c>
      <c r="I285" s="253"/>
      <c r="J285" s="254">
        <f>ROUND(I285*H285,2)</f>
        <v>0</v>
      </c>
      <c r="K285" s="250" t="s">
        <v>146</v>
      </c>
      <c r="L285" s="255"/>
      <c r="M285" s="256" t="s">
        <v>28</v>
      </c>
      <c r="N285" s="257" t="s">
        <v>44</v>
      </c>
      <c r="O285" s="85"/>
      <c r="P285" s="214">
        <f>O285*H285</f>
        <v>0</v>
      </c>
      <c r="Q285" s="214">
        <v>0.027</v>
      </c>
      <c r="R285" s="214">
        <f>Q285*H285</f>
        <v>0.13500000000000001</v>
      </c>
      <c r="S285" s="214">
        <v>0</v>
      </c>
      <c r="T285" s="215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6" t="s">
        <v>197</v>
      </c>
      <c r="AT285" s="216" t="s">
        <v>290</v>
      </c>
      <c r="AU285" s="216" t="s">
        <v>83</v>
      </c>
      <c r="AY285" s="18" t="s">
        <v>140</v>
      </c>
      <c r="BE285" s="217">
        <f>IF(N285="základní",J285,0)</f>
        <v>0</v>
      </c>
      <c r="BF285" s="217">
        <f>IF(N285="snížená",J285,0)</f>
        <v>0</v>
      </c>
      <c r="BG285" s="217">
        <f>IF(N285="zákl. přenesená",J285,0)</f>
        <v>0</v>
      </c>
      <c r="BH285" s="217">
        <f>IF(N285="sníž. přenesená",J285,0)</f>
        <v>0</v>
      </c>
      <c r="BI285" s="217">
        <f>IF(N285="nulová",J285,0)</f>
        <v>0</v>
      </c>
      <c r="BJ285" s="18" t="s">
        <v>81</v>
      </c>
      <c r="BK285" s="217">
        <f>ROUND(I285*H285,2)</f>
        <v>0</v>
      </c>
      <c r="BL285" s="18" t="s">
        <v>147</v>
      </c>
      <c r="BM285" s="216" t="s">
        <v>898</v>
      </c>
    </row>
    <row r="286" s="2" customFormat="1">
      <c r="A286" s="39"/>
      <c r="B286" s="40"/>
      <c r="C286" s="41"/>
      <c r="D286" s="218" t="s">
        <v>149</v>
      </c>
      <c r="E286" s="41"/>
      <c r="F286" s="219" t="s">
        <v>588</v>
      </c>
      <c r="G286" s="41"/>
      <c r="H286" s="41"/>
      <c r="I286" s="220"/>
      <c r="J286" s="41"/>
      <c r="K286" s="41"/>
      <c r="L286" s="45"/>
      <c r="M286" s="221"/>
      <c r="N286" s="222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149</v>
      </c>
      <c r="AU286" s="18" t="s">
        <v>83</v>
      </c>
    </row>
    <row r="287" s="13" customFormat="1">
      <c r="A287" s="13"/>
      <c r="B287" s="225"/>
      <c r="C287" s="226"/>
      <c r="D287" s="218" t="s">
        <v>153</v>
      </c>
      <c r="E287" s="227" t="s">
        <v>28</v>
      </c>
      <c r="F287" s="228" t="s">
        <v>175</v>
      </c>
      <c r="G287" s="226"/>
      <c r="H287" s="229">
        <v>5</v>
      </c>
      <c r="I287" s="230"/>
      <c r="J287" s="226"/>
      <c r="K287" s="226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153</v>
      </c>
      <c r="AU287" s="235" t="s">
        <v>83</v>
      </c>
      <c r="AV287" s="13" t="s">
        <v>83</v>
      </c>
      <c r="AW287" s="13" t="s">
        <v>35</v>
      </c>
      <c r="AX287" s="13" t="s">
        <v>81</v>
      </c>
      <c r="AY287" s="235" t="s">
        <v>140</v>
      </c>
    </row>
    <row r="288" s="2" customFormat="1" ht="16.5" customHeight="1">
      <c r="A288" s="39"/>
      <c r="B288" s="40"/>
      <c r="C288" s="248" t="s">
        <v>434</v>
      </c>
      <c r="D288" s="248" t="s">
        <v>290</v>
      </c>
      <c r="E288" s="249" t="s">
        <v>591</v>
      </c>
      <c r="F288" s="250" t="s">
        <v>592</v>
      </c>
      <c r="G288" s="251" t="s">
        <v>157</v>
      </c>
      <c r="H288" s="252">
        <v>5</v>
      </c>
      <c r="I288" s="253"/>
      <c r="J288" s="254">
        <f>ROUND(I288*H288,2)</f>
        <v>0</v>
      </c>
      <c r="K288" s="250" t="s">
        <v>146</v>
      </c>
      <c r="L288" s="255"/>
      <c r="M288" s="256" t="s">
        <v>28</v>
      </c>
      <c r="N288" s="257" t="s">
        <v>44</v>
      </c>
      <c r="O288" s="85"/>
      <c r="P288" s="214">
        <f>O288*H288</f>
        <v>0</v>
      </c>
      <c r="Q288" s="214">
        <v>0.038600000000000002</v>
      </c>
      <c r="R288" s="214">
        <f>Q288*H288</f>
        <v>0.19300000000000001</v>
      </c>
      <c r="S288" s="214">
        <v>0</v>
      </c>
      <c r="T288" s="21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6" t="s">
        <v>197</v>
      </c>
      <c r="AT288" s="216" t="s">
        <v>290</v>
      </c>
      <c r="AU288" s="216" t="s">
        <v>83</v>
      </c>
      <c r="AY288" s="18" t="s">
        <v>140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8" t="s">
        <v>81</v>
      </c>
      <c r="BK288" s="217">
        <f>ROUND(I288*H288,2)</f>
        <v>0</v>
      </c>
      <c r="BL288" s="18" t="s">
        <v>147</v>
      </c>
      <c r="BM288" s="216" t="s">
        <v>899</v>
      </c>
    </row>
    <row r="289" s="2" customFormat="1">
      <c r="A289" s="39"/>
      <c r="B289" s="40"/>
      <c r="C289" s="41"/>
      <c r="D289" s="218" t="s">
        <v>149</v>
      </c>
      <c r="E289" s="41"/>
      <c r="F289" s="219" t="s">
        <v>592</v>
      </c>
      <c r="G289" s="41"/>
      <c r="H289" s="41"/>
      <c r="I289" s="220"/>
      <c r="J289" s="41"/>
      <c r="K289" s="41"/>
      <c r="L289" s="45"/>
      <c r="M289" s="221"/>
      <c r="N289" s="222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149</v>
      </c>
      <c r="AU289" s="18" t="s">
        <v>83</v>
      </c>
    </row>
    <row r="290" s="13" customFormat="1">
      <c r="A290" s="13"/>
      <c r="B290" s="225"/>
      <c r="C290" s="226"/>
      <c r="D290" s="218" t="s">
        <v>153</v>
      </c>
      <c r="E290" s="227" t="s">
        <v>28</v>
      </c>
      <c r="F290" s="228" t="s">
        <v>175</v>
      </c>
      <c r="G290" s="226"/>
      <c r="H290" s="229">
        <v>5</v>
      </c>
      <c r="I290" s="230"/>
      <c r="J290" s="226"/>
      <c r="K290" s="226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153</v>
      </c>
      <c r="AU290" s="235" t="s">
        <v>83</v>
      </c>
      <c r="AV290" s="13" t="s">
        <v>83</v>
      </c>
      <c r="AW290" s="13" t="s">
        <v>35</v>
      </c>
      <c r="AX290" s="13" t="s">
        <v>81</v>
      </c>
      <c r="AY290" s="235" t="s">
        <v>140</v>
      </c>
    </row>
    <row r="291" s="2" customFormat="1" ht="24.15" customHeight="1">
      <c r="A291" s="39"/>
      <c r="B291" s="40"/>
      <c r="C291" s="248" t="s">
        <v>441</v>
      </c>
      <c r="D291" s="248" t="s">
        <v>290</v>
      </c>
      <c r="E291" s="249" t="s">
        <v>595</v>
      </c>
      <c r="F291" s="250" t="s">
        <v>596</v>
      </c>
      <c r="G291" s="251" t="s">
        <v>157</v>
      </c>
      <c r="H291" s="252">
        <v>5</v>
      </c>
      <c r="I291" s="253"/>
      <c r="J291" s="254">
        <f>ROUND(I291*H291,2)</f>
        <v>0</v>
      </c>
      <c r="K291" s="250" t="s">
        <v>146</v>
      </c>
      <c r="L291" s="255"/>
      <c r="M291" s="256" t="s">
        <v>28</v>
      </c>
      <c r="N291" s="257" t="s">
        <v>44</v>
      </c>
      <c r="O291" s="85"/>
      <c r="P291" s="214">
        <f>O291*H291</f>
        <v>0</v>
      </c>
      <c r="Q291" s="214">
        <v>0.0030000000000000001</v>
      </c>
      <c r="R291" s="214">
        <f>Q291*H291</f>
        <v>0.014999999999999999</v>
      </c>
      <c r="S291" s="214">
        <v>0</v>
      </c>
      <c r="T291" s="215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16" t="s">
        <v>197</v>
      </c>
      <c r="AT291" s="216" t="s">
        <v>290</v>
      </c>
      <c r="AU291" s="216" t="s">
        <v>83</v>
      </c>
      <c r="AY291" s="18" t="s">
        <v>140</v>
      </c>
      <c r="BE291" s="217">
        <f>IF(N291="základní",J291,0)</f>
        <v>0</v>
      </c>
      <c r="BF291" s="217">
        <f>IF(N291="snížená",J291,0)</f>
        <v>0</v>
      </c>
      <c r="BG291" s="217">
        <f>IF(N291="zákl. přenesená",J291,0)</f>
        <v>0</v>
      </c>
      <c r="BH291" s="217">
        <f>IF(N291="sníž. přenesená",J291,0)</f>
        <v>0</v>
      </c>
      <c r="BI291" s="217">
        <f>IF(N291="nulová",J291,0)</f>
        <v>0</v>
      </c>
      <c r="BJ291" s="18" t="s">
        <v>81</v>
      </c>
      <c r="BK291" s="217">
        <f>ROUND(I291*H291,2)</f>
        <v>0</v>
      </c>
      <c r="BL291" s="18" t="s">
        <v>147</v>
      </c>
      <c r="BM291" s="216" t="s">
        <v>900</v>
      </c>
    </row>
    <row r="292" s="2" customFormat="1">
      <c r="A292" s="39"/>
      <c r="B292" s="40"/>
      <c r="C292" s="41"/>
      <c r="D292" s="218" t="s">
        <v>149</v>
      </c>
      <c r="E292" s="41"/>
      <c r="F292" s="219" t="s">
        <v>596</v>
      </c>
      <c r="G292" s="41"/>
      <c r="H292" s="41"/>
      <c r="I292" s="220"/>
      <c r="J292" s="41"/>
      <c r="K292" s="41"/>
      <c r="L292" s="45"/>
      <c r="M292" s="221"/>
      <c r="N292" s="222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149</v>
      </c>
      <c r="AU292" s="18" t="s">
        <v>83</v>
      </c>
    </row>
    <row r="293" s="13" customFormat="1">
      <c r="A293" s="13"/>
      <c r="B293" s="225"/>
      <c r="C293" s="226"/>
      <c r="D293" s="218" t="s">
        <v>153</v>
      </c>
      <c r="E293" s="227" t="s">
        <v>28</v>
      </c>
      <c r="F293" s="228" t="s">
        <v>175</v>
      </c>
      <c r="G293" s="226"/>
      <c r="H293" s="229">
        <v>5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153</v>
      </c>
      <c r="AU293" s="235" t="s">
        <v>83</v>
      </c>
      <c r="AV293" s="13" t="s">
        <v>83</v>
      </c>
      <c r="AW293" s="13" t="s">
        <v>35</v>
      </c>
      <c r="AX293" s="13" t="s">
        <v>81</v>
      </c>
      <c r="AY293" s="235" t="s">
        <v>140</v>
      </c>
    </row>
    <row r="294" s="2" customFormat="1" ht="24.15" customHeight="1">
      <c r="A294" s="39"/>
      <c r="B294" s="40"/>
      <c r="C294" s="205" t="s">
        <v>447</v>
      </c>
      <c r="D294" s="205" t="s">
        <v>142</v>
      </c>
      <c r="E294" s="206" t="s">
        <v>599</v>
      </c>
      <c r="F294" s="207" t="s">
        <v>600</v>
      </c>
      <c r="G294" s="208" t="s">
        <v>531</v>
      </c>
      <c r="H294" s="209">
        <v>54</v>
      </c>
      <c r="I294" s="210"/>
      <c r="J294" s="211">
        <f>ROUND(I294*H294,2)</f>
        <v>0</v>
      </c>
      <c r="K294" s="207" t="s">
        <v>146</v>
      </c>
      <c r="L294" s="45"/>
      <c r="M294" s="212" t="s">
        <v>28</v>
      </c>
      <c r="N294" s="213" t="s">
        <v>44</v>
      </c>
      <c r="O294" s="85"/>
      <c r="P294" s="214">
        <f>O294*H294</f>
        <v>0</v>
      </c>
      <c r="Q294" s="214">
        <v>9.0000000000000006E-05</v>
      </c>
      <c r="R294" s="214">
        <f>Q294*H294</f>
        <v>0.0048600000000000006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147</v>
      </c>
      <c r="AT294" s="216" t="s">
        <v>142</v>
      </c>
      <c r="AU294" s="216" t="s">
        <v>83</v>
      </c>
      <c r="AY294" s="18" t="s">
        <v>140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81</v>
      </c>
      <c r="BK294" s="217">
        <f>ROUND(I294*H294,2)</f>
        <v>0</v>
      </c>
      <c r="BL294" s="18" t="s">
        <v>147</v>
      </c>
      <c r="BM294" s="216" t="s">
        <v>901</v>
      </c>
    </row>
    <row r="295" s="2" customFormat="1">
      <c r="A295" s="39"/>
      <c r="B295" s="40"/>
      <c r="C295" s="41"/>
      <c r="D295" s="218" t="s">
        <v>149</v>
      </c>
      <c r="E295" s="41"/>
      <c r="F295" s="219" t="s">
        <v>602</v>
      </c>
      <c r="G295" s="41"/>
      <c r="H295" s="41"/>
      <c r="I295" s="220"/>
      <c r="J295" s="41"/>
      <c r="K295" s="41"/>
      <c r="L295" s="45"/>
      <c r="M295" s="221"/>
      <c r="N295" s="222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149</v>
      </c>
      <c r="AU295" s="18" t="s">
        <v>83</v>
      </c>
    </row>
    <row r="296" s="2" customFormat="1">
      <c r="A296" s="39"/>
      <c r="B296" s="40"/>
      <c r="C296" s="41"/>
      <c r="D296" s="223" t="s">
        <v>151</v>
      </c>
      <c r="E296" s="41"/>
      <c r="F296" s="224" t="s">
        <v>603</v>
      </c>
      <c r="G296" s="41"/>
      <c r="H296" s="41"/>
      <c r="I296" s="220"/>
      <c r="J296" s="41"/>
      <c r="K296" s="41"/>
      <c r="L296" s="45"/>
      <c r="M296" s="221"/>
      <c r="N296" s="222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151</v>
      </c>
      <c r="AU296" s="18" t="s">
        <v>83</v>
      </c>
    </row>
    <row r="297" s="13" customFormat="1">
      <c r="A297" s="13"/>
      <c r="B297" s="225"/>
      <c r="C297" s="226"/>
      <c r="D297" s="218" t="s">
        <v>153</v>
      </c>
      <c r="E297" s="227" t="s">
        <v>28</v>
      </c>
      <c r="F297" s="228" t="s">
        <v>508</v>
      </c>
      <c r="G297" s="226"/>
      <c r="H297" s="229">
        <v>54</v>
      </c>
      <c r="I297" s="230"/>
      <c r="J297" s="226"/>
      <c r="K297" s="226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153</v>
      </c>
      <c r="AU297" s="235" t="s">
        <v>83</v>
      </c>
      <c r="AV297" s="13" t="s">
        <v>83</v>
      </c>
      <c r="AW297" s="13" t="s">
        <v>35</v>
      </c>
      <c r="AX297" s="13" t="s">
        <v>73</v>
      </c>
      <c r="AY297" s="235" t="s">
        <v>140</v>
      </c>
    </row>
    <row r="298" s="14" customFormat="1">
      <c r="A298" s="14"/>
      <c r="B298" s="236"/>
      <c r="C298" s="237"/>
      <c r="D298" s="218" t="s">
        <v>153</v>
      </c>
      <c r="E298" s="238" t="s">
        <v>28</v>
      </c>
      <c r="F298" s="239" t="s">
        <v>174</v>
      </c>
      <c r="G298" s="237"/>
      <c r="H298" s="240">
        <v>54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153</v>
      </c>
      <c r="AU298" s="246" t="s">
        <v>83</v>
      </c>
      <c r="AV298" s="14" t="s">
        <v>147</v>
      </c>
      <c r="AW298" s="14" t="s">
        <v>35</v>
      </c>
      <c r="AX298" s="14" t="s">
        <v>81</v>
      </c>
      <c r="AY298" s="246" t="s">
        <v>140</v>
      </c>
    </row>
    <row r="299" s="2" customFormat="1" ht="16.5" customHeight="1">
      <c r="A299" s="39"/>
      <c r="B299" s="40"/>
      <c r="C299" s="205" t="s">
        <v>154</v>
      </c>
      <c r="D299" s="205" t="s">
        <v>142</v>
      </c>
      <c r="E299" s="206" t="s">
        <v>605</v>
      </c>
      <c r="F299" s="207" t="s">
        <v>606</v>
      </c>
      <c r="G299" s="208" t="s">
        <v>157</v>
      </c>
      <c r="H299" s="209">
        <v>3</v>
      </c>
      <c r="I299" s="210"/>
      <c r="J299" s="211">
        <f>ROUND(I299*H299,2)</f>
        <v>0</v>
      </c>
      <c r="K299" s="207" t="s">
        <v>28</v>
      </c>
      <c r="L299" s="45"/>
      <c r="M299" s="212" t="s">
        <v>28</v>
      </c>
      <c r="N299" s="213" t="s">
        <v>44</v>
      </c>
      <c r="O299" s="85"/>
      <c r="P299" s="214">
        <f>O299*H299</f>
        <v>0</v>
      </c>
      <c r="Q299" s="214">
        <v>0</v>
      </c>
      <c r="R299" s="214">
        <f>Q299*H299</f>
        <v>0</v>
      </c>
      <c r="S299" s="214">
        <v>0</v>
      </c>
      <c r="T299" s="215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16" t="s">
        <v>147</v>
      </c>
      <c r="AT299" s="216" t="s">
        <v>142</v>
      </c>
      <c r="AU299" s="216" t="s">
        <v>83</v>
      </c>
      <c r="AY299" s="18" t="s">
        <v>140</v>
      </c>
      <c r="BE299" s="217">
        <f>IF(N299="základní",J299,0)</f>
        <v>0</v>
      </c>
      <c r="BF299" s="217">
        <f>IF(N299="snížená",J299,0)</f>
        <v>0</v>
      </c>
      <c r="BG299" s="217">
        <f>IF(N299="zákl. přenesená",J299,0)</f>
        <v>0</v>
      </c>
      <c r="BH299" s="217">
        <f>IF(N299="sníž. přenesená",J299,0)</f>
        <v>0</v>
      </c>
      <c r="BI299" s="217">
        <f>IF(N299="nulová",J299,0)</f>
        <v>0</v>
      </c>
      <c r="BJ299" s="18" t="s">
        <v>81</v>
      </c>
      <c r="BK299" s="217">
        <f>ROUND(I299*H299,2)</f>
        <v>0</v>
      </c>
      <c r="BL299" s="18" t="s">
        <v>147</v>
      </c>
      <c r="BM299" s="216" t="s">
        <v>902</v>
      </c>
    </row>
    <row r="300" s="2" customFormat="1">
      <c r="A300" s="39"/>
      <c r="B300" s="40"/>
      <c r="C300" s="41"/>
      <c r="D300" s="218" t="s">
        <v>149</v>
      </c>
      <c r="E300" s="41"/>
      <c r="F300" s="219" t="s">
        <v>606</v>
      </c>
      <c r="G300" s="41"/>
      <c r="H300" s="41"/>
      <c r="I300" s="220"/>
      <c r="J300" s="41"/>
      <c r="K300" s="41"/>
      <c r="L300" s="45"/>
      <c r="M300" s="221"/>
      <c r="N300" s="222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149</v>
      </c>
      <c r="AU300" s="18" t="s">
        <v>83</v>
      </c>
    </row>
    <row r="301" s="13" customFormat="1">
      <c r="A301" s="13"/>
      <c r="B301" s="225"/>
      <c r="C301" s="226"/>
      <c r="D301" s="218" t="s">
        <v>153</v>
      </c>
      <c r="E301" s="227" t="s">
        <v>28</v>
      </c>
      <c r="F301" s="228" t="s">
        <v>903</v>
      </c>
      <c r="G301" s="226"/>
      <c r="H301" s="229">
        <v>3</v>
      </c>
      <c r="I301" s="230"/>
      <c r="J301" s="226"/>
      <c r="K301" s="226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153</v>
      </c>
      <c r="AU301" s="235" t="s">
        <v>83</v>
      </c>
      <c r="AV301" s="13" t="s">
        <v>83</v>
      </c>
      <c r="AW301" s="13" t="s">
        <v>35</v>
      </c>
      <c r="AX301" s="13" t="s">
        <v>81</v>
      </c>
      <c r="AY301" s="235" t="s">
        <v>140</v>
      </c>
    </row>
    <row r="302" s="2" customFormat="1" ht="24.15" customHeight="1">
      <c r="A302" s="39"/>
      <c r="B302" s="40"/>
      <c r="C302" s="205" t="s">
        <v>458</v>
      </c>
      <c r="D302" s="205" t="s">
        <v>142</v>
      </c>
      <c r="E302" s="206" t="s">
        <v>610</v>
      </c>
      <c r="F302" s="207" t="s">
        <v>611</v>
      </c>
      <c r="G302" s="208" t="s">
        <v>157</v>
      </c>
      <c r="H302" s="209">
        <v>5</v>
      </c>
      <c r="I302" s="210"/>
      <c r="J302" s="211">
        <f>ROUND(I302*H302,2)</f>
        <v>0</v>
      </c>
      <c r="K302" s="207" t="s">
        <v>28</v>
      </c>
      <c r="L302" s="45"/>
      <c r="M302" s="212" t="s">
        <v>28</v>
      </c>
      <c r="N302" s="213" t="s">
        <v>44</v>
      </c>
      <c r="O302" s="85"/>
      <c r="P302" s="214">
        <f>O302*H302</f>
        <v>0</v>
      </c>
      <c r="Q302" s="214">
        <v>0</v>
      </c>
      <c r="R302" s="214">
        <f>Q302*H302</f>
        <v>0</v>
      </c>
      <c r="S302" s="214">
        <v>0</v>
      </c>
      <c r="T302" s="215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6" t="s">
        <v>147</v>
      </c>
      <c r="AT302" s="216" t="s">
        <v>142</v>
      </c>
      <c r="AU302" s="216" t="s">
        <v>83</v>
      </c>
      <c r="AY302" s="18" t="s">
        <v>140</v>
      </c>
      <c r="BE302" s="217">
        <f>IF(N302="základní",J302,0)</f>
        <v>0</v>
      </c>
      <c r="BF302" s="217">
        <f>IF(N302="snížená",J302,0)</f>
        <v>0</v>
      </c>
      <c r="BG302" s="217">
        <f>IF(N302="zákl. přenesená",J302,0)</f>
        <v>0</v>
      </c>
      <c r="BH302" s="217">
        <f>IF(N302="sníž. přenesená",J302,0)</f>
        <v>0</v>
      </c>
      <c r="BI302" s="217">
        <f>IF(N302="nulová",J302,0)</f>
        <v>0</v>
      </c>
      <c r="BJ302" s="18" t="s">
        <v>81</v>
      </c>
      <c r="BK302" s="217">
        <f>ROUND(I302*H302,2)</f>
        <v>0</v>
      </c>
      <c r="BL302" s="18" t="s">
        <v>147</v>
      </c>
      <c r="BM302" s="216" t="s">
        <v>904</v>
      </c>
    </row>
    <row r="303" s="2" customFormat="1">
      <c r="A303" s="39"/>
      <c r="B303" s="40"/>
      <c r="C303" s="41"/>
      <c r="D303" s="218" t="s">
        <v>149</v>
      </c>
      <c r="E303" s="41"/>
      <c r="F303" s="219" t="s">
        <v>611</v>
      </c>
      <c r="G303" s="41"/>
      <c r="H303" s="41"/>
      <c r="I303" s="220"/>
      <c r="J303" s="41"/>
      <c r="K303" s="41"/>
      <c r="L303" s="45"/>
      <c r="M303" s="221"/>
      <c r="N303" s="222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149</v>
      </c>
      <c r="AU303" s="18" t="s">
        <v>83</v>
      </c>
    </row>
    <row r="304" s="2" customFormat="1">
      <c r="A304" s="39"/>
      <c r="B304" s="40"/>
      <c r="C304" s="41"/>
      <c r="D304" s="218" t="s">
        <v>221</v>
      </c>
      <c r="E304" s="41"/>
      <c r="F304" s="247" t="s">
        <v>613</v>
      </c>
      <c r="G304" s="41"/>
      <c r="H304" s="41"/>
      <c r="I304" s="220"/>
      <c r="J304" s="41"/>
      <c r="K304" s="41"/>
      <c r="L304" s="45"/>
      <c r="M304" s="221"/>
      <c r="N304" s="222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221</v>
      </c>
      <c r="AU304" s="18" t="s">
        <v>83</v>
      </c>
    </row>
    <row r="305" s="13" customFormat="1">
      <c r="A305" s="13"/>
      <c r="B305" s="225"/>
      <c r="C305" s="226"/>
      <c r="D305" s="218" t="s">
        <v>153</v>
      </c>
      <c r="E305" s="227" t="s">
        <v>28</v>
      </c>
      <c r="F305" s="228" t="s">
        <v>175</v>
      </c>
      <c r="G305" s="226"/>
      <c r="H305" s="229">
        <v>5</v>
      </c>
      <c r="I305" s="230"/>
      <c r="J305" s="226"/>
      <c r="K305" s="226"/>
      <c r="L305" s="231"/>
      <c r="M305" s="232"/>
      <c r="N305" s="233"/>
      <c r="O305" s="233"/>
      <c r="P305" s="233"/>
      <c r="Q305" s="233"/>
      <c r="R305" s="233"/>
      <c r="S305" s="233"/>
      <c r="T305" s="23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153</v>
      </c>
      <c r="AU305" s="235" t="s">
        <v>83</v>
      </c>
      <c r="AV305" s="13" t="s">
        <v>83</v>
      </c>
      <c r="AW305" s="13" t="s">
        <v>35</v>
      </c>
      <c r="AX305" s="13" t="s">
        <v>73</v>
      </c>
      <c r="AY305" s="235" t="s">
        <v>140</v>
      </c>
    </row>
    <row r="306" s="12" customFormat="1" ht="22.8" customHeight="1">
      <c r="A306" s="12"/>
      <c r="B306" s="189"/>
      <c r="C306" s="190"/>
      <c r="D306" s="191" t="s">
        <v>72</v>
      </c>
      <c r="E306" s="203" t="s">
        <v>203</v>
      </c>
      <c r="F306" s="203" t="s">
        <v>614</v>
      </c>
      <c r="G306" s="190"/>
      <c r="H306" s="190"/>
      <c r="I306" s="193"/>
      <c r="J306" s="204">
        <f>BK306</f>
        <v>0</v>
      </c>
      <c r="K306" s="190"/>
      <c r="L306" s="195"/>
      <c r="M306" s="196"/>
      <c r="N306" s="197"/>
      <c r="O306" s="197"/>
      <c r="P306" s="198">
        <f>P307+SUM(P308:P343)</f>
        <v>0</v>
      </c>
      <c r="Q306" s="197"/>
      <c r="R306" s="198">
        <f>R307+SUM(R308:R343)</f>
        <v>89.902986400000003</v>
      </c>
      <c r="S306" s="197"/>
      <c r="T306" s="199">
        <f>T307+SUM(T308:T343)</f>
        <v>381.44600000000003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0" t="s">
        <v>81</v>
      </c>
      <c r="AT306" s="201" t="s">
        <v>72</v>
      </c>
      <c r="AU306" s="201" t="s">
        <v>81</v>
      </c>
      <c r="AY306" s="200" t="s">
        <v>140</v>
      </c>
      <c r="BK306" s="202">
        <f>BK307+SUM(BK308:BK343)</f>
        <v>0</v>
      </c>
    </row>
    <row r="307" s="2" customFormat="1" ht="33" customHeight="1">
      <c r="A307" s="39"/>
      <c r="B307" s="40"/>
      <c r="C307" s="205" t="s">
        <v>464</v>
      </c>
      <c r="D307" s="205" t="s">
        <v>142</v>
      </c>
      <c r="E307" s="206" t="s">
        <v>637</v>
      </c>
      <c r="F307" s="207" t="s">
        <v>638</v>
      </c>
      <c r="G307" s="208" t="s">
        <v>531</v>
      </c>
      <c r="H307" s="209">
        <v>6.2000000000000002</v>
      </c>
      <c r="I307" s="210"/>
      <c r="J307" s="211">
        <f>ROUND(I307*H307,2)</f>
        <v>0</v>
      </c>
      <c r="K307" s="207" t="s">
        <v>146</v>
      </c>
      <c r="L307" s="45"/>
      <c r="M307" s="212" t="s">
        <v>28</v>
      </c>
      <c r="N307" s="213" t="s">
        <v>44</v>
      </c>
      <c r="O307" s="85"/>
      <c r="P307" s="214">
        <f>O307*H307</f>
        <v>0</v>
      </c>
      <c r="Q307" s="214">
        <v>0.16850000000000001</v>
      </c>
      <c r="R307" s="214">
        <f>Q307*H307</f>
        <v>1.0447000000000002</v>
      </c>
      <c r="S307" s="214">
        <v>0</v>
      </c>
      <c r="T307" s="215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6" t="s">
        <v>147</v>
      </c>
      <c r="AT307" s="216" t="s">
        <v>142</v>
      </c>
      <c r="AU307" s="216" t="s">
        <v>83</v>
      </c>
      <c r="AY307" s="18" t="s">
        <v>140</v>
      </c>
      <c r="BE307" s="217">
        <f>IF(N307="základní",J307,0)</f>
        <v>0</v>
      </c>
      <c r="BF307" s="217">
        <f>IF(N307="snížená",J307,0)</f>
        <v>0</v>
      </c>
      <c r="BG307" s="217">
        <f>IF(N307="zákl. přenesená",J307,0)</f>
        <v>0</v>
      </c>
      <c r="BH307" s="217">
        <f>IF(N307="sníž. přenesená",J307,0)</f>
        <v>0</v>
      </c>
      <c r="BI307" s="217">
        <f>IF(N307="nulová",J307,0)</f>
        <v>0</v>
      </c>
      <c r="BJ307" s="18" t="s">
        <v>81</v>
      </c>
      <c r="BK307" s="217">
        <f>ROUND(I307*H307,2)</f>
        <v>0</v>
      </c>
      <c r="BL307" s="18" t="s">
        <v>147</v>
      </c>
      <c r="BM307" s="216" t="s">
        <v>905</v>
      </c>
    </row>
    <row r="308" s="2" customFormat="1">
      <c r="A308" s="39"/>
      <c r="B308" s="40"/>
      <c r="C308" s="41"/>
      <c r="D308" s="218" t="s">
        <v>149</v>
      </c>
      <c r="E308" s="41"/>
      <c r="F308" s="219" t="s">
        <v>640</v>
      </c>
      <c r="G308" s="41"/>
      <c r="H308" s="41"/>
      <c r="I308" s="220"/>
      <c r="J308" s="41"/>
      <c r="K308" s="41"/>
      <c r="L308" s="45"/>
      <c r="M308" s="221"/>
      <c r="N308" s="22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149</v>
      </c>
      <c r="AU308" s="18" t="s">
        <v>83</v>
      </c>
    </row>
    <row r="309" s="2" customFormat="1">
      <c r="A309" s="39"/>
      <c r="B309" s="40"/>
      <c r="C309" s="41"/>
      <c r="D309" s="223" t="s">
        <v>151</v>
      </c>
      <c r="E309" s="41"/>
      <c r="F309" s="224" t="s">
        <v>641</v>
      </c>
      <c r="G309" s="41"/>
      <c r="H309" s="41"/>
      <c r="I309" s="220"/>
      <c r="J309" s="41"/>
      <c r="K309" s="41"/>
      <c r="L309" s="45"/>
      <c r="M309" s="221"/>
      <c r="N309" s="222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151</v>
      </c>
      <c r="AU309" s="18" t="s">
        <v>83</v>
      </c>
    </row>
    <row r="310" s="13" customFormat="1">
      <c r="A310" s="13"/>
      <c r="B310" s="225"/>
      <c r="C310" s="226"/>
      <c r="D310" s="218" t="s">
        <v>153</v>
      </c>
      <c r="E310" s="227" t="s">
        <v>28</v>
      </c>
      <c r="F310" s="228" t="s">
        <v>906</v>
      </c>
      <c r="G310" s="226"/>
      <c r="H310" s="229">
        <v>6.2000000000000002</v>
      </c>
      <c r="I310" s="230"/>
      <c r="J310" s="226"/>
      <c r="K310" s="226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153</v>
      </c>
      <c r="AU310" s="235" t="s">
        <v>83</v>
      </c>
      <c r="AV310" s="13" t="s">
        <v>83</v>
      </c>
      <c r="AW310" s="13" t="s">
        <v>35</v>
      </c>
      <c r="AX310" s="13" t="s">
        <v>73</v>
      </c>
      <c r="AY310" s="235" t="s">
        <v>140</v>
      </c>
    </row>
    <row r="311" s="14" customFormat="1">
      <c r="A311" s="14"/>
      <c r="B311" s="236"/>
      <c r="C311" s="237"/>
      <c r="D311" s="218" t="s">
        <v>153</v>
      </c>
      <c r="E311" s="238" t="s">
        <v>28</v>
      </c>
      <c r="F311" s="239" t="s">
        <v>174</v>
      </c>
      <c r="G311" s="237"/>
      <c r="H311" s="240">
        <v>6.2000000000000002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153</v>
      </c>
      <c r="AU311" s="246" t="s">
        <v>83</v>
      </c>
      <c r="AV311" s="14" t="s">
        <v>147</v>
      </c>
      <c r="AW311" s="14" t="s">
        <v>35</v>
      </c>
      <c r="AX311" s="14" t="s">
        <v>81</v>
      </c>
      <c r="AY311" s="246" t="s">
        <v>140</v>
      </c>
    </row>
    <row r="312" s="2" customFormat="1" ht="24.15" customHeight="1">
      <c r="A312" s="39"/>
      <c r="B312" s="40"/>
      <c r="C312" s="248" t="s">
        <v>471</v>
      </c>
      <c r="D312" s="248" t="s">
        <v>290</v>
      </c>
      <c r="E312" s="249" t="s">
        <v>650</v>
      </c>
      <c r="F312" s="250" t="s">
        <v>651</v>
      </c>
      <c r="G312" s="251" t="s">
        <v>531</v>
      </c>
      <c r="H312" s="252">
        <v>6.3239999999999998</v>
      </c>
      <c r="I312" s="253"/>
      <c r="J312" s="254">
        <f>ROUND(I312*H312,2)</f>
        <v>0</v>
      </c>
      <c r="K312" s="250" t="s">
        <v>146</v>
      </c>
      <c r="L312" s="255"/>
      <c r="M312" s="256" t="s">
        <v>28</v>
      </c>
      <c r="N312" s="257" t="s">
        <v>44</v>
      </c>
      <c r="O312" s="85"/>
      <c r="P312" s="214">
        <f>O312*H312</f>
        <v>0</v>
      </c>
      <c r="Q312" s="214">
        <v>0.048300000000000003</v>
      </c>
      <c r="R312" s="214">
        <f>Q312*H312</f>
        <v>0.30544920000000003</v>
      </c>
      <c r="S312" s="214">
        <v>0</v>
      </c>
      <c r="T312" s="215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6" t="s">
        <v>197</v>
      </c>
      <c r="AT312" s="216" t="s">
        <v>290</v>
      </c>
      <c r="AU312" s="216" t="s">
        <v>83</v>
      </c>
      <c r="AY312" s="18" t="s">
        <v>140</v>
      </c>
      <c r="BE312" s="217">
        <f>IF(N312="základní",J312,0)</f>
        <v>0</v>
      </c>
      <c r="BF312" s="217">
        <f>IF(N312="snížená",J312,0)</f>
        <v>0</v>
      </c>
      <c r="BG312" s="217">
        <f>IF(N312="zákl. přenesená",J312,0)</f>
        <v>0</v>
      </c>
      <c r="BH312" s="217">
        <f>IF(N312="sníž. přenesená",J312,0)</f>
        <v>0</v>
      </c>
      <c r="BI312" s="217">
        <f>IF(N312="nulová",J312,0)</f>
        <v>0</v>
      </c>
      <c r="BJ312" s="18" t="s">
        <v>81</v>
      </c>
      <c r="BK312" s="217">
        <f>ROUND(I312*H312,2)</f>
        <v>0</v>
      </c>
      <c r="BL312" s="18" t="s">
        <v>147</v>
      </c>
      <c r="BM312" s="216" t="s">
        <v>907</v>
      </c>
    </row>
    <row r="313" s="2" customFormat="1">
      <c r="A313" s="39"/>
      <c r="B313" s="40"/>
      <c r="C313" s="41"/>
      <c r="D313" s="218" t="s">
        <v>149</v>
      </c>
      <c r="E313" s="41"/>
      <c r="F313" s="219" t="s">
        <v>651</v>
      </c>
      <c r="G313" s="41"/>
      <c r="H313" s="41"/>
      <c r="I313" s="220"/>
      <c r="J313" s="41"/>
      <c r="K313" s="41"/>
      <c r="L313" s="45"/>
      <c r="M313" s="221"/>
      <c r="N313" s="222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149</v>
      </c>
      <c r="AU313" s="18" t="s">
        <v>83</v>
      </c>
    </row>
    <row r="314" s="13" customFormat="1">
      <c r="A314" s="13"/>
      <c r="B314" s="225"/>
      <c r="C314" s="226"/>
      <c r="D314" s="218" t="s">
        <v>153</v>
      </c>
      <c r="E314" s="227" t="s">
        <v>28</v>
      </c>
      <c r="F314" s="228" t="s">
        <v>906</v>
      </c>
      <c r="G314" s="226"/>
      <c r="H314" s="229">
        <v>6.2000000000000002</v>
      </c>
      <c r="I314" s="230"/>
      <c r="J314" s="226"/>
      <c r="K314" s="226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153</v>
      </c>
      <c r="AU314" s="235" t="s">
        <v>83</v>
      </c>
      <c r="AV314" s="13" t="s">
        <v>83</v>
      </c>
      <c r="AW314" s="13" t="s">
        <v>35</v>
      </c>
      <c r="AX314" s="13" t="s">
        <v>73</v>
      </c>
      <c r="AY314" s="235" t="s">
        <v>140</v>
      </c>
    </row>
    <row r="315" s="14" customFormat="1">
      <c r="A315" s="14"/>
      <c r="B315" s="236"/>
      <c r="C315" s="237"/>
      <c r="D315" s="218" t="s">
        <v>153</v>
      </c>
      <c r="E315" s="238" t="s">
        <v>28</v>
      </c>
      <c r="F315" s="239" t="s">
        <v>174</v>
      </c>
      <c r="G315" s="237"/>
      <c r="H315" s="240">
        <v>6.2000000000000002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153</v>
      </c>
      <c r="AU315" s="246" t="s">
        <v>83</v>
      </c>
      <c r="AV315" s="14" t="s">
        <v>147</v>
      </c>
      <c r="AW315" s="14" t="s">
        <v>35</v>
      </c>
      <c r="AX315" s="14" t="s">
        <v>81</v>
      </c>
      <c r="AY315" s="246" t="s">
        <v>140</v>
      </c>
    </row>
    <row r="316" s="13" customFormat="1">
      <c r="A316" s="13"/>
      <c r="B316" s="225"/>
      <c r="C316" s="226"/>
      <c r="D316" s="218" t="s">
        <v>153</v>
      </c>
      <c r="E316" s="226"/>
      <c r="F316" s="228" t="s">
        <v>908</v>
      </c>
      <c r="G316" s="226"/>
      <c r="H316" s="229">
        <v>6.3239999999999998</v>
      </c>
      <c r="I316" s="230"/>
      <c r="J316" s="226"/>
      <c r="K316" s="226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153</v>
      </c>
      <c r="AU316" s="235" t="s">
        <v>83</v>
      </c>
      <c r="AV316" s="13" t="s">
        <v>83</v>
      </c>
      <c r="AW316" s="13" t="s">
        <v>4</v>
      </c>
      <c r="AX316" s="13" t="s">
        <v>81</v>
      </c>
      <c r="AY316" s="235" t="s">
        <v>140</v>
      </c>
    </row>
    <row r="317" s="2" customFormat="1" ht="33" customHeight="1">
      <c r="A317" s="39"/>
      <c r="B317" s="40"/>
      <c r="C317" s="205" t="s">
        <v>478</v>
      </c>
      <c r="D317" s="205" t="s">
        <v>142</v>
      </c>
      <c r="E317" s="206" t="s">
        <v>668</v>
      </c>
      <c r="F317" s="207" t="s">
        <v>669</v>
      </c>
      <c r="G317" s="208" t="s">
        <v>531</v>
      </c>
      <c r="H317" s="209">
        <v>448</v>
      </c>
      <c r="I317" s="210"/>
      <c r="J317" s="211">
        <f>ROUND(I317*H317,2)</f>
        <v>0</v>
      </c>
      <c r="K317" s="207" t="s">
        <v>146</v>
      </c>
      <c r="L317" s="45"/>
      <c r="M317" s="212" t="s">
        <v>28</v>
      </c>
      <c r="N317" s="213" t="s">
        <v>44</v>
      </c>
      <c r="O317" s="85"/>
      <c r="P317" s="214">
        <f>O317*H317</f>
        <v>0</v>
      </c>
      <c r="Q317" s="214">
        <v>0.14041999999999999</v>
      </c>
      <c r="R317" s="214">
        <f>Q317*H317</f>
        <v>62.908159999999995</v>
      </c>
      <c r="S317" s="214">
        <v>0</v>
      </c>
      <c r="T317" s="215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16" t="s">
        <v>147</v>
      </c>
      <c r="AT317" s="216" t="s">
        <v>142</v>
      </c>
      <c r="AU317" s="216" t="s">
        <v>83</v>
      </c>
      <c r="AY317" s="18" t="s">
        <v>140</v>
      </c>
      <c r="BE317" s="217">
        <f>IF(N317="základní",J317,0)</f>
        <v>0</v>
      </c>
      <c r="BF317" s="217">
        <f>IF(N317="snížená",J317,0)</f>
        <v>0</v>
      </c>
      <c r="BG317" s="217">
        <f>IF(N317="zákl. přenesená",J317,0)</f>
        <v>0</v>
      </c>
      <c r="BH317" s="217">
        <f>IF(N317="sníž. přenesená",J317,0)</f>
        <v>0</v>
      </c>
      <c r="BI317" s="217">
        <f>IF(N317="nulová",J317,0)</f>
        <v>0</v>
      </c>
      <c r="BJ317" s="18" t="s">
        <v>81</v>
      </c>
      <c r="BK317" s="217">
        <f>ROUND(I317*H317,2)</f>
        <v>0</v>
      </c>
      <c r="BL317" s="18" t="s">
        <v>147</v>
      </c>
      <c r="BM317" s="216" t="s">
        <v>909</v>
      </c>
    </row>
    <row r="318" s="2" customFormat="1">
      <c r="A318" s="39"/>
      <c r="B318" s="40"/>
      <c r="C318" s="41"/>
      <c r="D318" s="218" t="s">
        <v>149</v>
      </c>
      <c r="E318" s="41"/>
      <c r="F318" s="219" t="s">
        <v>671</v>
      </c>
      <c r="G318" s="41"/>
      <c r="H318" s="41"/>
      <c r="I318" s="220"/>
      <c r="J318" s="41"/>
      <c r="K318" s="41"/>
      <c r="L318" s="45"/>
      <c r="M318" s="221"/>
      <c r="N318" s="222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149</v>
      </c>
      <c r="AU318" s="18" t="s">
        <v>83</v>
      </c>
    </row>
    <row r="319" s="2" customFormat="1">
      <c r="A319" s="39"/>
      <c r="B319" s="40"/>
      <c r="C319" s="41"/>
      <c r="D319" s="223" t="s">
        <v>151</v>
      </c>
      <c r="E319" s="41"/>
      <c r="F319" s="224" t="s">
        <v>672</v>
      </c>
      <c r="G319" s="41"/>
      <c r="H319" s="41"/>
      <c r="I319" s="220"/>
      <c r="J319" s="41"/>
      <c r="K319" s="41"/>
      <c r="L319" s="45"/>
      <c r="M319" s="221"/>
      <c r="N319" s="222"/>
      <c r="O319" s="85"/>
      <c r="P319" s="85"/>
      <c r="Q319" s="85"/>
      <c r="R319" s="85"/>
      <c r="S319" s="85"/>
      <c r="T319" s="86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151</v>
      </c>
      <c r="AU319" s="18" t="s">
        <v>83</v>
      </c>
    </row>
    <row r="320" s="13" customFormat="1">
      <c r="A320" s="13"/>
      <c r="B320" s="225"/>
      <c r="C320" s="226"/>
      <c r="D320" s="218" t="s">
        <v>153</v>
      </c>
      <c r="E320" s="227" t="s">
        <v>28</v>
      </c>
      <c r="F320" s="228" t="s">
        <v>910</v>
      </c>
      <c r="G320" s="226"/>
      <c r="H320" s="229">
        <v>448</v>
      </c>
      <c r="I320" s="230"/>
      <c r="J320" s="226"/>
      <c r="K320" s="226"/>
      <c r="L320" s="231"/>
      <c r="M320" s="232"/>
      <c r="N320" s="233"/>
      <c r="O320" s="233"/>
      <c r="P320" s="233"/>
      <c r="Q320" s="233"/>
      <c r="R320" s="233"/>
      <c r="S320" s="233"/>
      <c r="T320" s="23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5" t="s">
        <v>153</v>
      </c>
      <c r="AU320" s="235" t="s">
        <v>83</v>
      </c>
      <c r="AV320" s="13" t="s">
        <v>83</v>
      </c>
      <c r="AW320" s="13" t="s">
        <v>35</v>
      </c>
      <c r="AX320" s="13" t="s">
        <v>73</v>
      </c>
      <c r="AY320" s="235" t="s">
        <v>140</v>
      </c>
    </row>
    <row r="321" s="14" customFormat="1">
      <c r="A321" s="14"/>
      <c r="B321" s="236"/>
      <c r="C321" s="237"/>
      <c r="D321" s="218" t="s">
        <v>153</v>
      </c>
      <c r="E321" s="238" t="s">
        <v>28</v>
      </c>
      <c r="F321" s="239" t="s">
        <v>174</v>
      </c>
      <c r="G321" s="237"/>
      <c r="H321" s="240">
        <v>448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6" t="s">
        <v>153</v>
      </c>
      <c r="AU321" s="246" t="s">
        <v>83</v>
      </c>
      <c r="AV321" s="14" t="s">
        <v>147</v>
      </c>
      <c r="AW321" s="14" t="s">
        <v>35</v>
      </c>
      <c r="AX321" s="14" t="s">
        <v>81</v>
      </c>
      <c r="AY321" s="246" t="s">
        <v>140</v>
      </c>
    </row>
    <row r="322" s="2" customFormat="1" ht="16.5" customHeight="1">
      <c r="A322" s="39"/>
      <c r="B322" s="40"/>
      <c r="C322" s="248" t="s">
        <v>483</v>
      </c>
      <c r="D322" s="248" t="s">
        <v>290</v>
      </c>
      <c r="E322" s="249" t="s">
        <v>675</v>
      </c>
      <c r="F322" s="250" t="s">
        <v>676</v>
      </c>
      <c r="G322" s="251" t="s">
        <v>531</v>
      </c>
      <c r="H322" s="252">
        <v>456.95999999999998</v>
      </c>
      <c r="I322" s="253"/>
      <c r="J322" s="254">
        <f>ROUND(I322*H322,2)</f>
        <v>0</v>
      </c>
      <c r="K322" s="250" t="s">
        <v>146</v>
      </c>
      <c r="L322" s="255"/>
      <c r="M322" s="256" t="s">
        <v>28</v>
      </c>
      <c r="N322" s="257" t="s">
        <v>44</v>
      </c>
      <c r="O322" s="85"/>
      <c r="P322" s="214">
        <f>O322*H322</f>
        <v>0</v>
      </c>
      <c r="Q322" s="214">
        <v>0.056120000000000003</v>
      </c>
      <c r="R322" s="214">
        <f>Q322*H322</f>
        <v>25.644595200000001</v>
      </c>
      <c r="S322" s="214">
        <v>0</v>
      </c>
      <c r="T322" s="215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6" t="s">
        <v>197</v>
      </c>
      <c r="AT322" s="216" t="s">
        <v>290</v>
      </c>
      <c r="AU322" s="216" t="s">
        <v>83</v>
      </c>
      <c r="AY322" s="18" t="s">
        <v>140</v>
      </c>
      <c r="BE322" s="217">
        <f>IF(N322="základní",J322,0)</f>
        <v>0</v>
      </c>
      <c r="BF322" s="217">
        <f>IF(N322="snížená",J322,0)</f>
        <v>0</v>
      </c>
      <c r="BG322" s="217">
        <f>IF(N322="zákl. přenesená",J322,0)</f>
        <v>0</v>
      </c>
      <c r="BH322" s="217">
        <f>IF(N322="sníž. přenesená",J322,0)</f>
        <v>0</v>
      </c>
      <c r="BI322" s="217">
        <f>IF(N322="nulová",J322,0)</f>
        <v>0</v>
      </c>
      <c r="BJ322" s="18" t="s">
        <v>81</v>
      </c>
      <c r="BK322" s="217">
        <f>ROUND(I322*H322,2)</f>
        <v>0</v>
      </c>
      <c r="BL322" s="18" t="s">
        <v>147</v>
      </c>
      <c r="BM322" s="216" t="s">
        <v>911</v>
      </c>
    </row>
    <row r="323" s="2" customFormat="1">
      <c r="A323" s="39"/>
      <c r="B323" s="40"/>
      <c r="C323" s="41"/>
      <c r="D323" s="218" t="s">
        <v>149</v>
      </c>
      <c r="E323" s="41"/>
      <c r="F323" s="219" t="s">
        <v>676</v>
      </c>
      <c r="G323" s="41"/>
      <c r="H323" s="41"/>
      <c r="I323" s="220"/>
      <c r="J323" s="41"/>
      <c r="K323" s="41"/>
      <c r="L323" s="45"/>
      <c r="M323" s="221"/>
      <c r="N323" s="222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149</v>
      </c>
      <c r="AU323" s="18" t="s">
        <v>83</v>
      </c>
    </row>
    <row r="324" s="2" customFormat="1">
      <c r="A324" s="39"/>
      <c r="B324" s="40"/>
      <c r="C324" s="41"/>
      <c r="D324" s="218" t="s">
        <v>221</v>
      </c>
      <c r="E324" s="41"/>
      <c r="F324" s="247" t="s">
        <v>678</v>
      </c>
      <c r="G324" s="41"/>
      <c r="H324" s="41"/>
      <c r="I324" s="220"/>
      <c r="J324" s="41"/>
      <c r="K324" s="41"/>
      <c r="L324" s="45"/>
      <c r="M324" s="221"/>
      <c r="N324" s="222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221</v>
      </c>
      <c r="AU324" s="18" t="s">
        <v>83</v>
      </c>
    </row>
    <row r="325" s="13" customFormat="1">
      <c r="A325" s="13"/>
      <c r="B325" s="225"/>
      <c r="C325" s="226"/>
      <c r="D325" s="218" t="s">
        <v>153</v>
      </c>
      <c r="E325" s="227" t="s">
        <v>28</v>
      </c>
      <c r="F325" s="228" t="s">
        <v>910</v>
      </c>
      <c r="G325" s="226"/>
      <c r="H325" s="229">
        <v>448</v>
      </c>
      <c r="I325" s="230"/>
      <c r="J325" s="226"/>
      <c r="K325" s="226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153</v>
      </c>
      <c r="AU325" s="235" t="s">
        <v>83</v>
      </c>
      <c r="AV325" s="13" t="s">
        <v>83</v>
      </c>
      <c r="AW325" s="13" t="s">
        <v>35</v>
      </c>
      <c r="AX325" s="13" t="s">
        <v>73</v>
      </c>
      <c r="AY325" s="235" t="s">
        <v>140</v>
      </c>
    </row>
    <row r="326" s="14" customFormat="1">
      <c r="A326" s="14"/>
      <c r="B326" s="236"/>
      <c r="C326" s="237"/>
      <c r="D326" s="218" t="s">
        <v>153</v>
      </c>
      <c r="E326" s="238" t="s">
        <v>28</v>
      </c>
      <c r="F326" s="239" t="s">
        <v>174</v>
      </c>
      <c r="G326" s="237"/>
      <c r="H326" s="240">
        <v>448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153</v>
      </c>
      <c r="AU326" s="246" t="s">
        <v>83</v>
      </c>
      <c r="AV326" s="14" t="s">
        <v>147</v>
      </c>
      <c r="AW326" s="14" t="s">
        <v>35</v>
      </c>
      <c r="AX326" s="14" t="s">
        <v>81</v>
      </c>
      <c r="AY326" s="246" t="s">
        <v>140</v>
      </c>
    </row>
    <row r="327" s="13" customFormat="1">
      <c r="A327" s="13"/>
      <c r="B327" s="225"/>
      <c r="C327" s="226"/>
      <c r="D327" s="218" t="s">
        <v>153</v>
      </c>
      <c r="E327" s="226"/>
      <c r="F327" s="228" t="s">
        <v>912</v>
      </c>
      <c r="G327" s="226"/>
      <c r="H327" s="229">
        <v>456.95999999999998</v>
      </c>
      <c r="I327" s="230"/>
      <c r="J327" s="226"/>
      <c r="K327" s="226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153</v>
      </c>
      <c r="AU327" s="235" t="s">
        <v>83</v>
      </c>
      <c r="AV327" s="13" t="s">
        <v>83</v>
      </c>
      <c r="AW327" s="13" t="s">
        <v>4</v>
      </c>
      <c r="AX327" s="13" t="s">
        <v>81</v>
      </c>
      <c r="AY327" s="235" t="s">
        <v>140</v>
      </c>
    </row>
    <row r="328" s="2" customFormat="1" ht="16.5" customHeight="1">
      <c r="A328" s="39"/>
      <c r="B328" s="40"/>
      <c r="C328" s="205" t="s">
        <v>490</v>
      </c>
      <c r="D328" s="205" t="s">
        <v>142</v>
      </c>
      <c r="E328" s="206" t="s">
        <v>913</v>
      </c>
      <c r="F328" s="207" t="s">
        <v>914</v>
      </c>
      <c r="G328" s="208" t="s">
        <v>169</v>
      </c>
      <c r="H328" s="209">
        <v>0.153</v>
      </c>
      <c r="I328" s="210"/>
      <c r="J328" s="211">
        <f>ROUND(I328*H328,2)</f>
        <v>0</v>
      </c>
      <c r="K328" s="207" t="s">
        <v>146</v>
      </c>
      <c r="L328" s="45"/>
      <c r="M328" s="212" t="s">
        <v>28</v>
      </c>
      <c r="N328" s="213" t="s">
        <v>44</v>
      </c>
      <c r="O328" s="85"/>
      <c r="P328" s="214">
        <f>O328*H328</f>
        <v>0</v>
      </c>
      <c r="Q328" s="214">
        <v>0</v>
      </c>
      <c r="R328" s="214">
        <f>Q328*H328</f>
        <v>0</v>
      </c>
      <c r="S328" s="214">
        <v>2</v>
      </c>
      <c r="T328" s="215">
        <f>S328*H328</f>
        <v>0.30599999999999999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16" t="s">
        <v>147</v>
      </c>
      <c r="AT328" s="216" t="s">
        <v>142</v>
      </c>
      <c r="AU328" s="216" t="s">
        <v>83</v>
      </c>
      <c r="AY328" s="18" t="s">
        <v>140</v>
      </c>
      <c r="BE328" s="217">
        <f>IF(N328="základní",J328,0)</f>
        <v>0</v>
      </c>
      <c r="BF328" s="217">
        <f>IF(N328="snížená",J328,0)</f>
        <v>0</v>
      </c>
      <c r="BG328" s="217">
        <f>IF(N328="zákl. přenesená",J328,0)</f>
        <v>0</v>
      </c>
      <c r="BH328" s="217">
        <f>IF(N328="sníž. přenesená",J328,0)</f>
        <v>0</v>
      </c>
      <c r="BI328" s="217">
        <f>IF(N328="nulová",J328,0)</f>
        <v>0</v>
      </c>
      <c r="BJ328" s="18" t="s">
        <v>81</v>
      </c>
      <c r="BK328" s="217">
        <f>ROUND(I328*H328,2)</f>
        <v>0</v>
      </c>
      <c r="BL328" s="18" t="s">
        <v>147</v>
      </c>
      <c r="BM328" s="216" t="s">
        <v>915</v>
      </c>
    </row>
    <row r="329" s="2" customFormat="1">
      <c r="A329" s="39"/>
      <c r="B329" s="40"/>
      <c r="C329" s="41"/>
      <c r="D329" s="218" t="s">
        <v>149</v>
      </c>
      <c r="E329" s="41"/>
      <c r="F329" s="219" t="s">
        <v>914</v>
      </c>
      <c r="G329" s="41"/>
      <c r="H329" s="41"/>
      <c r="I329" s="220"/>
      <c r="J329" s="41"/>
      <c r="K329" s="41"/>
      <c r="L329" s="45"/>
      <c r="M329" s="221"/>
      <c r="N329" s="222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149</v>
      </c>
      <c r="AU329" s="18" t="s">
        <v>83</v>
      </c>
    </row>
    <row r="330" s="2" customFormat="1">
      <c r="A330" s="39"/>
      <c r="B330" s="40"/>
      <c r="C330" s="41"/>
      <c r="D330" s="223" t="s">
        <v>151</v>
      </c>
      <c r="E330" s="41"/>
      <c r="F330" s="224" t="s">
        <v>916</v>
      </c>
      <c r="G330" s="41"/>
      <c r="H330" s="41"/>
      <c r="I330" s="220"/>
      <c r="J330" s="41"/>
      <c r="K330" s="41"/>
      <c r="L330" s="45"/>
      <c r="M330" s="221"/>
      <c r="N330" s="222"/>
      <c r="O330" s="85"/>
      <c r="P330" s="85"/>
      <c r="Q330" s="85"/>
      <c r="R330" s="85"/>
      <c r="S330" s="85"/>
      <c r="T330" s="86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151</v>
      </c>
      <c r="AU330" s="18" t="s">
        <v>83</v>
      </c>
    </row>
    <row r="331" s="2" customFormat="1">
      <c r="A331" s="39"/>
      <c r="B331" s="40"/>
      <c r="C331" s="41"/>
      <c r="D331" s="218" t="s">
        <v>221</v>
      </c>
      <c r="E331" s="41"/>
      <c r="F331" s="247" t="s">
        <v>917</v>
      </c>
      <c r="G331" s="41"/>
      <c r="H331" s="41"/>
      <c r="I331" s="220"/>
      <c r="J331" s="41"/>
      <c r="K331" s="41"/>
      <c r="L331" s="45"/>
      <c r="M331" s="221"/>
      <c r="N331" s="222"/>
      <c r="O331" s="85"/>
      <c r="P331" s="85"/>
      <c r="Q331" s="85"/>
      <c r="R331" s="85"/>
      <c r="S331" s="85"/>
      <c r="T331" s="86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221</v>
      </c>
      <c r="AU331" s="18" t="s">
        <v>83</v>
      </c>
    </row>
    <row r="332" s="13" customFormat="1">
      <c r="A332" s="13"/>
      <c r="B332" s="225"/>
      <c r="C332" s="226"/>
      <c r="D332" s="218" t="s">
        <v>153</v>
      </c>
      <c r="E332" s="227" t="s">
        <v>28</v>
      </c>
      <c r="F332" s="228" t="s">
        <v>918</v>
      </c>
      <c r="G332" s="226"/>
      <c r="H332" s="229">
        <v>0.153</v>
      </c>
      <c r="I332" s="230"/>
      <c r="J332" s="226"/>
      <c r="K332" s="226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153</v>
      </c>
      <c r="AU332" s="235" t="s">
        <v>83</v>
      </c>
      <c r="AV332" s="13" t="s">
        <v>83</v>
      </c>
      <c r="AW332" s="13" t="s">
        <v>35</v>
      </c>
      <c r="AX332" s="13" t="s">
        <v>81</v>
      </c>
      <c r="AY332" s="235" t="s">
        <v>140</v>
      </c>
    </row>
    <row r="333" s="2" customFormat="1" ht="24.15" customHeight="1">
      <c r="A333" s="39"/>
      <c r="B333" s="40"/>
      <c r="C333" s="205" t="s">
        <v>496</v>
      </c>
      <c r="D333" s="205" t="s">
        <v>142</v>
      </c>
      <c r="E333" s="206" t="s">
        <v>919</v>
      </c>
      <c r="F333" s="207" t="s">
        <v>920</v>
      </c>
      <c r="G333" s="208" t="s">
        <v>169</v>
      </c>
      <c r="H333" s="209">
        <v>0.84999999999999998</v>
      </c>
      <c r="I333" s="210"/>
      <c r="J333" s="211">
        <f>ROUND(I333*H333,2)</f>
        <v>0</v>
      </c>
      <c r="K333" s="207" t="s">
        <v>146</v>
      </c>
      <c r="L333" s="45"/>
      <c r="M333" s="212" t="s">
        <v>28</v>
      </c>
      <c r="N333" s="213" t="s">
        <v>44</v>
      </c>
      <c r="O333" s="85"/>
      <c r="P333" s="214">
        <f>O333*H333</f>
        <v>0</v>
      </c>
      <c r="Q333" s="214">
        <v>0</v>
      </c>
      <c r="R333" s="214">
        <f>Q333*H333</f>
        <v>0</v>
      </c>
      <c r="S333" s="214">
        <v>2.2000000000000002</v>
      </c>
      <c r="T333" s="215">
        <f>S333*H333</f>
        <v>1.8700000000000001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6" t="s">
        <v>147</v>
      </c>
      <c r="AT333" s="216" t="s">
        <v>142</v>
      </c>
      <c r="AU333" s="216" t="s">
        <v>83</v>
      </c>
      <c r="AY333" s="18" t="s">
        <v>140</v>
      </c>
      <c r="BE333" s="217">
        <f>IF(N333="základní",J333,0)</f>
        <v>0</v>
      </c>
      <c r="BF333" s="217">
        <f>IF(N333="snížená",J333,0)</f>
        <v>0</v>
      </c>
      <c r="BG333" s="217">
        <f>IF(N333="zákl. přenesená",J333,0)</f>
        <v>0</v>
      </c>
      <c r="BH333" s="217">
        <f>IF(N333="sníž. přenesená",J333,0)</f>
        <v>0</v>
      </c>
      <c r="BI333" s="217">
        <f>IF(N333="nulová",J333,0)</f>
        <v>0</v>
      </c>
      <c r="BJ333" s="18" t="s">
        <v>81</v>
      </c>
      <c r="BK333" s="217">
        <f>ROUND(I333*H333,2)</f>
        <v>0</v>
      </c>
      <c r="BL333" s="18" t="s">
        <v>147</v>
      </c>
      <c r="BM333" s="216" t="s">
        <v>921</v>
      </c>
    </row>
    <row r="334" s="2" customFormat="1">
      <c r="A334" s="39"/>
      <c r="B334" s="40"/>
      <c r="C334" s="41"/>
      <c r="D334" s="218" t="s">
        <v>149</v>
      </c>
      <c r="E334" s="41"/>
      <c r="F334" s="219" t="s">
        <v>922</v>
      </c>
      <c r="G334" s="41"/>
      <c r="H334" s="41"/>
      <c r="I334" s="220"/>
      <c r="J334" s="41"/>
      <c r="K334" s="41"/>
      <c r="L334" s="45"/>
      <c r="M334" s="221"/>
      <c r="N334" s="222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149</v>
      </c>
      <c r="AU334" s="18" t="s">
        <v>83</v>
      </c>
    </row>
    <row r="335" s="2" customFormat="1">
      <c r="A335" s="39"/>
      <c r="B335" s="40"/>
      <c r="C335" s="41"/>
      <c r="D335" s="223" t="s">
        <v>151</v>
      </c>
      <c r="E335" s="41"/>
      <c r="F335" s="224" t="s">
        <v>923</v>
      </c>
      <c r="G335" s="41"/>
      <c r="H335" s="41"/>
      <c r="I335" s="220"/>
      <c r="J335" s="41"/>
      <c r="K335" s="41"/>
      <c r="L335" s="45"/>
      <c r="M335" s="221"/>
      <c r="N335" s="222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151</v>
      </c>
      <c r="AU335" s="18" t="s">
        <v>83</v>
      </c>
    </row>
    <row r="336" s="2" customFormat="1">
      <c r="A336" s="39"/>
      <c r="B336" s="40"/>
      <c r="C336" s="41"/>
      <c r="D336" s="218" t="s">
        <v>221</v>
      </c>
      <c r="E336" s="41"/>
      <c r="F336" s="247" t="s">
        <v>924</v>
      </c>
      <c r="G336" s="41"/>
      <c r="H336" s="41"/>
      <c r="I336" s="220"/>
      <c r="J336" s="41"/>
      <c r="K336" s="41"/>
      <c r="L336" s="45"/>
      <c r="M336" s="221"/>
      <c r="N336" s="222"/>
      <c r="O336" s="85"/>
      <c r="P336" s="85"/>
      <c r="Q336" s="85"/>
      <c r="R336" s="85"/>
      <c r="S336" s="85"/>
      <c r="T336" s="86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221</v>
      </c>
      <c r="AU336" s="18" t="s">
        <v>83</v>
      </c>
    </row>
    <row r="337" s="13" customFormat="1">
      <c r="A337" s="13"/>
      <c r="B337" s="225"/>
      <c r="C337" s="226"/>
      <c r="D337" s="218" t="s">
        <v>153</v>
      </c>
      <c r="E337" s="227" t="s">
        <v>28</v>
      </c>
      <c r="F337" s="228" t="s">
        <v>925</v>
      </c>
      <c r="G337" s="226"/>
      <c r="H337" s="229">
        <v>0.84999999999999998</v>
      </c>
      <c r="I337" s="230"/>
      <c r="J337" s="226"/>
      <c r="K337" s="226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153</v>
      </c>
      <c r="AU337" s="235" t="s">
        <v>83</v>
      </c>
      <c r="AV337" s="13" t="s">
        <v>83</v>
      </c>
      <c r="AW337" s="13" t="s">
        <v>35</v>
      </c>
      <c r="AX337" s="13" t="s">
        <v>81</v>
      </c>
      <c r="AY337" s="235" t="s">
        <v>140</v>
      </c>
    </row>
    <row r="338" s="2" customFormat="1" ht="24.15" customHeight="1">
      <c r="A338" s="39"/>
      <c r="B338" s="40"/>
      <c r="C338" s="205" t="s">
        <v>502</v>
      </c>
      <c r="D338" s="205" t="s">
        <v>142</v>
      </c>
      <c r="E338" s="206" t="s">
        <v>926</v>
      </c>
      <c r="F338" s="207" t="s">
        <v>927</v>
      </c>
      <c r="G338" s="208" t="s">
        <v>531</v>
      </c>
      <c r="H338" s="209">
        <v>8.1999999999999993</v>
      </c>
      <c r="I338" s="210"/>
      <c r="J338" s="211">
        <f>ROUND(I338*H338,2)</f>
        <v>0</v>
      </c>
      <c r="K338" s="207" t="s">
        <v>28</v>
      </c>
      <c r="L338" s="45"/>
      <c r="M338" s="212" t="s">
        <v>28</v>
      </c>
      <c r="N338" s="213" t="s">
        <v>44</v>
      </c>
      <c r="O338" s="85"/>
      <c r="P338" s="214">
        <f>O338*H338</f>
        <v>0</v>
      </c>
      <c r="Q338" s="214">
        <v>1.0000000000000001E-05</v>
      </c>
      <c r="R338" s="214">
        <f>Q338*H338</f>
        <v>8.2000000000000001E-05</v>
      </c>
      <c r="S338" s="214">
        <v>0</v>
      </c>
      <c r="T338" s="215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16" t="s">
        <v>147</v>
      </c>
      <c r="AT338" s="216" t="s">
        <v>142</v>
      </c>
      <c r="AU338" s="216" t="s">
        <v>83</v>
      </c>
      <c r="AY338" s="18" t="s">
        <v>140</v>
      </c>
      <c r="BE338" s="217">
        <f>IF(N338="základní",J338,0)</f>
        <v>0</v>
      </c>
      <c r="BF338" s="217">
        <f>IF(N338="snížená",J338,0)</f>
        <v>0</v>
      </c>
      <c r="BG338" s="217">
        <f>IF(N338="zákl. přenesená",J338,0)</f>
        <v>0</v>
      </c>
      <c r="BH338" s="217">
        <f>IF(N338="sníž. přenesená",J338,0)</f>
        <v>0</v>
      </c>
      <c r="BI338" s="217">
        <f>IF(N338="nulová",J338,0)</f>
        <v>0</v>
      </c>
      <c r="BJ338" s="18" t="s">
        <v>81</v>
      </c>
      <c r="BK338" s="217">
        <f>ROUND(I338*H338,2)</f>
        <v>0</v>
      </c>
      <c r="BL338" s="18" t="s">
        <v>147</v>
      </c>
      <c r="BM338" s="216" t="s">
        <v>928</v>
      </c>
    </row>
    <row r="339" s="2" customFormat="1">
      <c r="A339" s="39"/>
      <c r="B339" s="40"/>
      <c r="C339" s="41"/>
      <c r="D339" s="218" t="s">
        <v>149</v>
      </c>
      <c r="E339" s="41"/>
      <c r="F339" s="219" t="s">
        <v>929</v>
      </c>
      <c r="G339" s="41"/>
      <c r="H339" s="41"/>
      <c r="I339" s="220"/>
      <c r="J339" s="41"/>
      <c r="K339" s="41"/>
      <c r="L339" s="45"/>
      <c r="M339" s="221"/>
      <c r="N339" s="222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149</v>
      </c>
      <c r="AU339" s="18" t="s">
        <v>83</v>
      </c>
    </row>
    <row r="340" s="13" customFormat="1">
      <c r="A340" s="13"/>
      <c r="B340" s="225"/>
      <c r="C340" s="226"/>
      <c r="D340" s="218" t="s">
        <v>153</v>
      </c>
      <c r="E340" s="227" t="s">
        <v>28</v>
      </c>
      <c r="F340" s="228" t="s">
        <v>930</v>
      </c>
      <c r="G340" s="226"/>
      <c r="H340" s="229">
        <v>7</v>
      </c>
      <c r="I340" s="230"/>
      <c r="J340" s="226"/>
      <c r="K340" s="226"/>
      <c r="L340" s="231"/>
      <c r="M340" s="232"/>
      <c r="N340" s="233"/>
      <c r="O340" s="233"/>
      <c r="P340" s="233"/>
      <c r="Q340" s="233"/>
      <c r="R340" s="233"/>
      <c r="S340" s="233"/>
      <c r="T340" s="23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5" t="s">
        <v>153</v>
      </c>
      <c r="AU340" s="235" t="s">
        <v>83</v>
      </c>
      <c r="AV340" s="13" t="s">
        <v>83</v>
      </c>
      <c r="AW340" s="13" t="s">
        <v>35</v>
      </c>
      <c r="AX340" s="13" t="s">
        <v>73</v>
      </c>
      <c r="AY340" s="235" t="s">
        <v>140</v>
      </c>
    </row>
    <row r="341" s="13" customFormat="1">
      <c r="A341" s="13"/>
      <c r="B341" s="225"/>
      <c r="C341" s="226"/>
      <c r="D341" s="218" t="s">
        <v>153</v>
      </c>
      <c r="E341" s="227" t="s">
        <v>28</v>
      </c>
      <c r="F341" s="228" t="s">
        <v>931</v>
      </c>
      <c r="G341" s="226"/>
      <c r="H341" s="229">
        <v>1.2</v>
      </c>
      <c r="I341" s="230"/>
      <c r="J341" s="226"/>
      <c r="K341" s="226"/>
      <c r="L341" s="231"/>
      <c r="M341" s="232"/>
      <c r="N341" s="233"/>
      <c r="O341" s="233"/>
      <c r="P341" s="233"/>
      <c r="Q341" s="233"/>
      <c r="R341" s="233"/>
      <c r="S341" s="233"/>
      <c r="T341" s="23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5" t="s">
        <v>153</v>
      </c>
      <c r="AU341" s="235" t="s">
        <v>83</v>
      </c>
      <c r="AV341" s="13" t="s">
        <v>83</v>
      </c>
      <c r="AW341" s="13" t="s">
        <v>35</v>
      </c>
      <c r="AX341" s="13" t="s">
        <v>73</v>
      </c>
      <c r="AY341" s="235" t="s">
        <v>140</v>
      </c>
    </row>
    <row r="342" s="14" customFormat="1">
      <c r="A342" s="14"/>
      <c r="B342" s="236"/>
      <c r="C342" s="237"/>
      <c r="D342" s="218" t="s">
        <v>153</v>
      </c>
      <c r="E342" s="238" t="s">
        <v>28</v>
      </c>
      <c r="F342" s="239" t="s">
        <v>174</v>
      </c>
      <c r="G342" s="237"/>
      <c r="H342" s="240">
        <v>8.1999999999999993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6" t="s">
        <v>153</v>
      </c>
      <c r="AU342" s="246" t="s">
        <v>83</v>
      </c>
      <c r="AV342" s="14" t="s">
        <v>147</v>
      </c>
      <c r="AW342" s="14" t="s">
        <v>35</v>
      </c>
      <c r="AX342" s="14" t="s">
        <v>81</v>
      </c>
      <c r="AY342" s="246" t="s">
        <v>140</v>
      </c>
    </row>
    <row r="343" s="12" customFormat="1" ht="20.88" customHeight="1">
      <c r="A343" s="12"/>
      <c r="B343" s="189"/>
      <c r="C343" s="190"/>
      <c r="D343" s="191" t="s">
        <v>72</v>
      </c>
      <c r="E343" s="203" t="s">
        <v>701</v>
      </c>
      <c r="F343" s="203" t="s">
        <v>702</v>
      </c>
      <c r="G343" s="190"/>
      <c r="H343" s="190"/>
      <c r="I343" s="193"/>
      <c r="J343" s="204">
        <f>BK343</f>
        <v>0</v>
      </c>
      <c r="K343" s="190"/>
      <c r="L343" s="195"/>
      <c r="M343" s="196"/>
      <c r="N343" s="197"/>
      <c r="O343" s="197"/>
      <c r="P343" s="198">
        <f>SUM(P344:P347)</f>
        <v>0</v>
      </c>
      <c r="Q343" s="197"/>
      <c r="R343" s="198">
        <f>SUM(R344:R347)</f>
        <v>0</v>
      </c>
      <c r="S343" s="197"/>
      <c r="T343" s="199">
        <f>SUM(T344:T347)</f>
        <v>379.27000000000004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0" t="s">
        <v>81</v>
      </c>
      <c r="AT343" s="201" t="s">
        <v>72</v>
      </c>
      <c r="AU343" s="201" t="s">
        <v>83</v>
      </c>
      <c r="AY343" s="200" t="s">
        <v>140</v>
      </c>
      <c r="BK343" s="202">
        <f>SUM(BK344:BK347)</f>
        <v>0</v>
      </c>
    </row>
    <row r="344" s="2" customFormat="1" ht="24.15" customHeight="1">
      <c r="A344" s="39"/>
      <c r="B344" s="40"/>
      <c r="C344" s="205" t="s">
        <v>508</v>
      </c>
      <c r="D344" s="205" t="s">
        <v>142</v>
      </c>
      <c r="E344" s="206" t="s">
        <v>932</v>
      </c>
      <c r="F344" s="207" t="s">
        <v>933</v>
      </c>
      <c r="G344" s="208" t="s">
        <v>145</v>
      </c>
      <c r="H344" s="209">
        <v>2231</v>
      </c>
      <c r="I344" s="210"/>
      <c r="J344" s="211">
        <f>ROUND(I344*H344,2)</f>
        <v>0</v>
      </c>
      <c r="K344" s="207" t="s">
        <v>146</v>
      </c>
      <c r="L344" s="45"/>
      <c r="M344" s="212" t="s">
        <v>28</v>
      </c>
      <c r="N344" s="213" t="s">
        <v>44</v>
      </c>
      <c r="O344" s="85"/>
      <c r="P344" s="214">
        <f>O344*H344</f>
        <v>0</v>
      </c>
      <c r="Q344" s="214">
        <v>0</v>
      </c>
      <c r="R344" s="214">
        <f>Q344*H344</f>
        <v>0</v>
      </c>
      <c r="S344" s="214">
        <v>0.17000000000000001</v>
      </c>
      <c r="T344" s="215">
        <f>S344*H344</f>
        <v>379.27000000000004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16" t="s">
        <v>147</v>
      </c>
      <c r="AT344" s="216" t="s">
        <v>142</v>
      </c>
      <c r="AU344" s="216" t="s">
        <v>161</v>
      </c>
      <c r="AY344" s="18" t="s">
        <v>140</v>
      </c>
      <c r="BE344" s="217">
        <f>IF(N344="základní",J344,0)</f>
        <v>0</v>
      </c>
      <c r="BF344" s="217">
        <f>IF(N344="snížená",J344,0)</f>
        <v>0</v>
      </c>
      <c r="BG344" s="217">
        <f>IF(N344="zákl. přenesená",J344,0)</f>
        <v>0</v>
      </c>
      <c r="BH344" s="217">
        <f>IF(N344="sníž. přenesená",J344,0)</f>
        <v>0</v>
      </c>
      <c r="BI344" s="217">
        <f>IF(N344="nulová",J344,0)</f>
        <v>0</v>
      </c>
      <c r="BJ344" s="18" t="s">
        <v>81</v>
      </c>
      <c r="BK344" s="217">
        <f>ROUND(I344*H344,2)</f>
        <v>0</v>
      </c>
      <c r="BL344" s="18" t="s">
        <v>147</v>
      </c>
      <c r="BM344" s="216" t="s">
        <v>934</v>
      </c>
    </row>
    <row r="345" s="2" customFormat="1">
      <c r="A345" s="39"/>
      <c r="B345" s="40"/>
      <c r="C345" s="41"/>
      <c r="D345" s="218" t="s">
        <v>149</v>
      </c>
      <c r="E345" s="41"/>
      <c r="F345" s="219" t="s">
        <v>935</v>
      </c>
      <c r="G345" s="41"/>
      <c r="H345" s="41"/>
      <c r="I345" s="220"/>
      <c r="J345" s="41"/>
      <c r="K345" s="41"/>
      <c r="L345" s="45"/>
      <c r="M345" s="221"/>
      <c r="N345" s="222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149</v>
      </c>
      <c r="AU345" s="18" t="s">
        <v>161</v>
      </c>
    </row>
    <row r="346" s="2" customFormat="1">
      <c r="A346" s="39"/>
      <c r="B346" s="40"/>
      <c r="C346" s="41"/>
      <c r="D346" s="223" t="s">
        <v>151</v>
      </c>
      <c r="E346" s="41"/>
      <c r="F346" s="224" t="s">
        <v>936</v>
      </c>
      <c r="G346" s="41"/>
      <c r="H346" s="41"/>
      <c r="I346" s="220"/>
      <c r="J346" s="41"/>
      <c r="K346" s="41"/>
      <c r="L346" s="45"/>
      <c r="M346" s="221"/>
      <c r="N346" s="222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151</v>
      </c>
      <c r="AU346" s="18" t="s">
        <v>161</v>
      </c>
    </row>
    <row r="347" s="13" customFormat="1">
      <c r="A347" s="13"/>
      <c r="B347" s="225"/>
      <c r="C347" s="226"/>
      <c r="D347" s="218" t="s">
        <v>153</v>
      </c>
      <c r="E347" s="227" t="s">
        <v>28</v>
      </c>
      <c r="F347" s="228" t="s">
        <v>937</v>
      </c>
      <c r="G347" s="226"/>
      <c r="H347" s="229">
        <v>2231</v>
      </c>
      <c r="I347" s="230"/>
      <c r="J347" s="226"/>
      <c r="K347" s="226"/>
      <c r="L347" s="231"/>
      <c r="M347" s="232"/>
      <c r="N347" s="233"/>
      <c r="O347" s="233"/>
      <c r="P347" s="233"/>
      <c r="Q347" s="233"/>
      <c r="R347" s="233"/>
      <c r="S347" s="233"/>
      <c r="T347" s="23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5" t="s">
        <v>153</v>
      </c>
      <c r="AU347" s="235" t="s">
        <v>161</v>
      </c>
      <c r="AV347" s="13" t="s">
        <v>83</v>
      </c>
      <c r="AW347" s="13" t="s">
        <v>35</v>
      </c>
      <c r="AX347" s="13" t="s">
        <v>81</v>
      </c>
      <c r="AY347" s="235" t="s">
        <v>140</v>
      </c>
    </row>
    <row r="348" s="12" customFormat="1" ht="22.8" customHeight="1">
      <c r="A348" s="12"/>
      <c r="B348" s="189"/>
      <c r="C348" s="190"/>
      <c r="D348" s="191" t="s">
        <v>72</v>
      </c>
      <c r="E348" s="203" t="s">
        <v>745</v>
      </c>
      <c r="F348" s="203" t="s">
        <v>746</v>
      </c>
      <c r="G348" s="190"/>
      <c r="H348" s="190"/>
      <c r="I348" s="193"/>
      <c r="J348" s="204">
        <f>BK348</f>
        <v>0</v>
      </c>
      <c r="K348" s="190"/>
      <c r="L348" s="195"/>
      <c r="M348" s="196"/>
      <c r="N348" s="197"/>
      <c r="O348" s="197"/>
      <c r="P348" s="198">
        <f>SUM(P349:P386)</f>
        <v>0</v>
      </c>
      <c r="Q348" s="197"/>
      <c r="R348" s="198">
        <f>SUM(R349:R386)</f>
        <v>0</v>
      </c>
      <c r="S348" s="197"/>
      <c r="T348" s="199">
        <f>SUM(T349:T386)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0" t="s">
        <v>81</v>
      </c>
      <c r="AT348" s="201" t="s">
        <v>72</v>
      </c>
      <c r="AU348" s="201" t="s">
        <v>81</v>
      </c>
      <c r="AY348" s="200" t="s">
        <v>140</v>
      </c>
      <c r="BK348" s="202">
        <f>SUM(BK349:BK386)</f>
        <v>0</v>
      </c>
    </row>
    <row r="349" s="2" customFormat="1" ht="21.75" customHeight="1">
      <c r="A349" s="39"/>
      <c r="B349" s="40"/>
      <c r="C349" s="205" t="s">
        <v>514</v>
      </c>
      <c r="D349" s="205" t="s">
        <v>142</v>
      </c>
      <c r="E349" s="206" t="s">
        <v>748</v>
      </c>
      <c r="F349" s="207" t="s">
        <v>749</v>
      </c>
      <c r="G349" s="208" t="s">
        <v>275</v>
      </c>
      <c r="H349" s="209">
        <v>379.26999999999998</v>
      </c>
      <c r="I349" s="210"/>
      <c r="J349" s="211">
        <f>ROUND(I349*H349,2)</f>
        <v>0</v>
      </c>
      <c r="K349" s="207" t="s">
        <v>146</v>
      </c>
      <c r="L349" s="45"/>
      <c r="M349" s="212" t="s">
        <v>28</v>
      </c>
      <c r="N349" s="213" t="s">
        <v>44</v>
      </c>
      <c r="O349" s="85"/>
      <c r="P349" s="214">
        <f>O349*H349</f>
        <v>0</v>
      </c>
      <c r="Q349" s="214">
        <v>0</v>
      </c>
      <c r="R349" s="214">
        <f>Q349*H349</f>
        <v>0</v>
      </c>
      <c r="S349" s="214">
        <v>0</v>
      </c>
      <c r="T349" s="215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16" t="s">
        <v>147</v>
      </c>
      <c r="AT349" s="216" t="s">
        <v>142</v>
      </c>
      <c r="AU349" s="216" t="s">
        <v>83</v>
      </c>
      <c r="AY349" s="18" t="s">
        <v>140</v>
      </c>
      <c r="BE349" s="217">
        <f>IF(N349="základní",J349,0)</f>
        <v>0</v>
      </c>
      <c r="BF349" s="217">
        <f>IF(N349="snížená",J349,0)</f>
        <v>0</v>
      </c>
      <c r="BG349" s="217">
        <f>IF(N349="zákl. přenesená",J349,0)</f>
        <v>0</v>
      </c>
      <c r="BH349" s="217">
        <f>IF(N349="sníž. přenesená",J349,0)</f>
        <v>0</v>
      </c>
      <c r="BI349" s="217">
        <f>IF(N349="nulová",J349,0)</f>
        <v>0</v>
      </c>
      <c r="BJ349" s="18" t="s">
        <v>81</v>
      </c>
      <c r="BK349" s="217">
        <f>ROUND(I349*H349,2)</f>
        <v>0</v>
      </c>
      <c r="BL349" s="18" t="s">
        <v>147</v>
      </c>
      <c r="BM349" s="216" t="s">
        <v>938</v>
      </c>
    </row>
    <row r="350" s="2" customFormat="1">
      <c r="A350" s="39"/>
      <c r="B350" s="40"/>
      <c r="C350" s="41"/>
      <c r="D350" s="218" t="s">
        <v>149</v>
      </c>
      <c r="E350" s="41"/>
      <c r="F350" s="219" t="s">
        <v>751</v>
      </c>
      <c r="G350" s="41"/>
      <c r="H350" s="41"/>
      <c r="I350" s="220"/>
      <c r="J350" s="41"/>
      <c r="K350" s="41"/>
      <c r="L350" s="45"/>
      <c r="M350" s="221"/>
      <c r="N350" s="222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149</v>
      </c>
      <c r="AU350" s="18" t="s">
        <v>83</v>
      </c>
    </row>
    <row r="351" s="2" customFormat="1">
      <c r="A351" s="39"/>
      <c r="B351" s="40"/>
      <c r="C351" s="41"/>
      <c r="D351" s="223" t="s">
        <v>151</v>
      </c>
      <c r="E351" s="41"/>
      <c r="F351" s="224" t="s">
        <v>752</v>
      </c>
      <c r="G351" s="41"/>
      <c r="H351" s="41"/>
      <c r="I351" s="220"/>
      <c r="J351" s="41"/>
      <c r="K351" s="41"/>
      <c r="L351" s="45"/>
      <c r="M351" s="221"/>
      <c r="N351" s="222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151</v>
      </c>
      <c r="AU351" s="18" t="s">
        <v>83</v>
      </c>
    </row>
    <row r="352" s="13" customFormat="1">
      <c r="A352" s="13"/>
      <c r="B352" s="225"/>
      <c r="C352" s="226"/>
      <c r="D352" s="218" t="s">
        <v>153</v>
      </c>
      <c r="E352" s="227" t="s">
        <v>28</v>
      </c>
      <c r="F352" s="228" t="s">
        <v>939</v>
      </c>
      <c r="G352" s="226"/>
      <c r="H352" s="229">
        <v>379.26999999999998</v>
      </c>
      <c r="I352" s="230"/>
      <c r="J352" s="226"/>
      <c r="K352" s="226"/>
      <c r="L352" s="231"/>
      <c r="M352" s="232"/>
      <c r="N352" s="233"/>
      <c r="O352" s="233"/>
      <c r="P352" s="233"/>
      <c r="Q352" s="233"/>
      <c r="R352" s="233"/>
      <c r="S352" s="233"/>
      <c r="T352" s="23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5" t="s">
        <v>153</v>
      </c>
      <c r="AU352" s="235" t="s">
        <v>83</v>
      </c>
      <c r="AV352" s="13" t="s">
        <v>83</v>
      </c>
      <c r="AW352" s="13" t="s">
        <v>35</v>
      </c>
      <c r="AX352" s="13" t="s">
        <v>73</v>
      </c>
      <c r="AY352" s="235" t="s">
        <v>140</v>
      </c>
    </row>
    <row r="353" s="14" customFormat="1">
      <c r="A353" s="14"/>
      <c r="B353" s="236"/>
      <c r="C353" s="237"/>
      <c r="D353" s="218" t="s">
        <v>153</v>
      </c>
      <c r="E353" s="238" t="s">
        <v>28</v>
      </c>
      <c r="F353" s="239" t="s">
        <v>174</v>
      </c>
      <c r="G353" s="237"/>
      <c r="H353" s="240">
        <v>379.26999999999998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6" t="s">
        <v>153</v>
      </c>
      <c r="AU353" s="246" t="s">
        <v>83</v>
      </c>
      <c r="AV353" s="14" t="s">
        <v>147</v>
      </c>
      <c r="AW353" s="14" t="s">
        <v>35</v>
      </c>
      <c r="AX353" s="14" t="s">
        <v>81</v>
      </c>
      <c r="AY353" s="246" t="s">
        <v>140</v>
      </c>
    </row>
    <row r="354" s="2" customFormat="1" ht="24.15" customHeight="1">
      <c r="A354" s="39"/>
      <c r="B354" s="40"/>
      <c r="C354" s="205" t="s">
        <v>520</v>
      </c>
      <c r="D354" s="205" t="s">
        <v>142</v>
      </c>
      <c r="E354" s="206" t="s">
        <v>755</v>
      </c>
      <c r="F354" s="207" t="s">
        <v>756</v>
      </c>
      <c r="G354" s="208" t="s">
        <v>275</v>
      </c>
      <c r="H354" s="209">
        <v>3413.4299999999998</v>
      </c>
      <c r="I354" s="210"/>
      <c r="J354" s="211">
        <f>ROUND(I354*H354,2)</f>
        <v>0</v>
      </c>
      <c r="K354" s="207" t="s">
        <v>146</v>
      </c>
      <c r="L354" s="45"/>
      <c r="M354" s="212" t="s">
        <v>28</v>
      </c>
      <c r="N354" s="213" t="s">
        <v>44</v>
      </c>
      <c r="O354" s="85"/>
      <c r="P354" s="214">
        <f>O354*H354</f>
        <v>0</v>
      </c>
      <c r="Q354" s="214">
        <v>0</v>
      </c>
      <c r="R354" s="214">
        <f>Q354*H354</f>
        <v>0</v>
      </c>
      <c r="S354" s="214">
        <v>0</v>
      </c>
      <c r="T354" s="215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16" t="s">
        <v>147</v>
      </c>
      <c r="AT354" s="216" t="s">
        <v>142</v>
      </c>
      <c r="AU354" s="216" t="s">
        <v>83</v>
      </c>
      <c r="AY354" s="18" t="s">
        <v>140</v>
      </c>
      <c r="BE354" s="217">
        <f>IF(N354="základní",J354,0)</f>
        <v>0</v>
      </c>
      <c r="BF354" s="217">
        <f>IF(N354="snížená",J354,0)</f>
        <v>0</v>
      </c>
      <c r="BG354" s="217">
        <f>IF(N354="zákl. přenesená",J354,0)</f>
        <v>0</v>
      </c>
      <c r="BH354" s="217">
        <f>IF(N354="sníž. přenesená",J354,0)</f>
        <v>0</v>
      </c>
      <c r="BI354" s="217">
        <f>IF(N354="nulová",J354,0)</f>
        <v>0</v>
      </c>
      <c r="BJ354" s="18" t="s">
        <v>81</v>
      </c>
      <c r="BK354" s="217">
        <f>ROUND(I354*H354,2)</f>
        <v>0</v>
      </c>
      <c r="BL354" s="18" t="s">
        <v>147</v>
      </c>
      <c r="BM354" s="216" t="s">
        <v>940</v>
      </c>
    </row>
    <row r="355" s="2" customFormat="1">
      <c r="A355" s="39"/>
      <c r="B355" s="40"/>
      <c r="C355" s="41"/>
      <c r="D355" s="218" t="s">
        <v>149</v>
      </c>
      <c r="E355" s="41"/>
      <c r="F355" s="219" t="s">
        <v>758</v>
      </c>
      <c r="G355" s="41"/>
      <c r="H355" s="41"/>
      <c r="I355" s="220"/>
      <c r="J355" s="41"/>
      <c r="K355" s="41"/>
      <c r="L355" s="45"/>
      <c r="M355" s="221"/>
      <c r="N355" s="222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149</v>
      </c>
      <c r="AU355" s="18" t="s">
        <v>83</v>
      </c>
    </row>
    <row r="356" s="2" customFormat="1">
      <c r="A356" s="39"/>
      <c r="B356" s="40"/>
      <c r="C356" s="41"/>
      <c r="D356" s="223" t="s">
        <v>151</v>
      </c>
      <c r="E356" s="41"/>
      <c r="F356" s="224" t="s">
        <v>759</v>
      </c>
      <c r="G356" s="41"/>
      <c r="H356" s="41"/>
      <c r="I356" s="220"/>
      <c r="J356" s="41"/>
      <c r="K356" s="41"/>
      <c r="L356" s="45"/>
      <c r="M356" s="221"/>
      <c r="N356" s="222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151</v>
      </c>
      <c r="AU356" s="18" t="s">
        <v>83</v>
      </c>
    </row>
    <row r="357" s="2" customFormat="1">
      <c r="A357" s="39"/>
      <c r="B357" s="40"/>
      <c r="C357" s="41"/>
      <c r="D357" s="218" t="s">
        <v>221</v>
      </c>
      <c r="E357" s="41"/>
      <c r="F357" s="247" t="s">
        <v>228</v>
      </c>
      <c r="G357" s="41"/>
      <c r="H357" s="41"/>
      <c r="I357" s="220"/>
      <c r="J357" s="41"/>
      <c r="K357" s="41"/>
      <c r="L357" s="45"/>
      <c r="M357" s="221"/>
      <c r="N357" s="222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221</v>
      </c>
      <c r="AU357" s="18" t="s">
        <v>83</v>
      </c>
    </row>
    <row r="358" s="13" customFormat="1">
      <c r="A358" s="13"/>
      <c r="B358" s="225"/>
      <c r="C358" s="226"/>
      <c r="D358" s="218" t="s">
        <v>153</v>
      </c>
      <c r="E358" s="227" t="s">
        <v>28</v>
      </c>
      <c r="F358" s="228" t="s">
        <v>941</v>
      </c>
      <c r="G358" s="226"/>
      <c r="H358" s="229">
        <v>3413.4299999999998</v>
      </c>
      <c r="I358" s="230"/>
      <c r="J358" s="226"/>
      <c r="K358" s="226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153</v>
      </c>
      <c r="AU358" s="235" t="s">
        <v>83</v>
      </c>
      <c r="AV358" s="13" t="s">
        <v>83</v>
      </c>
      <c r="AW358" s="13" t="s">
        <v>35</v>
      </c>
      <c r="AX358" s="13" t="s">
        <v>73</v>
      </c>
      <c r="AY358" s="235" t="s">
        <v>140</v>
      </c>
    </row>
    <row r="359" s="14" customFormat="1">
      <c r="A359" s="14"/>
      <c r="B359" s="236"/>
      <c r="C359" s="237"/>
      <c r="D359" s="218" t="s">
        <v>153</v>
      </c>
      <c r="E359" s="238" t="s">
        <v>28</v>
      </c>
      <c r="F359" s="239" t="s">
        <v>174</v>
      </c>
      <c r="G359" s="237"/>
      <c r="H359" s="240">
        <v>3413.4299999999998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6" t="s">
        <v>153</v>
      </c>
      <c r="AU359" s="246" t="s">
        <v>83</v>
      </c>
      <c r="AV359" s="14" t="s">
        <v>147</v>
      </c>
      <c r="AW359" s="14" t="s">
        <v>35</v>
      </c>
      <c r="AX359" s="14" t="s">
        <v>81</v>
      </c>
      <c r="AY359" s="246" t="s">
        <v>140</v>
      </c>
    </row>
    <row r="360" s="2" customFormat="1" ht="21.75" customHeight="1">
      <c r="A360" s="39"/>
      <c r="B360" s="40"/>
      <c r="C360" s="205" t="s">
        <v>528</v>
      </c>
      <c r="D360" s="205" t="s">
        <v>142</v>
      </c>
      <c r="E360" s="206" t="s">
        <v>762</v>
      </c>
      <c r="F360" s="207" t="s">
        <v>763</v>
      </c>
      <c r="G360" s="208" t="s">
        <v>275</v>
      </c>
      <c r="H360" s="209">
        <v>4.7149999999999999</v>
      </c>
      <c r="I360" s="210"/>
      <c r="J360" s="211">
        <f>ROUND(I360*H360,2)</f>
        <v>0</v>
      </c>
      <c r="K360" s="207" t="s">
        <v>146</v>
      </c>
      <c r="L360" s="45"/>
      <c r="M360" s="212" t="s">
        <v>28</v>
      </c>
      <c r="N360" s="213" t="s">
        <v>44</v>
      </c>
      <c r="O360" s="85"/>
      <c r="P360" s="214">
        <f>O360*H360</f>
        <v>0</v>
      </c>
      <c r="Q360" s="214">
        <v>0</v>
      </c>
      <c r="R360" s="214">
        <f>Q360*H360</f>
        <v>0</v>
      </c>
      <c r="S360" s="214">
        <v>0</v>
      </c>
      <c r="T360" s="215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6" t="s">
        <v>147</v>
      </c>
      <c r="AT360" s="216" t="s">
        <v>142</v>
      </c>
      <c r="AU360" s="216" t="s">
        <v>83</v>
      </c>
      <c r="AY360" s="18" t="s">
        <v>140</v>
      </c>
      <c r="BE360" s="217">
        <f>IF(N360="základní",J360,0)</f>
        <v>0</v>
      </c>
      <c r="BF360" s="217">
        <f>IF(N360="snížená",J360,0)</f>
        <v>0</v>
      </c>
      <c r="BG360" s="217">
        <f>IF(N360="zákl. přenesená",J360,0)</f>
        <v>0</v>
      </c>
      <c r="BH360" s="217">
        <f>IF(N360="sníž. přenesená",J360,0)</f>
        <v>0</v>
      </c>
      <c r="BI360" s="217">
        <f>IF(N360="nulová",J360,0)</f>
        <v>0</v>
      </c>
      <c r="BJ360" s="18" t="s">
        <v>81</v>
      </c>
      <c r="BK360" s="217">
        <f>ROUND(I360*H360,2)</f>
        <v>0</v>
      </c>
      <c r="BL360" s="18" t="s">
        <v>147</v>
      </c>
      <c r="BM360" s="216" t="s">
        <v>942</v>
      </c>
    </row>
    <row r="361" s="2" customFormat="1">
      <c r="A361" s="39"/>
      <c r="B361" s="40"/>
      <c r="C361" s="41"/>
      <c r="D361" s="218" t="s">
        <v>149</v>
      </c>
      <c r="E361" s="41"/>
      <c r="F361" s="219" t="s">
        <v>765</v>
      </c>
      <c r="G361" s="41"/>
      <c r="H361" s="41"/>
      <c r="I361" s="220"/>
      <c r="J361" s="41"/>
      <c r="K361" s="41"/>
      <c r="L361" s="45"/>
      <c r="M361" s="221"/>
      <c r="N361" s="222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149</v>
      </c>
      <c r="AU361" s="18" t="s">
        <v>83</v>
      </c>
    </row>
    <row r="362" s="2" customFormat="1">
      <c r="A362" s="39"/>
      <c r="B362" s="40"/>
      <c r="C362" s="41"/>
      <c r="D362" s="223" t="s">
        <v>151</v>
      </c>
      <c r="E362" s="41"/>
      <c r="F362" s="224" t="s">
        <v>766</v>
      </c>
      <c r="G362" s="41"/>
      <c r="H362" s="41"/>
      <c r="I362" s="220"/>
      <c r="J362" s="41"/>
      <c r="K362" s="41"/>
      <c r="L362" s="45"/>
      <c r="M362" s="221"/>
      <c r="N362" s="222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151</v>
      </c>
      <c r="AU362" s="18" t="s">
        <v>83</v>
      </c>
    </row>
    <row r="363" s="13" customFormat="1">
      <c r="A363" s="13"/>
      <c r="B363" s="225"/>
      <c r="C363" s="226"/>
      <c r="D363" s="218" t="s">
        <v>153</v>
      </c>
      <c r="E363" s="227" t="s">
        <v>28</v>
      </c>
      <c r="F363" s="228" t="s">
        <v>943</v>
      </c>
      <c r="G363" s="226"/>
      <c r="H363" s="229">
        <v>2.8450000000000002</v>
      </c>
      <c r="I363" s="230"/>
      <c r="J363" s="226"/>
      <c r="K363" s="226"/>
      <c r="L363" s="231"/>
      <c r="M363" s="232"/>
      <c r="N363" s="233"/>
      <c r="O363" s="233"/>
      <c r="P363" s="233"/>
      <c r="Q363" s="233"/>
      <c r="R363" s="233"/>
      <c r="S363" s="233"/>
      <c r="T363" s="23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5" t="s">
        <v>153</v>
      </c>
      <c r="AU363" s="235" t="s">
        <v>83</v>
      </c>
      <c r="AV363" s="13" t="s">
        <v>83</v>
      </c>
      <c r="AW363" s="13" t="s">
        <v>35</v>
      </c>
      <c r="AX363" s="13" t="s">
        <v>73</v>
      </c>
      <c r="AY363" s="235" t="s">
        <v>140</v>
      </c>
    </row>
    <row r="364" s="13" customFormat="1">
      <c r="A364" s="13"/>
      <c r="B364" s="225"/>
      <c r="C364" s="226"/>
      <c r="D364" s="218" t="s">
        <v>153</v>
      </c>
      <c r="E364" s="227" t="s">
        <v>28</v>
      </c>
      <c r="F364" s="228" t="s">
        <v>944</v>
      </c>
      <c r="G364" s="226"/>
      <c r="H364" s="229">
        <v>1.8700000000000001</v>
      </c>
      <c r="I364" s="230"/>
      <c r="J364" s="226"/>
      <c r="K364" s="226"/>
      <c r="L364" s="231"/>
      <c r="M364" s="232"/>
      <c r="N364" s="233"/>
      <c r="O364" s="233"/>
      <c r="P364" s="233"/>
      <c r="Q364" s="233"/>
      <c r="R364" s="233"/>
      <c r="S364" s="233"/>
      <c r="T364" s="23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5" t="s">
        <v>153</v>
      </c>
      <c r="AU364" s="235" t="s">
        <v>83</v>
      </c>
      <c r="AV364" s="13" t="s">
        <v>83</v>
      </c>
      <c r="AW364" s="13" t="s">
        <v>35</v>
      </c>
      <c r="AX364" s="13" t="s">
        <v>73</v>
      </c>
      <c r="AY364" s="235" t="s">
        <v>140</v>
      </c>
    </row>
    <row r="365" s="14" customFormat="1">
      <c r="A365" s="14"/>
      <c r="B365" s="236"/>
      <c r="C365" s="237"/>
      <c r="D365" s="218" t="s">
        <v>153</v>
      </c>
      <c r="E365" s="238" t="s">
        <v>28</v>
      </c>
      <c r="F365" s="239" t="s">
        <v>174</v>
      </c>
      <c r="G365" s="237"/>
      <c r="H365" s="240">
        <v>4.7149999999999999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6" t="s">
        <v>153</v>
      </c>
      <c r="AU365" s="246" t="s">
        <v>83</v>
      </c>
      <c r="AV365" s="14" t="s">
        <v>147</v>
      </c>
      <c r="AW365" s="14" t="s">
        <v>35</v>
      </c>
      <c r="AX365" s="14" t="s">
        <v>81</v>
      </c>
      <c r="AY365" s="246" t="s">
        <v>140</v>
      </c>
    </row>
    <row r="366" s="2" customFormat="1" ht="24.15" customHeight="1">
      <c r="A366" s="39"/>
      <c r="B366" s="40"/>
      <c r="C366" s="205" t="s">
        <v>535</v>
      </c>
      <c r="D366" s="205" t="s">
        <v>142</v>
      </c>
      <c r="E366" s="206" t="s">
        <v>770</v>
      </c>
      <c r="F366" s="207" t="s">
        <v>771</v>
      </c>
      <c r="G366" s="208" t="s">
        <v>275</v>
      </c>
      <c r="H366" s="209">
        <v>42.435000000000002</v>
      </c>
      <c r="I366" s="210"/>
      <c r="J366" s="211">
        <f>ROUND(I366*H366,2)</f>
        <v>0</v>
      </c>
      <c r="K366" s="207" t="s">
        <v>146</v>
      </c>
      <c r="L366" s="45"/>
      <c r="M366" s="212" t="s">
        <v>28</v>
      </c>
      <c r="N366" s="213" t="s">
        <v>44</v>
      </c>
      <c r="O366" s="85"/>
      <c r="P366" s="214">
        <f>O366*H366</f>
        <v>0</v>
      </c>
      <c r="Q366" s="214">
        <v>0</v>
      </c>
      <c r="R366" s="214">
        <f>Q366*H366</f>
        <v>0</v>
      </c>
      <c r="S366" s="214">
        <v>0</v>
      </c>
      <c r="T366" s="215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16" t="s">
        <v>147</v>
      </c>
      <c r="AT366" s="216" t="s">
        <v>142</v>
      </c>
      <c r="AU366" s="216" t="s">
        <v>83</v>
      </c>
      <c r="AY366" s="18" t="s">
        <v>140</v>
      </c>
      <c r="BE366" s="217">
        <f>IF(N366="základní",J366,0)</f>
        <v>0</v>
      </c>
      <c r="BF366" s="217">
        <f>IF(N366="snížená",J366,0)</f>
        <v>0</v>
      </c>
      <c r="BG366" s="217">
        <f>IF(N366="zákl. přenesená",J366,0)</f>
        <v>0</v>
      </c>
      <c r="BH366" s="217">
        <f>IF(N366="sníž. přenesená",J366,0)</f>
        <v>0</v>
      </c>
      <c r="BI366" s="217">
        <f>IF(N366="nulová",J366,0)</f>
        <v>0</v>
      </c>
      <c r="BJ366" s="18" t="s">
        <v>81</v>
      </c>
      <c r="BK366" s="217">
        <f>ROUND(I366*H366,2)</f>
        <v>0</v>
      </c>
      <c r="BL366" s="18" t="s">
        <v>147</v>
      </c>
      <c r="BM366" s="216" t="s">
        <v>945</v>
      </c>
    </row>
    <row r="367" s="2" customFormat="1">
      <c r="A367" s="39"/>
      <c r="B367" s="40"/>
      <c r="C367" s="41"/>
      <c r="D367" s="218" t="s">
        <v>149</v>
      </c>
      <c r="E367" s="41"/>
      <c r="F367" s="219" t="s">
        <v>773</v>
      </c>
      <c r="G367" s="41"/>
      <c r="H367" s="41"/>
      <c r="I367" s="220"/>
      <c r="J367" s="41"/>
      <c r="K367" s="41"/>
      <c r="L367" s="45"/>
      <c r="M367" s="221"/>
      <c r="N367" s="222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149</v>
      </c>
      <c r="AU367" s="18" t="s">
        <v>83</v>
      </c>
    </row>
    <row r="368" s="2" customFormat="1">
      <c r="A368" s="39"/>
      <c r="B368" s="40"/>
      <c r="C368" s="41"/>
      <c r="D368" s="223" t="s">
        <v>151</v>
      </c>
      <c r="E368" s="41"/>
      <c r="F368" s="224" t="s">
        <v>774</v>
      </c>
      <c r="G368" s="41"/>
      <c r="H368" s="41"/>
      <c r="I368" s="220"/>
      <c r="J368" s="41"/>
      <c r="K368" s="41"/>
      <c r="L368" s="45"/>
      <c r="M368" s="221"/>
      <c r="N368" s="222"/>
      <c r="O368" s="85"/>
      <c r="P368" s="85"/>
      <c r="Q368" s="85"/>
      <c r="R368" s="85"/>
      <c r="S368" s="85"/>
      <c r="T368" s="86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151</v>
      </c>
      <c r="AU368" s="18" t="s">
        <v>83</v>
      </c>
    </row>
    <row r="369" s="2" customFormat="1">
      <c r="A369" s="39"/>
      <c r="B369" s="40"/>
      <c r="C369" s="41"/>
      <c r="D369" s="218" t="s">
        <v>221</v>
      </c>
      <c r="E369" s="41"/>
      <c r="F369" s="247" t="s">
        <v>228</v>
      </c>
      <c r="G369" s="41"/>
      <c r="H369" s="41"/>
      <c r="I369" s="220"/>
      <c r="J369" s="41"/>
      <c r="K369" s="41"/>
      <c r="L369" s="45"/>
      <c r="M369" s="221"/>
      <c r="N369" s="222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221</v>
      </c>
      <c r="AU369" s="18" t="s">
        <v>83</v>
      </c>
    </row>
    <row r="370" s="13" customFormat="1">
      <c r="A370" s="13"/>
      <c r="B370" s="225"/>
      <c r="C370" s="226"/>
      <c r="D370" s="218" t="s">
        <v>153</v>
      </c>
      <c r="E370" s="227" t="s">
        <v>28</v>
      </c>
      <c r="F370" s="228" t="s">
        <v>946</v>
      </c>
      <c r="G370" s="226"/>
      <c r="H370" s="229">
        <v>25.605</v>
      </c>
      <c r="I370" s="230"/>
      <c r="J370" s="226"/>
      <c r="K370" s="226"/>
      <c r="L370" s="231"/>
      <c r="M370" s="232"/>
      <c r="N370" s="233"/>
      <c r="O370" s="233"/>
      <c r="P370" s="233"/>
      <c r="Q370" s="233"/>
      <c r="R370" s="233"/>
      <c r="S370" s="233"/>
      <c r="T370" s="23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5" t="s">
        <v>153</v>
      </c>
      <c r="AU370" s="235" t="s">
        <v>83</v>
      </c>
      <c r="AV370" s="13" t="s">
        <v>83</v>
      </c>
      <c r="AW370" s="13" t="s">
        <v>35</v>
      </c>
      <c r="AX370" s="13" t="s">
        <v>73</v>
      </c>
      <c r="AY370" s="235" t="s">
        <v>140</v>
      </c>
    </row>
    <row r="371" s="13" customFormat="1">
      <c r="A371" s="13"/>
      <c r="B371" s="225"/>
      <c r="C371" s="226"/>
      <c r="D371" s="218" t="s">
        <v>153</v>
      </c>
      <c r="E371" s="227" t="s">
        <v>28</v>
      </c>
      <c r="F371" s="228" t="s">
        <v>947</v>
      </c>
      <c r="G371" s="226"/>
      <c r="H371" s="229">
        <v>16.829999999999998</v>
      </c>
      <c r="I371" s="230"/>
      <c r="J371" s="226"/>
      <c r="K371" s="226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153</v>
      </c>
      <c r="AU371" s="235" t="s">
        <v>83</v>
      </c>
      <c r="AV371" s="13" t="s">
        <v>83</v>
      </c>
      <c r="AW371" s="13" t="s">
        <v>35</v>
      </c>
      <c r="AX371" s="13" t="s">
        <v>73</v>
      </c>
      <c r="AY371" s="235" t="s">
        <v>140</v>
      </c>
    </row>
    <row r="372" s="14" customFormat="1">
      <c r="A372" s="14"/>
      <c r="B372" s="236"/>
      <c r="C372" s="237"/>
      <c r="D372" s="218" t="s">
        <v>153</v>
      </c>
      <c r="E372" s="238" t="s">
        <v>28</v>
      </c>
      <c r="F372" s="239" t="s">
        <v>174</v>
      </c>
      <c r="G372" s="237"/>
      <c r="H372" s="240">
        <v>42.435000000000002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153</v>
      </c>
      <c r="AU372" s="246" t="s">
        <v>83</v>
      </c>
      <c r="AV372" s="14" t="s">
        <v>147</v>
      </c>
      <c r="AW372" s="14" t="s">
        <v>35</v>
      </c>
      <c r="AX372" s="14" t="s">
        <v>81</v>
      </c>
      <c r="AY372" s="246" t="s">
        <v>140</v>
      </c>
    </row>
    <row r="373" s="2" customFormat="1" ht="37.8" customHeight="1">
      <c r="A373" s="39"/>
      <c r="B373" s="40"/>
      <c r="C373" s="205" t="s">
        <v>540</v>
      </c>
      <c r="D373" s="205" t="s">
        <v>142</v>
      </c>
      <c r="E373" s="206" t="s">
        <v>779</v>
      </c>
      <c r="F373" s="207" t="s">
        <v>780</v>
      </c>
      <c r="G373" s="208" t="s">
        <v>275</v>
      </c>
      <c r="H373" s="209">
        <v>2.8450000000000002</v>
      </c>
      <c r="I373" s="210"/>
      <c r="J373" s="211">
        <f>ROUND(I373*H373,2)</f>
        <v>0</v>
      </c>
      <c r="K373" s="207" t="s">
        <v>146</v>
      </c>
      <c r="L373" s="45"/>
      <c r="M373" s="212" t="s">
        <v>28</v>
      </c>
      <c r="N373" s="213" t="s">
        <v>44</v>
      </c>
      <c r="O373" s="85"/>
      <c r="P373" s="214">
        <f>O373*H373</f>
        <v>0</v>
      </c>
      <c r="Q373" s="214">
        <v>0</v>
      </c>
      <c r="R373" s="214">
        <f>Q373*H373</f>
        <v>0</v>
      </c>
      <c r="S373" s="214">
        <v>0</v>
      </c>
      <c r="T373" s="215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6" t="s">
        <v>147</v>
      </c>
      <c r="AT373" s="216" t="s">
        <v>142</v>
      </c>
      <c r="AU373" s="216" t="s">
        <v>83</v>
      </c>
      <c r="AY373" s="18" t="s">
        <v>140</v>
      </c>
      <c r="BE373" s="217">
        <f>IF(N373="základní",J373,0)</f>
        <v>0</v>
      </c>
      <c r="BF373" s="217">
        <f>IF(N373="snížená",J373,0)</f>
        <v>0</v>
      </c>
      <c r="BG373" s="217">
        <f>IF(N373="zákl. přenesená",J373,0)</f>
        <v>0</v>
      </c>
      <c r="BH373" s="217">
        <f>IF(N373="sníž. přenesená",J373,0)</f>
        <v>0</v>
      </c>
      <c r="BI373" s="217">
        <f>IF(N373="nulová",J373,0)</f>
        <v>0</v>
      </c>
      <c r="BJ373" s="18" t="s">
        <v>81</v>
      </c>
      <c r="BK373" s="217">
        <f>ROUND(I373*H373,2)</f>
        <v>0</v>
      </c>
      <c r="BL373" s="18" t="s">
        <v>147</v>
      </c>
      <c r="BM373" s="216" t="s">
        <v>948</v>
      </c>
    </row>
    <row r="374" s="2" customFormat="1">
      <c r="A374" s="39"/>
      <c r="B374" s="40"/>
      <c r="C374" s="41"/>
      <c r="D374" s="218" t="s">
        <v>149</v>
      </c>
      <c r="E374" s="41"/>
      <c r="F374" s="219" t="s">
        <v>782</v>
      </c>
      <c r="G374" s="41"/>
      <c r="H374" s="41"/>
      <c r="I374" s="220"/>
      <c r="J374" s="41"/>
      <c r="K374" s="41"/>
      <c r="L374" s="45"/>
      <c r="M374" s="221"/>
      <c r="N374" s="222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149</v>
      </c>
      <c r="AU374" s="18" t="s">
        <v>83</v>
      </c>
    </row>
    <row r="375" s="2" customFormat="1">
      <c r="A375" s="39"/>
      <c r="B375" s="40"/>
      <c r="C375" s="41"/>
      <c r="D375" s="223" t="s">
        <v>151</v>
      </c>
      <c r="E375" s="41"/>
      <c r="F375" s="224" t="s">
        <v>783</v>
      </c>
      <c r="G375" s="41"/>
      <c r="H375" s="41"/>
      <c r="I375" s="220"/>
      <c r="J375" s="41"/>
      <c r="K375" s="41"/>
      <c r="L375" s="45"/>
      <c r="M375" s="221"/>
      <c r="N375" s="222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151</v>
      </c>
      <c r="AU375" s="18" t="s">
        <v>83</v>
      </c>
    </row>
    <row r="376" s="13" customFormat="1">
      <c r="A376" s="13"/>
      <c r="B376" s="225"/>
      <c r="C376" s="226"/>
      <c r="D376" s="218" t="s">
        <v>153</v>
      </c>
      <c r="E376" s="227" t="s">
        <v>28</v>
      </c>
      <c r="F376" s="228" t="s">
        <v>949</v>
      </c>
      <c r="G376" s="226"/>
      <c r="H376" s="229">
        <v>2.8450000000000002</v>
      </c>
      <c r="I376" s="230"/>
      <c r="J376" s="226"/>
      <c r="K376" s="226"/>
      <c r="L376" s="231"/>
      <c r="M376" s="232"/>
      <c r="N376" s="233"/>
      <c r="O376" s="233"/>
      <c r="P376" s="233"/>
      <c r="Q376" s="233"/>
      <c r="R376" s="233"/>
      <c r="S376" s="233"/>
      <c r="T376" s="23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5" t="s">
        <v>153</v>
      </c>
      <c r="AU376" s="235" t="s">
        <v>83</v>
      </c>
      <c r="AV376" s="13" t="s">
        <v>83</v>
      </c>
      <c r="AW376" s="13" t="s">
        <v>35</v>
      </c>
      <c r="AX376" s="13" t="s">
        <v>73</v>
      </c>
      <c r="AY376" s="235" t="s">
        <v>140</v>
      </c>
    </row>
    <row r="377" s="14" customFormat="1">
      <c r="A377" s="14"/>
      <c r="B377" s="236"/>
      <c r="C377" s="237"/>
      <c r="D377" s="218" t="s">
        <v>153</v>
      </c>
      <c r="E377" s="238" t="s">
        <v>28</v>
      </c>
      <c r="F377" s="239" t="s">
        <v>174</v>
      </c>
      <c r="G377" s="237"/>
      <c r="H377" s="240">
        <v>2.8450000000000002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6" t="s">
        <v>153</v>
      </c>
      <c r="AU377" s="246" t="s">
        <v>83</v>
      </c>
      <c r="AV377" s="14" t="s">
        <v>147</v>
      </c>
      <c r="AW377" s="14" t="s">
        <v>35</v>
      </c>
      <c r="AX377" s="14" t="s">
        <v>81</v>
      </c>
      <c r="AY377" s="246" t="s">
        <v>140</v>
      </c>
    </row>
    <row r="378" s="2" customFormat="1" ht="37.8" customHeight="1">
      <c r="A378" s="39"/>
      <c r="B378" s="40"/>
      <c r="C378" s="205" t="s">
        <v>547</v>
      </c>
      <c r="D378" s="205" t="s">
        <v>142</v>
      </c>
      <c r="E378" s="206" t="s">
        <v>950</v>
      </c>
      <c r="F378" s="207" t="s">
        <v>951</v>
      </c>
      <c r="G378" s="208" t="s">
        <v>275</v>
      </c>
      <c r="H378" s="209">
        <v>1.8700000000000001</v>
      </c>
      <c r="I378" s="210"/>
      <c r="J378" s="211">
        <f>ROUND(I378*H378,2)</f>
        <v>0</v>
      </c>
      <c r="K378" s="207" t="s">
        <v>146</v>
      </c>
      <c r="L378" s="45"/>
      <c r="M378" s="212" t="s">
        <v>28</v>
      </c>
      <c r="N378" s="213" t="s">
        <v>44</v>
      </c>
      <c r="O378" s="85"/>
      <c r="P378" s="214">
        <f>O378*H378</f>
        <v>0</v>
      </c>
      <c r="Q378" s="214">
        <v>0</v>
      </c>
      <c r="R378" s="214">
        <f>Q378*H378</f>
        <v>0</v>
      </c>
      <c r="S378" s="214">
        <v>0</v>
      </c>
      <c r="T378" s="215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16" t="s">
        <v>147</v>
      </c>
      <c r="AT378" s="216" t="s">
        <v>142</v>
      </c>
      <c r="AU378" s="216" t="s">
        <v>83</v>
      </c>
      <c r="AY378" s="18" t="s">
        <v>140</v>
      </c>
      <c r="BE378" s="217">
        <f>IF(N378="základní",J378,0)</f>
        <v>0</v>
      </c>
      <c r="BF378" s="217">
        <f>IF(N378="snížená",J378,0)</f>
        <v>0</v>
      </c>
      <c r="BG378" s="217">
        <f>IF(N378="zákl. přenesená",J378,0)</f>
        <v>0</v>
      </c>
      <c r="BH378" s="217">
        <f>IF(N378="sníž. přenesená",J378,0)</f>
        <v>0</v>
      </c>
      <c r="BI378" s="217">
        <f>IF(N378="nulová",J378,0)</f>
        <v>0</v>
      </c>
      <c r="BJ378" s="18" t="s">
        <v>81</v>
      </c>
      <c r="BK378" s="217">
        <f>ROUND(I378*H378,2)</f>
        <v>0</v>
      </c>
      <c r="BL378" s="18" t="s">
        <v>147</v>
      </c>
      <c r="BM378" s="216" t="s">
        <v>952</v>
      </c>
    </row>
    <row r="379" s="2" customFormat="1">
      <c r="A379" s="39"/>
      <c r="B379" s="40"/>
      <c r="C379" s="41"/>
      <c r="D379" s="218" t="s">
        <v>149</v>
      </c>
      <c r="E379" s="41"/>
      <c r="F379" s="219" t="s">
        <v>953</v>
      </c>
      <c r="G379" s="41"/>
      <c r="H379" s="41"/>
      <c r="I379" s="220"/>
      <c r="J379" s="41"/>
      <c r="K379" s="41"/>
      <c r="L379" s="45"/>
      <c r="M379" s="221"/>
      <c r="N379" s="222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149</v>
      </c>
      <c r="AU379" s="18" t="s">
        <v>83</v>
      </c>
    </row>
    <row r="380" s="2" customFormat="1">
      <c r="A380" s="39"/>
      <c r="B380" s="40"/>
      <c r="C380" s="41"/>
      <c r="D380" s="223" t="s">
        <v>151</v>
      </c>
      <c r="E380" s="41"/>
      <c r="F380" s="224" t="s">
        <v>954</v>
      </c>
      <c r="G380" s="41"/>
      <c r="H380" s="41"/>
      <c r="I380" s="220"/>
      <c r="J380" s="41"/>
      <c r="K380" s="41"/>
      <c r="L380" s="45"/>
      <c r="M380" s="221"/>
      <c r="N380" s="222"/>
      <c r="O380" s="85"/>
      <c r="P380" s="85"/>
      <c r="Q380" s="85"/>
      <c r="R380" s="85"/>
      <c r="S380" s="85"/>
      <c r="T380" s="86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151</v>
      </c>
      <c r="AU380" s="18" t="s">
        <v>83</v>
      </c>
    </row>
    <row r="381" s="13" customFormat="1">
      <c r="A381" s="13"/>
      <c r="B381" s="225"/>
      <c r="C381" s="226"/>
      <c r="D381" s="218" t="s">
        <v>153</v>
      </c>
      <c r="E381" s="227" t="s">
        <v>28</v>
      </c>
      <c r="F381" s="228" t="s">
        <v>955</v>
      </c>
      <c r="G381" s="226"/>
      <c r="H381" s="229">
        <v>1.8700000000000001</v>
      </c>
      <c r="I381" s="230"/>
      <c r="J381" s="226"/>
      <c r="K381" s="226"/>
      <c r="L381" s="231"/>
      <c r="M381" s="232"/>
      <c r="N381" s="233"/>
      <c r="O381" s="233"/>
      <c r="P381" s="233"/>
      <c r="Q381" s="233"/>
      <c r="R381" s="233"/>
      <c r="S381" s="233"/>
      <c r="T381" s="23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5" t="s">
        <v>153</v>
      </c>
      <c r="AU381" s="235" t="s">
        <v>83</v>
      </c>
      <c r="AV381" s="13" t="s">
        <v>83</v>
      </c>
      <c r="AW381" s="13" t="s">
        <v>35</v>
      </c>
      <c r="AX381" s="13" t="s">
        <v>81</v>
      </c>
      <c r="AY381" s="235" t="s">
        <v>140</v>
      </c>
    </row>
    <row r="382" s="2" customFormat="1" ht="44.25" customHeight="1">
      <c r="A382" s="39"/>
      <c r="B382" s="40"/>
      <c r="C382" s="205" t="s">
        <v>553</v>
      </c>
      <c r="D382" s="205" t="s">
        <v>142</v>
      </c>
      <c r="E382" s="206" t="s">
        <v>786</v>
      </c>
      <c r="F382" s="207" t="s">
        <v>787</v>
      </c>
      <c r="G382" s="208" t="s">
        <v>275</v>
      </c>
      <c r="H382" s="209">
        <v>379.26999999999998</v>
      </c>
      <c r="I382" s="210"/>
      <c r="J382" s="211">
        <f>ROUND(I382*H382,2)</f>
        <v>0</v>
      </c>
      <c r="K382" s="207" t="s">
        <v>146</v>
      </c>
      <c r="L382" s="45"/>
      <c r="M382" s="212" t="s">
        <v>28</v>
      </c>
      <c r="N382" s="213" t="s">
        <v>44</v>
      </c>
      <c r="O382" s="85"/>
      <c r="P382" s="214">
        <f>O382*H382</f>
        <v>0</v>
      </c>
      <c r="Q382" s="214">
        <v>0</v>
      </c>
      <c r="R382" s="214">
        <f>Q382*H382</f>
        <v>0</v>
      </c>
      <c r="S382" s="214">
        <v>0</v>
      </c>
      <c r="T382" s="215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16" t="s">
        <v>147</v>
      </c>
      <c r="AT382" s="216" t="s">
        <v>142</v>
      </c>
      <c r="AU382" s="216" t="s">
        <v>83</v>
      </c>
      <c r="AY382" s="18" t="s">
        <v>140</v>
      </c>
      <c r="BE382" s="217">
        <f>IF(N382="základní",J382,0)</f>
        <v>0</v>
      </c>
      <c r="BF382" s="217">
        <f>IF(N382="snížená",J382,0)</f>
        <v>0</v>
      </c>
      <c r="BG382" s="217">
        <f>IF(N382="zákl. přenesená",J382,0)</f>
        <v>0</v>
      </c>
      <c r="BH382" s="217">
        <f>IF(N382="sníž. přenesená",J382,0)</f>
        <v>0</v>
      </c>
      <c r="BI382" s="217">
        <f>IF(N382="nulová",J382,0)</f>
        <v>0</v>
      </c>
      <c r="BJ382" s="18" t="s">
        <v>81</v>
      </c>
      <c r="BK382" s="217">
        <f>ROUND(I382*H382,2)</f>
        <v>0</v>
      </c>
      <c r="BL382" s="18" t="s">
        <v>147</v>
      </c>
      <c r="BM382" s="216" t="s">
        <v>956</v>
      </c>
    </row>
    <row r="383" s="2" customFormat="1">
      <c r="A383" s="39"/>
      <c r="B383" s="40"/>
      <c r="C383" s="41"/>
      <c r="D383" s="218" t="s">
        <v>149</v>
      </c>
      <c r="E383" s="41"/>
      <c r="F383" s="219" t="s">
        <v>277</v>
      </c>
      <c r="G383" s="41"/>
      <c r="H383" s="41"/>
      <c r="I383" s="220"/>
      <c r="J383" s="41"/>
      <c r="K383" s="41"/>
      <c r="L383" s="45"/>
      <c r="M383" s="221"/>
      <c r="N383" s="222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149</v>
      </c>
      <c r="AU383" s="18" t="s">
        <v>83</v>
      </c>
    </row>
    <row r="384" s="2" customFormat="1">
      <c r="A384" s="39"/>
      <c r="B384" s="40"/>
      <c r="C384" s="41"/>
      <c r="D384" s="223" t="s">
        <v>151</v>
      </c>
      <c r="E384" s="41"/>
      <c r="F384" s="224" t="s">
        <v>789</v>
      </c>
      <c r="G384" s="41"/>
      <c r="H384" s="41"/>
      <c r="I384" s="220"/>
      <c r="J384" s="41"/>
      <c r="K384" s="41"/>
      <c r="L384" s="45"/>
      <c r="M384" s="221"/>
      <c r="N384" s="222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151</v>
      </c>
      <c r="AU384" s="18" t="s">
        <v>83</v>
      </c>
    </row>
    <row r="385" s="13" customFormat="1">
      <c r="A385" s="13"/>
      <c r="B385" s="225"/>
      <c r="C385" s="226"/>
      <c r="D385" s="218" t="s">
        <v>153</v>
      </c>
      <c r="E385" s="227" t="s">
        <v>28</v>
      </c>
      <c r="F385" s="228" t="s">
        <v>957</v>
      </c>
      <c r="G385" s="226"/>
      <c r="H385" s="229">
        <v>379.26999999999998</v>
      </c>
      <c r="I385" s="230"/>
      <c r="J385" s="226"/>
      <c r="K385" s="226"/>
      <c r="L385" s="231"/>
      <c r="M385" s="232"/>
      <c r="N385" s="233"/>
      <c r="O385" s="233"/>
      <c r="P385" s="233"/>
      <c r="Q385" s="233"/>
      <c r="R385" s="233"/>
      <c r="S385" s="233"/>
      <c r="T385" s="23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5" t="s">
        <v>153</v>
      </c>
      <c r="AU385" s="235" t="s">
        <v>83</v>
      </c>
      <c r="AV385" s="13" t="s">
        <v>83</v>
      </c>
      <c r="AW385" s="13" t="s">
        <v>35</v>
      </c>
      <c r="AX385" s="13" t="s">
        <v>73</v>
      </c>
      <c r="AY385" s="235" t="s">
        <v>140</v>
      </c>
    </row>
    <row r="386" s="14" customFormat="1">
      <c r="A386" s="14"/>
      <c r="B386" s="236"/>
      <c r="C386" s="237"/>
      <c r="D386" s="218" t="s">
        <v>153</v>
      </c>
      <c r="E386" s="238" t="s">
        <v>28</v>
      </c>
      <c r="F386" s="239" t="s">
        <v>174</v>
      </c>
      <c r="G386" s="237"/>
      <c r="H386" s="240">
        <v>379.26999999999998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153</v>
      </c>
      <c r="AU386" s="246" t="s">
        <v>83</v>
      </c>
      <c r="AV386" s="14" t="s">
        <v>147</v>
      </c>
      <c r="AW386" s="14" t="s">
        <v>35</v>
      </c>
      <c r="AX386" s="14" t="s">
        <v>81</v>
      </c>
      <c r="AY386" s="246" t="s">
        <v>140</v>
      </c>
    </row>
    <row r="387" s="12" customFormat="1" ht="22.8" customHeight="1">
      <c r="A387" s="12"/>
      <c r="B387" s="189"/>
      <c r="C387" s="190"/>
      <c r="D387" s="191" t="s">
        <v>72</v>
      </c>
      <c r="E387" s="203" t="s">
        <v>799</v>
      </c>
      <c r="F387" s="203" t="s">
        <v>800</v>
      </c>
      <c r="G387" s="190"/>
      <c r="H387" s="190"/>
      <c r="I387" s="193"/>
      <c r="J387" s="204">
        <f>BK387</f>
        <v>0</v>
      </c>
      <c r="K387" s="190"/>
      <c r="L387" s="195"/>
      <c r="M387" s="196"/>
      <c r="N387" s="197"/>
      <c r="O387" s="197"/>
      <c r="P387" s="198">
        <f>SUM(P388:P390)</f>
        <v>0</v>
      </c>
      <c r="Q387" s="197"/>
      <c r="R387" s="198">
        <f>SUM(R388:R390)</f>
        <v>0</v>
      </c>
      <c r="S387" s="197"/>
      <c r="T387" s="199">
        <f>SUM(T388:T390)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00" t="s">
        <v>81</v>
      </c>
      <c r="AT387" s="201" t="s">
        <v>72</v>
      </c>
      <c r="AU387" s="201" t="s">
        <v>81</v>
      </c>
      <c r="AY387" s="200" t="s">
        <v>140</v>
      </c>
      <c r="BK387" s="202">
        <f>SUM(BK388:BK390)</f>
        <v>0</v>
      </c>
    </row>
    <row r="388" s="2" customFormat="1" ht="24.15" customHeight="1">
      <c r="A388" s="39"/>
      <c r="B388" s="40"/>
      <c r="C388" s="205" t="s">
        <v>558</v>
      </c>
      <c r="D388" s="205" t="s">
        <v>142</v>
      </c>
      <c r="E388" s="206" t="s">
        <v>802</v>
      </c>
      <c r="F388" s="207" t="s">
        <v>803</v>
      </c>
      <c r="G388" s="208" t="s">
        <v>275</v>
      </c>
      <c r="H388" s="209">
        <v>793.54999999999995</v>
      </c>
      <c r="I388" s="210"/>
      <c r="J388" s="211">
        <f>ROUND(I388*H388,2)</f>
        <v>0</v>
      </c>
      <c r="K388" s="207" t="s">
        <v>146</v>
      </c>
      <c r="L388" s="45"/>
      <c r="M388" s="212" t="s">
        <v>28</v>
      </c>
      <c r="N388" s="213" t="s">
        <v>44</v>
      </c>
      <c r="O388" s="85"/>
      <c r="P388" s="214">
        <f>O388*H388</f>
        <v>0</v>
      </c>
      <c r="Q388" s="214">
        <v>0</v>
      </c>
      <c r="R388" s="214">
        <f>Q388*H388</f>
        <v>0</v>
      </c>
      <c r="S388" s="214">
        <v>0</v>
      </c>
      <c r="T388" s="215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16" t="s">
        <v>147</v>
      </c>
      <c r="AT388" s="216" t="s">
        <v>142</v>
      </c>
      <c r="AU388" s="216" t="s">
        <v>83</v>
      </c>
      <c r="AY388" s="18" t="s">
        <v>140</v>
      </c>
      <c r="BE388" s="217">
        <f>IF(N388="základní",J388,0)</f>
        <v>0</v>
      </c>
      <c r="BF388" s="217">
        <f>IF(N388="snížená",J388,0)</f>
        <v>0</v>
      </c>
      <c r="BG388" s="217">
        <f>IF(N388="zákl. přenesená",J388,0)</f>
        <v>0</v>
      </c>
      <c r="BH388" s="217">
        <f>IF(N388="sníž. přenesená",J388,0)</f>
        <v>0</v>
      </c>
      <c r="BI388" s="217">
        <f>IF(N388="nulová",J388,0)</f>
        <v>0</v>
      </c>
      <c r="BJ388" s="18" t="s">
        <v>81</v>
      </c>
      <c r="BK388" s="217">
        <f>ROUND(I388*H388,2)</f>
        <v>0</v>
      </c>
      <c r="BL388" s="18" t="s">
        <v>147</v>
      </c>
      <c r="BM388" s="216" t="s">
        <v>958</v>
      </c>
    </row>
    <row r="389" s="2" customFormat="1">
      <c r="A389" s="39"/>
      <c r="B389" s="40"/>
      <c r="C389" s="41"/>
      <c r="D389" s="218" t="s">
        <v>149</v>
      </c>
      <c r="E389" s="41"/>
      <c r="F389" s="219" t="s">
        <v>805</v>
      </c>
      <c r="G389" s="41"/>
      <c r="H389" s="41"/>
      <c r="I389" s="220"/>
      <c r="J389" s="41"/>
      <c r="K389" s="41"/>
      <c r="L389" s="45"/>
      <c r="M389" s="221"/>
      <c r="N389" s="222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149</v>
      </c>
      <c r="AU389" s="18" t="s">
        <v>83</v>
      </c>
    </row>
    <row r="390" s="2" customFormat="1">
      <c r="A390" s="39"/>
      <c r="B390" s="40"/>
      <c r="C390" s="41"/>
      <c r="D390" s="223" t="s">
        <v>151</v>
      </c>
      <c r="E390" s="41"/>
      <c r="F390" s="224" t="s">
        <v>806</v>
      </c>
      <c r="G390" s="41"/>
      <c r="H390" s="41"/>
      <c r="I390" s="220"/>
      <c r="J390" s="41"/>
      <c r="K390" s="41"/>
      <c r="L390" s="45"/>
      <c r="M390" s="258"/>
      <c r="N390" s="259"/>
      <c r="O390" s="260"/>
      <c r="P390" s="260"/>
      <c r="Q390" s="260"/>
      <c r="R390" s="260"/>
      <c r="S390" s="260"/>
      <c r="T390" s="261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151</v>
      </c>
      <c r="AU390" s="18" t="s">
        <v>83</v>
      </c>
    </row>
    <row r="391" s="2" customFormat="1" ht="6.96" customHeight="1">
      <c r="A391" s="39"/>
      <c r="B391" s="60"/>
      <c r="C391" s="61"/>
      <c r="D391" s="61"/>
      <c r="E391" s="61"/>
      <c r="F391" s="61"/>
      <c r="G391" s="61"/>
      <c r="H391" s="61"/>
      <c r="I391" s="61"/>
      <c r="J391" s="61"/>
      <c r="K391" s="61"/>
      <c r="L391" s="45"/>
      <c r="M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</row>
  </sheetData>
  <sheetProtection sheet="1" autoFilter="0" formatColumns="0" formatRows="0" objects="1" scenarios="1" spinCount="100000" saltValue="ry5K6oO827+pXkqinXAksaGgFAPIyTF2lEnPwKWSGSnBdCUGoI21+Z4nvA93/gwozXU6CmoCoPEfC986E+8xyg==" hashValue="DlLZwrCNwMEkfXKcLUoeAUKdOmg9qgxNASn7vg1RsSwvsHZRcAUpt/lc9UK/y/m5lxVkST8oSpoNPY+G97q9rA==" algorithmName="SHA-512" password="CC35"/>
  <autoFilter ref="C88:K390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4" r:id="rId1" display="https://podminky.urs.cz/item/CS_URS_2025_02/122151101"/>
    <hyperlink ref="F98" r:id="rId2" display="https://podminky.urs.cz/item/CS_URS_2025_02/122251104"/>
    <hyperlink ref="F104" r:id="rId3" display="https://podminky.urs.cz/item/CS_URS_2025_02/132251101"/>
    <hyperlink ref="F109" r:id="rId4" display="https://podminky.urs.cz/item/CS_URS_2025_02/133251101"/>
    <hyperlink ref="F113" r:id="rId5" display="https://podminky.urs.cz/item/CS_URS_2025_02/162351103"/>
    <hyperlink ref="F117" r:id="rId6" display="https://podminky.urs.cz/item/CS_URS_2025_02/162751117"/>
    <hyperlink ref="F125" r:id="rId7" display="https://podminky.urs.cz/item/CS_URS_2025_02/167151101"/>
    <hyperlink ref="F129" r:id="rId8" display="https://podminky.urs.cz/item/CS_URS_2025_02/171201231"/>
    <hyperlink ref="F135" r:id="rId9" display="https://podminky.urs.cz/item/CS_URS_2025_02/174151101"/>
    <hyperlink ref="F147" r:id="rId10" display="https://podminky.urs.cz/item/CS_URS_2025_02/175151101"/>
    <hyperlink ref="F157" r:id="rId11" display="https://podminky.urs.cz/item/CS_URS_2025_02/181111111"/>
    <hyperlink ref="F162" r:id="rId12" display="https://podminky.urs.cz/item/CS_URS_2025_02/181351003"/>
    <hyperlink ref="F171" r:id="rId13" display="https://podminky.urs.cz/item/CS_URS_2025_02/181411131"/>
    <hyperlink ref="F179" r:id="rId14" display="https://podminky.urs.cz/item/CS_URS_2025_02/181951112"/>
    <hyperlink ref="F185" r:id="rId15" display="https://podminky.urs.cz/item/CS_URS_2025_02/183402121"/>
    <hyperlink ref="F190" r:id="rId16" display="https://podminky.urs.cz/item/CS_URS_2025_02/184813511"/>
    <hyperlink ref="F195" r:id="rId17" display="https://podminky.urs.cz/item/CS_URS_2025_02/185804312"/>
    <hyperlink ref="F202" r:id="rId18" display="https://podminky.urs.cz/item/CS_URS_2025_02/271572211"/>
    <hyperlink ref="F207" r:id="rId19" display="https://podminky.urs.cz/item/CS_URS_2025_02/451573111"/>
    <hyperlink ref="F212" r:id="rId20" display="https://podminky.urs.cz/item/CS_URS_2025_02/452311141"/>
    <hyperlink ref="F218" r:id="rId21" display="https://podminky.urs.cz/item/CS_URS_2025_02/564851111"/>
    <hyperlink ref="F222" r:id="rId22" display="https://podminky.urs.cz/item/CS_URS_2025_02/564871111"/>
    <hyperlink ref="F226" r:id="rId23" display="https://podminky.urs.cz/item/CS_URS_2025_02/564951413"/>
    <hyperlink ref="F230" r:id="rId24" display="https://podminky.urs.cz/item/CS_URS_2025_02/596412115"/>
    <hyperlink ref="F241" r:id="rId25" display="https://podminky.urs.cz/item/CS_URS_2025_02/871313121"/>
    <hyperlink ref="F249" r:id="rId26" display="https://podminky.urs.cz/item/CS_URS_2025_02/890411851"/>
    <hyperlink ref="F254" r:id="rId27" display="https://podminky.urs.cz/item/CS_URS_2025_02/895941301"/>
    <hyperlink ref="F262" r:id="rId28" display="https://podminky.urs.cz/item/CS_URS_2025_02/895941313"/>
    <hyperlink ref="F269" r:id="rId29" display="https://podminky.urs.cz/item/CS_URS_2025_02/899132111"/>
    <hyperlink ref="F274" r:id="rId30" display="https://podminky.urs.cz/item/CS_URS_2025_02/899132212"/>
    <hyperlink ref="F278" r:id="rId31" display="https://podminky.urs.cz/item/CS_URS_2025_02/899203211"/>
    <hyperlink ref="F283" r:id="rId32" display="https://podminky.urs.cz/item/CS_URS_2025_02/899204112"/>
    <hyperlink ref="F296" r:id="rId33" display="https://podminky.urs.cz/item/CS_URS_2025_02/899722113"/>
    <hyperlink ref="F309" r:id="rId34" display="https://podminky.urs.cz/item/CS_URS_2025_02/916131213"/>
    <hyperlink ref="F319" r:id="rId35" display="https://podminky.urs.cz/item/CS_URS_2025_02/916231213"/>
    <hyperlink ref="F330" r:id="rId36" display="https://podminky.urs.cz/item/CS_URS_2025_02/961044111"/>
    <hyperlink ref="F335" r:id="rId37" display="https://podminky.urs.cz/item/CS_URS_2025_02/971042651"/>
    <hyperlink ref="F346" r:id="rId38" display="https://podminky.urs.cz/item/CS_URS_2025_02/113107221"/>
    <hyperlink ref="F351" r:id="rId39" display="https://podminky.urs.cz/item/CS_URS_2025_02/997221551"/>
    <hyperlink ref="F356" r:id="rId40" display="https://podminky.urs.cz/item/CS_URS_2025_02/997221559"/>
    <hyperlink ref="F362" r:id="rId41" display="https://podminky.urs.cz/item/CS_URS_2025_02/997221561"/>
    <hyperlink ref="F368" r:id="rId42" display="https://podminky.urs.cz/item/CS_URS_2025_02/997221569"/>
    <hyperlink ref="F375" r:id="rId43" display="https://podminky.urs.cz/item/CS_URS_2025_02/997221861"/>
    <hyperlink ref="F380" r:id="rId44" display="https://podminky.urs.cz/item/CS_URS_2025_02/997221862"/>
    <hyperlink ref="F384" r:id="rId45" display="https://podminky.urs.cz/item/CS_URS_2025_02/997221873"/>
    <hyperlink ref="F390" r:id="rId46" display="https://podminky.urs.cz/item/CS_URS_2025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108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Lanškroun, ulice Seifertova - Stavební úpravy, III.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959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28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12. 11. 2025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30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27</v>
      </c>
      <c r="J20" s="137" t="s">
        <v>28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30</v>
      </c>
      <c r="J21" s="137" t="s">
        <v>28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ROUND(J87,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ROUND((SUM(BE87:BE280)),  2)</f>
        <v>0</v>
      </c>
      <c r="G33" s="39"/>
      <c r="H33" s="39"/>
      <c r="I33" s="149">
        <v>0.20999999999999999</v>
      </c>
      <c r="J33" s="148">
        <f>ROUND(((SUM(BE87:BE280))*I33),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ROUND((SUM(BF87:BF280)),  2)</f>
        <v>0</v>
      </c>
      <c r="G34" s="39"/>
      <c r="H34" s="39"/>
      <c r="I34" s="149">
        <v>0.12</v>
      </c>
      <c r="J34" s="148">
        <f>ROUND(((SUM(BF87:BF280))*I34),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ROUND((SUM(BG87:BG280)),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ROUND((SUM(BH87:BH280)),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ROUND((SUM(BI87:BI280)),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Lanškroun, ulice Seifertova - Stavební úpravy, III.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103 - Chodník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Lanškroun</v>
      </c>
      <c r="G52" s="41"/>
      <c r="H52" s="41"/>
      <c r="I52" s="33" t="s">
        <v>24</v>
      </c>
      <c r="J52" s="73" t="str">
        <f>IF(J12="","",J12)</f>
        <v>12. 11. 2025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33</v>
      </c>
      <c r="J54" s="37" t="str">
        <f>E21</f>
        <v>Ing. Jiří Cihlář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112</v>
      </c>
      <c r="D57" s="163"/>
      <c r="E57" s="163"/>
      <c r="F57" s="163"/>
      <c r="G57" s="163"/>
      <c r="H57" s="163"/>
      <c r="I57" s="163"/>
      <c r="J57" s="164" t="s">
        <v>113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J87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114</v>
      </c>
    </row>
    <row r="60" s="9" customFormat="1" ht="24.96" customHeight="1">
      <c r="A60" s="9"/>
      <c r="B60" s="166"/>
      <c r="C60" s="167"/>
      <c r="D60" s="168" t="s">
        <v>115</v>
      </c>
      <c r="E60" s="169"/>
      <c r="F60" s="169"/>
      <c r="G60" s="169"/>
      <c r="H60" s="169"/>
      <c r="I60" s="169"/>
      <c r="J60" s="170">
        <f>J88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116</v>
      </c>
      <c r="E61" s="175"/>
      <c r="F61" s="175"/>
      <c r="G61" s="175"/>
      <c r="H61" s="175"/>
      <c r="I61" s="175"/>
      <c r="J61" s="176">
        <f>J89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117</v>
      </c>
      <c r="E62" s="175"/>
      <c r="F62" s="175"/>
      <c r="G62" s="175"/>
      <c r="H62" s="175"/>
      <c r="I62" s="175"/>
      <c r="J62" s="176">
        <f>J155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119</v>
      </c>
      <c r="E63" s="175"/>
      <c r="F63" s="175"/>
      <c r="G63" s="175"/>
      <c r="H63" s="175"/>
      <c r="I63" s="175"/>
      <c r="J63" s="176">
        <f>J160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121</v>
      </c>
      <c r="E64" s="175"/>
      <c r="F64" s="175"/>
      <c r="G64" s="175"/>
      <c r="H64" s="175"/>
      <c r="I64" s="175"/>
      <c r="J64" s="176">
        <f>J187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2"/>
      <c r="C65" s="173"/>
      <c r="D65" s="174" t="s">
        <v>122</v>
      </c>
      <c r="E65" s="175"/>
      <c r="F65" s="175"/>
      <c r="G65" s="175"/>
      <c r="H65" s="175"/>
      <c r="I65" s="175"/>
      <c r="J65" s="176">
        <f>J219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123</v>
      </c>
      <c r="E66" s="175"/>
      <c r="F66" s="175"/>
      <c r="G66" s="175"/>
      <c r="H66" s="175"/>
      <c r="I66" s="175"/>
      <c r="J66" s="176">
        <f>J232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124</v>
      </c>
      <c r="E67" s="175"/>
      <c r="F67" s="175"/>
      <c r="G67" s="175"/>
      <c r="H67" s="175"/>
      <c r="I67" s="175"/>
      <c r="J67" s="176">
        <f>J277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125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61" t="str">
        <f>E7</f>
        <v>Lanškroun, ulice Seifertova - Stavební úpravy, III. etapa</v>
      </c>
      <c r="F77" s="33"/>
      <c r="G77" s="33"/>
      <c r="H77" s="33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109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0" t="str">
        <f>E9</f>
        <v>SO 103 - Chodník</v>
      </c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22</v>
      </c>
      <c r="D81" s="41"/>
      <c r="E81" s="41"/>
      <c r="F81" s="28" t="str">
        <f>F12</f>
        <v>Lanškroun</v>
      </c>
      <c r="G81" s="41"/>
      <c r="H81" s="41"/>
      <c r="I81" s="33" t="s">
        <v>24</v>
      </c>
      <c r="J81" s="73" t="str">
        <f>IF(J12="","",J12)</f>
        <v>12. 11. 2025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26</v>
      </c>
      <c r="D83" s="41"/>
      <c r="E83" s="41"/>
      <c r="F83" s="28" t="str">
        <f>E15</f>
        <v xml:space="preserve"> </v>
      </c>
      <c r="G83" s="41"/>
      <c r="H83" s="41"/>
      <c r="I83" s="33" t="s">
        <v>33</v>
      </c>
      <c r="J83" s="37" t="str">
        <f>E21</f>
        <v>Ing. Jiří Cihlář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31</v>
      </c>
      <c r="D84" s="41"/>
      <c r="E84" s="41"/>
      <c r="F84" s="28" t="str">
        <f>IF(E18="","",E18)</f>
        <v>Vyplň údaj</v>
      </c>
      <c r="G84" s="41"/>
      <c r="H84" s="41"/>
      <c r="I84" s="33" t="s">
        <v>36</v>
      </c>
      <c r="J84" s="37" t="str">
        <f>E24</f>
        <v xml:space="preserve"> 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78"/>
      <c r="B86" s="179"/>
      <c r="C86" s="180" t="s">
        <v>126</v>
      </c>
      <c r="D86" s="181" t="s">
        <v>58</v>
      </c>
      <c r="E86" s="181" t="s">
        <v>54</v>
      </c>
      <c r="F86" s="181" t="s">
        <v>55</v>
      </c>
      <c r="G86" s="181" t="s">
        <v>127</v>
      </c>
      <c r="H86" s="181" t="s">
        <v>128</v>
      </c>
      <c r="I86" s="181" t="s">
        <v>129</v>
      </c>
      <c r="J86" s="181" t="s">
        <v>113</v>
      </c>
      <c r="K86" s="182" t="s">
        <v>130</v>
      </c>
      <c r="L86" s="183"/>
      <c r="M86" s="93" t="s">
        <v>28</v>
      </c>
      <c r="N86" s="94" t="s">
        <v>43</v>
      </c>
      <c r="O86" s="94" t="s">
        <v>131</v>
      </c>
      <c r="P86" s="94" t="s">
        <v>132</v>
      </c>
      <c r="Q86" s="94" t="s">
        <v>133</v>
      </c>
      <c r="R86" s="94" t="s">
        <v>134</v>
      </c>
      <c r="S86" s="94" t="s">
        <v>135</v>
      </c>
      <c r="T86" s="95" t="s">
        <v>136</v>
      </c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</row>
    <row r="87" s="2" customFormat="1" ht="22.8" customHeight="1">
      <c r="A87" s="39"/>
      <c r="B87" s="40"/>
      <c r="C87" s="100" t="s">
        <v>137</v>
      </c>
      <c r="D87" s="41"/>
      <c r="E87" s="41"/>
      <c r="F87" s="41"/>
      <c r="G87" s="41"/>
      <c r="H87" s="41"/>
      <c r="I87" s="41"/>
      <c r="J87" s="184">
        <f>BK87</f>
        <v>0</v>
      </c>
      <c r="K87" s="41"/>
      <c r="L87" s="45"/>
      <c r="M87" s="96"/>
      <c r="N87" s="185"/>
      <c r="O87" s="97"/>
      <c r="P87" s="186">
        <f>P88</f>
        <v>0</v>
      </c>
      <c r="Q87" s="97"/>
      <c r="R87" s="186">
        <f>R88</f>
        <v>77.524515199999996</v>
      </c>
      <c r="S87" s="97"/>
      <c r="T87" s="187">
        <f>T88</f>
        <v>36.975000000000001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72</v>
      </c>
      <c r="AU87" s="18" t="s">
        <v>114</v>
      </c>
      <c r="BK87" s="188">
        <f>BK88</f>
        <v>0</v>
      </c>
    </row>
    <row r="88" s="12" customFormat="1" ht="25.92" customHeight="1">
      <c r="A88" s="12"/>
      <c r="B88" s="189"/>
      <c r="C88" s="190"/>
      <c r="D88" s="191" t="s">
        <v>72</v>
      </c>
      <c r="E88" s="192" t="s">
        <v>138</v>
      </c>
      <c r="F88" s="192" t="s">
        <v>139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P89+P155+P160+P187+P232+P277</f>
        <v>0</v>
      </c>
      <c r="Q88" s="197"/>
      <c r="R88" s="198">
        <f>R89+R155+R160+R187+R232+R277</f>
        <v>77.524515199999996</v>
      </c>
      <c r="S88" s="197"/>
      <c r="T88" s="199">
        <f>T89+T155+T160+T187+T232+T277</f>
        <v>36.975000000000001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81</v>
      </c>
      <c r="AT88" s="201" t="s">
        <v>72</v>
      </c>
      <c r="AU88" s="201" t="s">
        <v>73</v>
      </c>
      <c r="AY88" s="200" t="s">
        <v>140</v>
      </c>
      <c r="BK88" s="202">
        <f>BK89+BK155+BK160+BK187+BK232+BK277</f>
        <v>0</v>
      </c>
    </row>
    <row r="89" s="12" customFormat="1" ht="22.8" customHeight="1">
      <c r="A89" s="12"/>
      <c r="B89" s="189"/>
      <c r="C89" s="190"/>
      <c r="D89" s="191" t="s">
        <v>72</v>
      </c>
      <c r="E89" s="203" t="s">
        <v>81</v>
      </c>
      <c r="F89" s="203" t="s">
        <v>141</v>
      </c>
      <c r="G89" s="190"/>
      <c r="H89" s="190"/>
      <c r="I89" s="193"/>
      <c r="J89" s="204">
        <f>BK89</f>
        <v>0</v>
      </c>
      <c r="K89" s="190"/>
      <c r="L89" s="195"/>
      <c r="M89" s="196"/>
      <c r="N89" s="197"/>
      <c r="O89" s="197"/>
      <c r="P89" s="198">
        <f>SUM(P90:P154)</f>
        <v>0</v>
      </c>
      <c r="Q89" s="197"/>
      <c r="R89" s="198">
        <f>SUM(R90:R154)</f>
        <v>1.20024</v>
      </c>
      <c r="S89" s="197"/>
      <c r="T89" s="199">
        <f>SUM(T90:T154)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0" t="s">
        <v>81</v>
      </c>
      <c r="AT89" s="201" t="s">
        <v>72</v>
      </c>
      <c r="AU89" s="201" t="s">
        <v>81</v>
      </c>
      <c r="AY89" s="200" t="s">
        <v>140</v>
      </c>
      <c r="BK89" s="202">
        <f>SUM(BK90:BK154)</f>
        <v>0</v>
      </c>
    </row>
    <row r="90" s="2" customFormat="1" ht="33" customHeight="1">
      <c r="A90" s="39"/>
      <c r="B90" s="40"/>
      <c r="C90" s="205" t="s">
        <v>81</v>
      </c>
      <c r="D90" s="205" t="s">
        <v>142</v>
      </c>
      <c r="E90" s="206" t="s">
        <v>808</v>
      </c>
      <c r="F90" s="207" t="s">
        <v>809</v>
      </c>
      <c r="G90" s="208" t="s">
        <v>169</v>
      </c>
      <c r="H90" s="209">
        <v>5.25</v>
      </c>
      <c r="I90" s="210"/>
      <c r="J90" s="211">
        <f>ROUND(I90*H90,2)</f>
        <v>0</v>
      </c>
      <c r="K90" s="207" t="s">
        <v>146</v>
      </c>
      <c r="L90" s="45"/>
      <c r="M90" s="212" t="s">
        <v>28</v>
      </c>
      <c r="N90" s="213" t="s">
        <v>44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147</v>
      </c>
      <c r="AT90" s="216" t="s">
        <v>142</v>
      </c>
      <c r="AU90" s="216" t="s">
        <v>83</v>
      </c>
      <c r="AY90" s="18" t="s">
        <v>140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147</v>
      </c>
      <c r="BM90" s="216" t="s">
        <v>960</v>
      </c>
    </row>
    <row r="91" s="2" customFormat="1">
      <c r="A91" s="39"/>
      <c r="B91" s="40"/>
      <c r="C91" s="41"/>
      <c r="D91" s="218" t="s">
        <v>149</v>
      </c>
      <c r="E91" s="41"/>
      <c r="F91" s="219" t="s">
        <v>811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149</v>
      </c>
      <c r="AU91" s="18" t="s">
        <v>83</v>
      </c>
    </row>
    <row r="92" s="2" customFormat="1">
      <c r="A92" s="39"/>
      <c r="B92" s="40"/>
      <c r="C92" s="41"/>
      <c r="D92" s="223" t="s">
        <v>151</v>
      </c>
      <c r="E92" s="41"/>
      <c r="F92" s="224" t="s">
        <v>812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151</v>
      </c>
      <c r="AU92" s="18" t="s">
        <v>83</v>
      </c>
    </row>
    <row r="93" s="13" customFormat="1">
      <c r="A93" s="13"/>
      <c r="B93" s="225"/>
      <c r="C93" s="226"/>
      <c r="D93" s="218" t="s">
        <v>153</v>
      </c>
      <c r="E93" s="227" t="s">
        <v>28</v>
      </c>
      <c r="F93" s="228" t="s">
        <v>961</v>
      </c>
      <c r="G93" s="226"/>
      <c r="H93" s="229">
        <v>5.25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153</v>
      </c>
      <c r="AU93" s="235" t="s">
        <v>83</v>
      </c>
      <c r="AV93" s="13" t="s">
        <v>83</v>
      </c>
      <c r="AW93" s="13" t="s">
        <v>35</v>
      </c>
      <c r="AX93" s="13" t="s">
        <v>81</v>
      </c>
      <c r="AY93" s="235" t="s">
        <v>140</v>
      </c>
    </row>
    <row r="94" s="2" customFormat="1" ht="33" customHeight="1">
      <c r="A94" s="39"/>
      <c r="B94" s="40"/>
      <c r="C94" s="205" t="s">
        <v>83</v>
      </c>
      <c r="D94" s="205" t="s">
        <v>142</v>
      </c>
      <c r="E94" s="206" t="s">
        <v>962</v>
      </c>
      <c r="F94" s="207" t="s">
        <v>963</v>
      </c>
      <c r="G94" s="208" t="s">
        <v>169</v>
      </c>
      <c r="H94" s="209">
        <v>13.9</v>
      </c>
      <c r="I94" s="210"/>
      <c r="J94" s="211">
        <f>ROUND(I94*H94,2)</f>
        <v>0</v>
      </c>
      <c r="K94" s="207" t="s">
        <v>146</v>
      </c>
      <c r="L94" s="45"/>
      <c r="M94" s="212" t="s">
        <v>28</v>
      </c>
      <c r="N94" s="213" t="s">
        <v>44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147</v>
      </c>
      <c r="AT94" s="216" t="s">
        <v>142</v>
      </c>
      <c r="AU94" s="216" t="s">
        <v>83</v>
      </c>
      <c r="AY94" s="18" t="s">
        <v>140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81</v>
      </c>
      <c r="BK94" s="217">
        <f>ROUND(I94*H94,2)</f>
        <v>0</v>
      </c>
      <c r="BL94" s="18" t="s">
        <v>147</v>
      </c>
      <c r="BM94" s="216" t="s">
        <v>964</v>
      </c>
    </row>
    <row r="95" s="2" customFormat="1">
      <c r="A95" s="39"/>
      <c r="B95" s="40"/>
      <c r="C95" s="41"/>
      <c r="D95" s="218" t="s">
        <v>149</v>
      </c>
      <c r="E95" s="41"/>
      <c r="F95" s="219" t="s">
        <v>965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149</v>
      </c>
      <c r="AU95" s="18" t="s">
        <v>83</v>
      </c>
    </row>
    <row r="96" s="2" customFormat="1">
      <c r="A96" s="39"/>
      <c r="B96" s="40"/>
      <c r="C96" s="41"/>
      <c r="D96" s="223" t="s">
        <v>151</v>
      </c>
      <c r="E96" s="41"/>
      <c r="F96" s="224" t="s">
        <v>966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151</v>
      </c>
      <c r="AU96" s="18" t="s">
        <v>83</v>
      </c>
    </row>
    <row r="97" s="13" customFormat="1">
      <c r="A97" s="13"/>
      <c r="B97" s="225"/>
      <c r="C97" s="226"/>
      <c r="D97" s="218" t="s">
        <v>153</v>
      </c>
      <c r="E97" s="227" t="s">
        <v>28</v>
      </c>
      <c r="F97" s="228" t="s">
        <v>967</v>
      </c>
      <c r="G97" s="226"/>
      <c r="H97" s="229">
        <v>13.9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153</v>
      </c>
      <c r="AU97" s="235" t="s">
        <v>83</v>
      </c>
      <c r="AV97" s="13" t="s">
        <v>83</v>
      </c>
      <c r="AW97" s="13" t="s">
        <v>35</v>
      </c>
      <c r="AX97" s="13" t="s">
        <v>81</v>
      </c>
      <c r="AY97" s="235" t="s">
        <v>140</v>
      </c>
    </row>
    <row r="98" s="2" customFormat="1" ht="37.8" customHeight="1">
      <c r="A98" s="39"/>
      <c r="B98" s="40"/>
      <c r="C98" s="205" t="s">
        <v>161</v>
      </c>
      <c r="D98" s="205" t="s">
        <v>142</v>
      </c>
      <c r="E98" s="206" t="s">
        <v>257</v>
      </c>
      <c r="F98" s="207" t="s">
        <v>258</v>
      </c>
      <c r="G98" s="208" t="s">
        <v>169</v>
      </c>
      <c r="H98" s="209">
        <v>19.149999999999999</v>
      </c>
      <c r="I98" s="210"/>
      <c r="J98" s="211">
        <f>ROUND(I98*H98,2)</f>
        <v>0</v>
      </c>
      <c r="K98" s="207" t="s">
        <v>146</v>
      </c>
      <c r="L98" s="45"/>
      <c r="M98" s="212" t="s">
        <v>28</v>
      </c>
      <c r="N98" s="213" t="s">
        <v>44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147</v>
      </c>
      <c r="AT98" s="216" t="s">
        <v>142</v>
      </c>
      <c r="AU98" s="216" t="s">
        <v>83</v>
      </c>
      <c r="AY98" s="18" t="s">
        <v>140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81</v>
      </c>
      <c r="BK98" s="217">
        <f>ROUND(I98*H98,2)</f>
        <v>0</v>
      </c>
      <c r="BL98" s="18" t="s">
        <v>147</v>
      </c>
      <c r="BM98" s="216" t="s">
        <v>968</v>
      </c>
    </row>
    <row r="99" s="2" customFormat="1">
      <c r="A99" s="39"/>
      <c r="B99" s="40"/>
      <c r="C99" s="41"/>
      <c r="D99" s="218" t="s">
        <v>149</v>
      </c>
      <c r="E99" s="41"/>
      <c r="F99" s="219" t="s">
        <v>260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149</v>
      </c>
      <c r="AU99" s="18" t="s">
        <v>83</v>
      </c>
    </row>
    <row r="100" s="2" customFormat="1">
      <c r="A100" s="39"/>
      <c r="B100" s="40"/>
      <c r="C100" s="41"/>
      <c r="D100" s="223" t="s">
        <v>151</v>
      </c>
      <c r="E100" s="41"/>
      <c r="F100" s="224" t="s">
        <v>261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151</v>
      </c>
      <c r="AU100" s="18" t="s">
        <v>83</v>
      </c>
    </row>
    <row r="101" s="2" customFormat="1">
      <c r="A101" s="39"/>
      <c r="B101" s="40"/>
      <c r="C101" s="41"/>
      <c r="D101" s="218" t="s">
        <v>221</v>
      </c>
      <c r="E101" s="41"/>
      <c r="F101" s="247" t="s">
        <v>228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221</v>
      </c>
      <c r="AU101" s="18" t="s">
        <v>83</v>
      </c>
    </row>
    <row r="102" s="13" customFormat="1">
      <c r="A102" s="13"/>
      <c r="B102" s="225"/>
      <c r="C102" s="226"/>
      <c r="D102" s="218" t="s">
        <v>153</v>
      </c>
      <c r="E102" s="227" t="s">
        <v>28</v>
      </c>
      <c r="F102" s="228" t="s">
        <v>969</v>
      </c>
      <c r="G102" s="226"/>
      <c r="H102" s="229">
        <v>5.25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153</v>
      </c>
      <c r="AU102" s="235" t="s">
        <v>83</v>
      </c>
      <c r="AV102" s="13" t="s">
        <v>83</v>
      </c>
      <c r="AW102" s="13" t="s">
        <v>35</v>
      </c>
      <c r="AX102" s="13" t="s">
        <v>73</v>
      </c>
      <c r="AY102" s="235" t="s">
        <v>140</v>
      </c>
    </row>
    <row r="103" s="13" customFormat="1">
      <c r="A103" s="13"/>
      <c r="B103" s="225"/>
      <c r="C103" s="226"/>
      <c r="D103" s="218" t="s">
        <v>153</v>
      </c>
      <c r="E103" s="227" t="s">
        <v>28</v>
      </c>
      <c r="F103" s="228" t="s">
        <v>970</v>
      </c>
      <c r="G103" s="226"/>
      <c r="H103" s="229">
        <v>13.9</v>
      </c>
      <c r="I103" s="230"/>
      <c r="J103" s="226"/>
      <c r="K103" s="226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153</v>
      </c>
      <c r="AU103" s="235" t="s">
        <v>83</v>
      </c>
      <c r="AV103" s="13" t="s">
        <v>83</v>
      </c>
      <c r="AW103" s="13" t="s">
        <v>35</v>
      </c>
      <c r="AX103" s="13" t="s">
        <v>73</v>
      </c>
      <c r="AY103" s="235" t="s">
        <v>140</v>
      </c>
    </row>
    <row r="104" s="14" customFormat="1">
      <c r="A104" s="14"/>
      <c r="B104" s="236"/>
      <c r="C104" s="237"/>
      <c r="D104" s="218" t="s">
        <v>153</v>
      </c>
      <c r="E104" s="238" t="s">
        <v>28</v>
      </c>
      <c r="F104" s="239" t="s">
        <v>174</v>
      </c>
      <c r="G104" s="237"/>
      <c r="H104" s="240">
        <v>19.149999999999999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153</v>
      </c>
      <c r="AU104" s="246" t="s">
        <v>83</v>
      </c>
      <c r="AV104" s="14" t="s">
        <v>147</v>
      </c>
      <c r="AW104" s="14" t="s">
        <v>35</v>
      </c>
      <c r="AX104" s="14" t="s">
        <v>81</v>
      </c>
      <c r="AY104" s="246" t="s">
        <v>140</v>
      </c>
    </row>
    <row r="105" s="2" customFormat="1" ht="33" customHeight="1">
      <c r="A105" s="39"/>
      <c r="B105" s="40"/>
      <c r="C105" s="205" t="s">
        <v>147</v>
      </c>
      <c r="D105" s="205" t="s">
        <v>142</v>
      </c>
      <c r="E105" s="206" t="s">
        <v>273</v>
      </c>
      <c r="F105" s="207" t="s">
        <v>274</v>
      </c>
      <c r="G105" s="208" t="s">
        <v>275</v>
      </c>
      <c r="H105" s="209">
        <v>34.469999999999999</v>
      </c>
      <c r="I105" s="210"/>
      <c r="J105" s="211">
        <f>ROUND(I105*H105,2)</f>
        <v>0</v>
      </c>
      <c r="K105" s="207" t="s">
        <v>146</v>
      </c>
      <c r="L105" s="45"/>
      <c r="M105" s="212" t="s">
        <v>28</v>
      </c>
      <c r="N105" s="213" t="s">
        <v>44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147</v>
      </c>
      <c r="AT105" s="216" t="s">
        <v>142</v>
      </c>
      <c r="AU105" s="216" t="s">
        <v>83</v>
      </c>
      <c r="AY105" s="18" t="s">
        <v>140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81</v>
      </c>
      <c r="BK105" s="217">
        <f>ROUND(I105*H105,2)</f>
        <v>0</v>
      </c>
      <c r="BL105" s="18" t="s">
        <v>147</v>
      </c>
      <c r="BM105" s="216" t="s">
        <v>971</v>
      </c>
    </row>
    <row r="106" s="2" customFormat="1">
      <c r="A106" s="39"/>
      <c r="B106" s="40"/>
      <c r="C106" s="41"/>
      <c r="D106" s="218" t="s">
        <v>149</v>
      </c>
      <c r="E106" s="41"/>
      <c r="F106" s="219" t="s">
        <v>277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149</v>
      </c>
      <c r="AU106" s="18" t="s">
        <v>83</v>
      </c>
    </row>
    <row r="107" s="2" customFormat="1">
      <c r="A107" s="39"/>
      <c r="B107" s="40"/>
      <c r="C107" s="41"/>
      <c r="D107" s="223" t="s">
        <v>151</v>
      </c>
      <c r="E107" s="41"/>
      <c r="F107" s="224" t="s">
        <v>278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151</v>
      </c>
      <c r="AU107" s="18" t="s">
        <v>83</v>
      </c>
    </row>
    <row r="108" s="13" customFormat="1">
      <c r="A108" s="13"/>
      <c r="B108" s="225"/>
      <c r="C108" s="226"/>
      <c r="D108" s="218" t="s">
        <v>153</v>
      </c>
      <c r="E108" s="227" t="s">
        <v>28</v>
      </c>
      <c r="F108" s="228" t="s">
        <v>972</v>
      </c>
      <c r="G108" s="226"/>
      <c r="H108" s="229">
        <v>19.149999999999999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153</v>
      </c>
      <c r="AU108" s="235" t="s">
        <v>83</v>
      </c>
      <c r="AV108" s="13" t="s">
        <v>83</v>
      </c>
      <c r="AW108" s="13" t="s">
        <v>35</v>
      </c>
      <c r="AX108" s="13" t="s">
        <v>73</v>
      </c>
      <c r="AY108" s="235" t="s">
        <v>140</v>
      </c>
    </row>
    <row r="109" s="14" customFormat="1">
      <c r="A109" s="14"/>
      <c r="B109" s="236"/>
      <c r="C109" s="237"/>
      <c r="D109" s="218" t="s">
        <v>153</v>
      </c>
      <c r="E109" s="238" t="s">
        <v>28</v>
      </c>
      <c r="F109" s="239" t="s">
        <v>174</v>
      </c>
      <c r="G109" s="237"/>
      <c r="H109" s="240">
        <v>19.149999999999999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153</v>
      </c>
      <c r="AU109" s="246" t="s">
        <v>83</v>
      </c>
      <c r="AV109" s="14" t="s">
        <v>147</v>
      </c>
      <c r="AW109" s="14" t="s">
        <v>35</v>
      </c>
      <c r="AX109" s="14" t="s">
        <v>81</v>
      </c>
      <c r="AY109" s="246" t="s">
        <v>140</v>
      </c>
    </row>
    <row r="110" s="13" customFormat="1">
      <c r="A110" s="13"/>
      <c r="B110" s="225"/>
      <c r="C110" s="226"/>
      <c r="D110" s="218" t="s">
        <v>153</v>
      </c>
      <c r="E110" s="226"/>
      <c r="F110" s="228" t="s">
        <v>973</v>
      </c>
      <c r="G110" s="226"/>
      <c r="H110" s="229">
        <v>34.469999999999999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153</v>
      </c>
      <c r="AU110" s="235" t="s">
        <v>83</v>
      </c>
      <c r="AV110" s="13" t="s">
        <v>83</v>
      </c>
      <c r="AW110" s="13" t="s">
        <v>4</v>
      </c>
      <c r="AX110" s="13" t="s">
        <v>81</v>
      </c>
      <c r="AY110" s="235" t="s">
        <v>140</v>
      </c>
    </row>
    <row r="111" s="2" customFormat="1" ht="37.8" customHeight="1">
      <c r="A111" s="39"/>
      <c r="B111" s="40"/>
      <c r="C111" s="205" t="s">
        <v>175</v>
      </c>
      <c r="D111" s="205" t="s">
        <v>142</v>
      </c>
      <c r="E111" s="206" t="s">
        <v>310</v>
      </c>
      <c r="F111" s="207" t="s">
        <v>311</v>
      </c>
      <c r="G111" s="208" t="s">
        <v>145</v>
      </c>
      <c r="H111" s="209">
        <v>8</v>
      </c>
      <c r="I111" s="210"/>
      <c r="J111" s="211">
        <f>ROUND(I111*H111,2)</f>
        <v>0</v>
      </c>
      <c r="K111" s="207" t="s">
        <v>146</v>
      </c>
      <c r="L111" s="45"/>
      <c r="M111" s="212" t="s">
        <v>28</v>
      </c>
      <c r="N111" s="213" t="s">
        <v>44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147</v>
      </c>
      <c r="AT111" s="216" t="s">
        <v>142</v>
      </c>
      <c r="AU111" s="216" t="s">
        <v>83</v>
      </c>
      <c r="AY111" s="18" t="s">
        <v>140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81</v>
      </c>
      <c r="BK111" s="217">
        <f>ROUND(I111*H111,2)</f>
        <v>0</v>
      </c>
      <c r="BL111" s="18" t="s">
        <v>147</v>
      </c>
      <c r="BM111" s="216" t="s">
        <v>974</v>
      </c>
    </row>
    <row r="112" s="2" customFormat="1">
      <c r="A112" s="39"/>
      <c r="B112" s="40"/>
      <c r="C112" s="41"/>
      <c r="D112" s="218" t="s">
        <v>149</v>
      </c>
      <c r="E112" s="41"/>
      <c r="F112" s="219" t="s">
        <v>313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149</v>
      </c>
      <c r="AU112" s="18" t="s">
        <v>83</v>
      </c>
    </row>
    <row r="113" s="2" customFormat="1">
      <c r="A113" s="39"/>
      <c r="B113" s="40"/>
      <c r="C113" s="41"/>
      <c r="D113" s="223" t="s">
        <v>151</v>
      </c>
      <c r="E113" s="41"/>
      <c r="F113" s="224" t="s">
        <v>314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151</v>
      </c>
      <c r="AU113" s="18" t="s">
        <v>83</v>
      </c>
    </row>
    <row r="114" s="13" customFormat="1">
      <c r="A114" s="13"/>
      <c r="B114" s="225"/>
      <c r="C114" s="226"/>
      <c r="D114" s="218" t="s">
        <v>153</v>
      </c>
      <c r="E114" s="227" t="s">
        <v>28</v>
      </c>
      <c r="F114" s="228" t="s">
        <v>197</v>
      </c>
      <c r="G114" s="226"/>
      <c r="H114" s="229">
        <v>8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153</v>
      </c>
      <c r="AU114" s="235" t="s">
        <v>83</v>
      </c>
      <c r="AV114" s="13" t="s">
        <v>83</v>
      </c>
      <c r="AW114" s="13" t="s">
        <v>35</v>
      </c>
      <c r="AX114" s="13" t="s">
        <v>73</v>
      </c>
      <c r="AY114" s="235" t="s">
        <v>140</v>
      </c>
    </row>
    <row r="115" s="14" customFormat="1">
      <c r="A115" s="14"/>
      <c r="B115" s="236"/>
      <c r="C115" s="237"/>
      <c r="D115" s="218" t="s">
        <v>153</v>
      </c>
      <c r="E115" s="238" t="s">
        <v>28</v>
      </c>
      <c r="F115" s="239" t="s">
        <v>174</v>
      </c>
      <c r="G115" s="237"/>
      <c r="H115" s="240">
        <v>8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153</v>
      </c>
      <c r="AU115" s="246" t="s">
        <v>83</v>
      </c>
      <c r="AV115" s="14" t="s">
        <v>147</v>
      </c>
      <c r="AW115" s="14" t="s">
        <v>35</v>
      </c>
      <c r="AX115" s="14" t="s">
        <v>81</v>
      </c>
      <c r="AY115" s="246" t="s">
        <v>140</v>
      </c>
    </row>
    <row r="116" s="2" customFormat="1" ht="24.15" customHeight="1">
      <c r="A116" s="39"/>
      <c r="B116" s="40"/>
      <c r="C116" s="205" t="s">
        <v>183</v>
      </c>
      <c r="D116" s="205" t="s">
        <v>142</v>
      </c>
      <c r="E116" s="206" t="s">
        <v>317</v>
      </c>
      <c r="F116" s="207" t="s">
        <v>318</v>
      </c>
      <c r="G116" s="208" t="s">
        <v>145</v>
      </c>
      <c r="H116" s="209">
        <v>8</v>
      </c>
      <c r="I116" s="210"/>
      <c r="J116" s="211">
        <f>ROUND(I116*H116,2)</f>
        <v>0</v>
      </c>
      <c r="K116" s="207" t="s">
        <v>146</v>
      </c>
      <c r="L116" s="45"/>
      <c r="M116" s="212" t="s">
        <v>28</v>
      </c>
      <c r="N116" s="213" t="s">
        <v>44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147</v>
      </c>
      <c r="AT116" s="216" t="s">
        <v>142</v>
      </c>
      <c r="AU116" s="216" t="s">
        <v>83</v>
      </c>
      <c r="AY116" s="18" t="s">
        <v>140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81</v>
      </c>
      <c r="BK116" s="217">
        <f>ROUND(I116*H116,2)</f>
        <v>0</v>
      </c>
      <c r="BL116" s="18" t="s">
        <v>147</v>
      </c>
      <c r="BM116" s="216" t="s">
        <v>975</v>
      </c>
    </row>
    <row r="117" s="2" customFormat="1">
      <c r="A117" s="39"/>
      <c r="B117" s="40"/>
      <c r="C117" s="41"/>
      <c r="D117" s="218" t="s">
        <v>149</v>
      </c>
      <c r="E117" s="41"/>
      <c r="F117" s="219" t="s">
        <v>320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149</v>
      </c>
      <c r="AU117" s="18" t="s">
        <v>83</v>
      </c>
    </row>
    <row r="118" s="2" customFormat="1">
      <c r="A118" s="39"/>
      <c r="B118" s="40"/>
      <c r="C118" s="41"/>
      <c r="D118" s="223" t="s">
        <v>151</v>
      </c>
      <c r="E118" s="41"/>
      <c r="F118" s="224" t="s">
        <v>321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151</v>
      </c>
      <c r="AU118" s="18" t="s">
        <v>83</v>
      </c>
    </row>
    <row r="119" s="13" customFormat="1">
      <c r="A119" s="13"/>
      <c r="B119" s="225"/>
      <c r="C119" s="226"/>
      <c r="D119" s="218" t="s">
        <v>153</v>
      </c>
      <c r="E119" s="227" t="s">
        <v>28</v>
      </c>
      <c r="F119" s="228" t="s">
        <v>197</v>
      </c>
      <c r="G119" s="226"/>
      <c r="H119" s="229">
        <v>8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153</v>
      </c>
      <c r="AU119" s="235" t="s">
        <v>83</v>
      </c>
      <c r="AV119" s="13" t="s">
        <v>83</v>
      </c>
      <c r="AW119" s="13" t="s">
        <v>35</v>
      </c>
      <c r="AX119" s="13" t="s">
        <v>73</v>
      </c>
      <c r="AY119" s="235" t="s">
        <v>140</v>
      </c>
    </row>
    <row r="120" s="14" customFormat="1">
      <c r="A120" s="14"/>
      <c r="B120" s="236"/>
      <c r="C120" s="237"/>
      <c r="D120" s="218" t="s">
        <v>153</v>
      </c>
      <c r="E120" s="238" t="s">
        <v>28</v>
      </c>
      <c r="F120" s="239" t="s">
        <v>174</v>
      </c>
      <c r="G120" s="237"/>
      <c r="H120" s="240">
        <v>8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153</v>
      </c>
      <c r="AU120" s="246" t="s">
        <v>83</v>
      </c>
      <c r="AV120" s="14" t="s">
        <v>147</v>
      </c>
      <c r="AW120" s="14" t="s">
        <v>35</v>
      </c>
      <c r="AX120" s="14" t="s">
        <v>81</v>
      </c>
      <c r="AY120" s="246" t="s">
        <v>140</v>
      </c>
    </row>
    <row r="121" s="2" customFormat="1" ht="16.5" customHeight="1">
      <c r="A121" s="39"/>
      <c r="B121" s="40"/>
      <c r="C121" s="248" t="s">
        <v>190</v>
      </c>
      <c r="D121" s="248" t="s">
        <v>290</v>
      </c>
      <c r="E121" s="249" t="s">
        <v>323</v>
      </c>
      <c r="F121" s="250" t="s">
        <v>324</v>
      </c>
      <c r="G121" s="251" t="s">
        <v>275</v>
      </c>
      <c r="H121" s="252">
        <v>1.2</v>
      </c>
      <c r="I121" s="253"/>
      <c r="J121" s="254">
        <f>ROUND(I121*H121,2)</f>
        <v>0</v>
      </c>
      <c r="K121" s="250" t="s">
        <v>146</v>
      </c>
      <c r="L121" s="255"/>
      <c r="M121" s="256" t="s">
        <v>28</v>
      </c>
      <c r="N121" s="257" t="s">
        <v>44</v>
      </c>
      <c r="O121" s="85"/>
      <c r="P121" s="214">
        <f>O121*H121</f>
        <v>0</v>
      </c>
      <c r="Q121" s="214">
        <v>1</v>
      </c>
      <c r="R121" s="214">
        <f>Q121*H121</f>
        <v>1.2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197</v>
      </c>
      <c r="AT121" s="216" t="s">
        <v>290</v>
      </c>
      <c r="AU121" s="216" t="s">
        <v>83</v>
      </c>
      <c r="AY121" s="18" t="s">
        <v>140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81</v>
      </c>
      <c r="BK121" s="217">
        <f>ROUND(I121*H121,2)</f>
        <v>0</v>
      </c>
      <c r="BL121" s="18" t="s">
        <v>147</v>
      </c>
      <c r="BM121" s="216" t="s">
        <v>976</v>
      </c>
    </row>
    <row r="122" s="2" customFormat="1">
      <c r="A122" s="39"/>
      <c r="B122" s="40"/>
      <c r="C122" s="41"/>
      <c r="D122" s="218" t="s">
        <v>149</v>
      </c>
      <c r="E122" s="41"/>
      <c r="F122" s="219" t="s">
        <v>324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149</v>
      </c>
      <c r="AU122" s="18" t="s">
        <v>83</v>
      </c>
    </row>
    <row r="123" s="2" customFormat="1">
      <c r="A123" s="39"/>
      <c r="B123" s="40"/>
      <c r="C123" s="41"/>
      <c r="D123" s="218" t="s">
        <v>221</v>
      </c>
      <c r="E123" s="41"/>
      <c r="F123" s="247" t="s">
        <v>326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221</v>
      </c>
      <c r="AU123" s="18" t="s">
        <v>83</v>
      </c>
    </row>
    <row r="124" s="13" customFormat="1">
      <c r="A124" s="13"/>
      <c r="B124" s="225"/>
      <c r="C124" s="226"/>
      <c r="D124" s="218" t="s">
        <v>153</v>
      </c>
      <c r="E124" s="227" t="s">
        <v>28</v>
      </c>
      <c r="F124" s="228" t="s">
        <v>977</v>
      </c>
      <c r="G124" s="226"/>
      <c r="H124" s="229">
        <v>1.2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153</v>
      </c>
      <c r="AU124" s="235" t="s">
        <v>83</v>
      </c>
      <c r="AV124" s="13" t="s">
        <v>83</v>
      </c>
      <c r="AW124" s="13" t="s">
        <v>35</v>
      </c>
      <c r="AX124" s="13" t="s">
        <v>81</v>
      </c>
      <c r="AY124" s="235" t="s">
        <v>140</v>
      </c>
    </row>
    <row r="125" s="2" customFormat="1" ht="24.15" customHeight="1">
      <c r="A125" s="39"/>
      <c r="B125" s="40"/>
      <c r="C125" s="205" t="s">
        <v>197</v>
      </c>
      <c r="D125" s="205" t="s">
        <v>142</v>
      </c>
      <c r="E125" s="206" t="s">
        <v>330</v>
      </c>
      <c r="F125" s="207" t="s">
        <v>331</v>
      </c>
      <c r="G125" s="208" t="s">
        <v>145</v>
      </c>
      <c r="H125" s="209">
        <v>8</v>
      </c>
      <c r="I125" s="210"/>
      <c r="J125" s="211">
        <f>ROUND(I125*H125,2)</f>
        <v>0</v>
      </c>
      <c r="K125" s="207" t="s">
        <v>146</v>
      </c>
      <c r="L125" s="45"/>
      <c r="M125" s="212" t="s">
        <v>28</v>
      </c>
      <c r="N125" s="213" t="s">
        <v>44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147</v>
      </c>
      <c r="AT125" s="216" t="s">
        <v>142</v>
      </c>
      <c r="AU125" s="216" t="s">
        <v>83</v>
      </c>
      <c r="AY125" s="18" t="s">
        <v>140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81</v>
      </c>
      <c r="BK125" s="217">
        <f>ROUND(I125*H125,2)</f>
        <v>0</v>
      </c>
      <c r="BL125" s="18" t="s">
        <v>147</v>
      </c>
      <c r="BM125" s="216" t="s">
        <v>978</v>
      </c>
    </row>
    <row r="126" s="2" customFormat="1">
      <c r="A126" s="39"/>
      <c r="B126" s="40"/>
      <c r="C126" s="41"/>
      <c r="D126" s="218" t="s">
        <v>149</v>
      </c>
      <c r="E126" s="41"/>
      <c r="F126" s="219" t="s">
        <v>333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149</v>
      </c>
      <c r="AU126" s="18" t="s">
        <v>83</v>
      </c>
    </row>
    <row r="127" s="2" customFormat="1">
      <c r="A127" s="39"/>
      <c r="B127" s="40"/>
      <c r="C127" s="41"/>
      <c r="D127" s="223" t="s">
        <v>151</v>
      </c>
      <c r="E127" s="41"/>
      <c r="F127" s="224" t="s">
        <v>334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151</v>
      </c>
      <c r="AU127" s="18" t="s">
        <v>83</v>
      </c>
    </row>
    <row r="128" s="13" customFormat="1">
      <c r="A128" s="13"/>
      <c r="B128" s="225"/>
      <c r="C128" s="226"/>
      <c r="D128" s="218" t="s">
        <v>153</v>
      </c>
      <c r="E128" s="227" t="s">
        <v>28</v>
      </c>
      <c r="F128" s="228" t="s">
        <v>197</v>
      </c>
      <c r="G128" s="226"/>
      <c r="H128" s="229">
        <v>8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153</v>
      </c>
      <c r="AU128" s="235" t="s">
        <v>83</v>
      </c>
      <c r="AV128" s="13" t="s">
        <v>83</v>
      </c>
      <c r="AW128" s="13" t="s">
        <v>35</v>
      </c>
      <c r="AX128" s="13" t="s">
        <v>81</v>
      </c>
      <c r="AY128" s="235" t="s">
        <v>140</v>
      </c>
    </row>
    <row r="129" s="2" customFormat="1" ht="16.5" customHeight="1">
      <c r="A129" s="39"/>
      <c r="B129" s="40"/>
      <c r="C129" s="248" t="s">
        <v>203</v>
      </c>
      <c r="D129" s="248" t="s">
        <v>290</v>
      </c>
      <c r="E129" s="249" t="s">
        <v>336</v>
      </c>
      <c r="F129" s="250" t="s">
        <v>337</v>
      </c>
      <c r="G129" s="251" t="s">
        <v>338</v>
      </c>
      <c r="H129" s="252">
        <v>0.23999999999999999</v>
      </c>
      <c r="I129" s="253"/>
      <c r="J129" s="254">
        <f>ROUND(I129*H129,2)</f>
        <v>0</v>
      </c>
      <c r="K129" s="250" t="s">
        <v>146</v>
      </c>
      <c r="L129" s="255"/>
      <c r="M129" s="256" t="s">
        <v>28</v>
      </c>
      <c r="N129" s="257" t="s">
        <v>44</v>
      </c>
      <c r="O129" s="85"/>
      <c r="P129" s="214">
        <f>O129*H129</f>
        <v>0</v>
      </c>
      <c r="Q129" s="214">
        <v>0.001</v>
      </c>
      <c r="R129" s="214">
        <f>Q129*H129</f>
        <v>0.00024000000000000001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197</v>
      </c>
      <c r="AT129" s="216" t="s">
        <v>290</v>
      </c>
      <c r="AU129" s="216" t="s">
        <v>83</v>
      </c>
      <c r="AY129" s="18" t="s">
        <v>140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81</v>
      </c>
      <c r="BK129" s="217">
        <f>ROUND(I129*H129,2)</f>
        <v>0</v>
      </c>
      <c r="BL129" s="18" t="s">
        <v>147</v>
      </c>
      <c r="BM129" s="216" t="s">
        <v>979</v>
      </c>
    </row>
    <row r="130" s="2" customFormat="1">
      <c r="A130" s="39"/>
      <c r="B130" s="40"/>
      <c r="C130" s="41"/>
      <c r="D130" s="218" t="s">
        <v>149</v>
      </c>
      <c r="E130" s="41"/>
      <c r="F130" s="219" t="s">
        <v>337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149</v>
      </c>
      <c r="AU130" s="18" t="s">
        <v>83</v>
      </c>
    </row>
    <row r="131" s="13" customFormat="1">
      <c r="A131" s="13"/>
      <c r="B131" s="225"/>
      <c r="C131" s="226"/>
      <c r="D131" s="218" t="s">
        <v>153</v>
      </c>
      <c r="E131" s="227" t="s">
        <v>28</v>
      </c>
      <c r="F131" s="228" t="s">
        <v>980</v>
      </c>
      <c r="G131" s="226"/>
      <c r="H131" s="229">
        <v>0.23999999999999999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153</v>
      </c>
      <c r="AU131" s="235" t="s">
        <v>83</v>
      </c>
      <c r="AV131" s="13" t="s">
        <v>83</v>
      </c>
      <c r="AW131" s="13" t="s">
        <v>35</v>
      </c>
      <c r="AX131" s="13" t="s">
        <v>73</v>
      </c>
      <c r="AY131" s="235" t="s">
        <v>140</v>
      </c>
    </row>
    <row r="132" s="14" customFormat="1">
      <c r="A132" s="14"/>
      <c r="B132" s="236"/>
      <c r="C132" s="237"/>
      <c r="D132" s="218" t="s">
        <v>153</v>
      </c>
      <c r="E132" s="238" t="s">
        <v>28</v>
      </c>
      <c r="F132" s="239" t="s">
        <v>174</v>
      </c>
      <c r="G132" s="237"/>
      <c r="H132" s="240">
        <v>0.23999999999999999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153</v>
      </c>
      <c r="AU132" s="246" t="s">
        <v>83</v>
      </c>
      <c r="AV132" s="14" t="s">
        <v>147</v>
      </c>
      <c r="AW132" s="14" t="s">
        <v>35</v>
      </c>
      <c r="AX132" s="14" t="s">
        <v>81</v>
      </c>
      <c r="AY132" s="246" t="s">
        <v>140</v>
      </c>
    </row>
    <row r="133" s="2" customFormat="1" ht="24.15" customHeight="1">
      <c r="A133" s="39"/>
      <c r="B133" s="40"/>
      <c r="C133" s="205" t="s">
        <v>209</v>
      </c>
      <c r="D133" s="205" t="s">
        <v>142</v>
      </c>
      <c r="E133" s="206" t="s">
        <v>342</v>
      </c>
      <c r="F133" s="207" t="s">
        <v>343</v>
      </c>
      <c r="G133" s="208" t="s">
        <v>145</v>
      </c>
      <c r="H133" s="209">
        <v>194.5</v>
      </c>
      <c r="I133" s="210"/>
      <c r="J133" s="211">
        <f>ROUND(I133*H133,2)</f>
        <v>0</v>
      </c>
      <c r="K133" s="207" t="s">
        <v>146</v>
      </c>
      <c r="L133" s="45"/>
      <c r="M133" s="212" t="s">
        <v>28</v>
      </c>
      <c r="N133" s="213" t="s">
        <v>44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147</v>
      </c>
      <c r="AT133" s="216" t="s">
        <v>142</v>
      </c>
      <c r="AU133" s="216" t="s">
        <v>83</v>
      </c>
      <c r="AY133" s="18" t="s">
        <v>140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81</v>
      </c>
      <c r="BK133" s="217">
        <f>ROUND(I133*H133,2)</f>
        <v>0</v>
      </c>
      <c r="BL133" s="18" t="s">
        <v>147</v>
      </c>
      <c r="BM133" s="216" t="s">
        <v>981</v>
      </c>
    </row>
    <row r="134" s="2" customFormat="1">
      <c r="A134" s="39"/>
      <c r="B134" s="40"/>
      <c r="C134" s="41"/>
      <c r="D134" s="218" t="s">
        <v>149</v>
      </c>
      <c r="E134" s="41"/>
      <c r="F134" s="219" t="s">
        <v>345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149</v>
      </c>
      <c r="AU134" s="18" t="s">
        <v>83</v>
      </c>
    </row>
    <row r="135" s="2" customFormat="1">
      <c r="A135" s="39"/>
      <c r="B135" s="40"/>
      <c r="C135" s="41"/>
      <c r="D135" s="223" t="s">
        <v>151</v>
      </c>
      <c r="E135" s="41"/>
      <c r="F135" s="224" t="s">
        <v>346</v>
      </c>
      <c r="G135" s="41"/>
      <c r="H135" s="41"/>
      <c r="I135" s="220"/>
      <c r="J135" s="41"/>
      <c r="K135" s="41"/>
      <c r="L135" s="45"/>
      <c r="M135" s="221"/>
      <c r="N135" s="222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151</v>
      </c>
      <c r="AU135" s="18" t="s">
        <v>83</v>
      </c>
    </row>
    <row r="136" s="13" customFormat="1">
      <c r="A136" s="13"/>
      <c r="B136" s="225"/>
      <c r="C136" s="226"/>
      <c r="D136" s="218" t="s">
        <v>153</v>
      </c>
      <c r="E136" s="227" t="s">
        <v>28</v>
      </c>
      <c r="F136" s="228" t="s">
        <v>982</v>
      </c>
      <c r="G136" s="226"/>
      <c r="H136" s="229">
        <v>143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153</v>
      </c>
      <c r="AU136" s="235" t="s">
        <v>83</v>
      </c>
      <c r="AV136" s="13" t="s">
        <v>83</v>
      </c>
      <c r="AW136" s="13" t="s">
        <v>35</v>
      </c>
      <c r="AX136" s="13" t="s">
        <v>73</v>
      </c>
      <c r="AY136" s="235" t="s">
        <v>140</v>
      </c>
    </row>
    <row r="137" s="13" customFormat="1">
      <c r="A137" s="13"/>
      <c r="B137" s="225"/>
      <c r="C137" s="226"/>
      <c r="D137" s="218" t="s">
        <v>153</v>
      </c>
      <c r="E137" s="227" t="s">
        <v>28</v>
      </c>
      <c r="F137" s="228" t="s">
        <v>983</v>
      </c>
      <c r="G137" s="226"/>
      <c r="H137" s="229">
        <v>51.5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153</v>
      </c>
      <c r="AU137" s="235" t="s">
        <v>83</v>
      </c>
      <c r="AV137" s="13" t="s">
        <v>83</v>
      </c>
      <c r="AW137" s="13" t="s">
        <v>35</v>
      </c>
      <c r="AX137" s="13" t="s">
        <v>73</v>
      </c>
      <c r="AY137" s="235" t="s">
        <v>140</v>
      </c>
    </row>
    <row r="138" s="14" customFormat="1">
      <c r="A138" s="14"/>
      <c r="B138" s="236"/>
      <c r="C138" s="237"/>
      <c r="D138" s="218" t="s">
        <v>153</v>
      </c>
      <c r="E138" s="238" t="s">
        <v>28</v>
      </c>
      <c r="F138" s="239" t="s">
        <v>174</v>
      </c>
      <c r="G138" s="237"/>
      <c r="H138" s="240">
        <v>194.5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153</v>
      </c>
      <c r="AU138" s="246" t="s">
        <v>83</v>
      </c>
      <c r="AV138" s="14" t="s">
        <v>147</v>
      </c>
      <c r="AW138" s="14" t="s">
        <v>35</v>
      </c>
      <c r="AX138" s="14" t="s">
        <v>81</v>
      </c>
      <c r="AY138" s="246" t="s">
        <v>140</v>
      </c>
    </row>
    <row r="139" s="2" customFormat="1" ht="33" customHeight="1">
      <c r="A139" s="39"/>
      <c r="B139" s="40"/>
      <c r="C139" s="205" t="s">
        <v>215</v>
      </c>
      <c r="D139" s="205" t="s">
        <v>142</v>
      </c>
      <c r="E139" s="206" t="s">
        <v>350</v>
      </c>
      <c r="F139" s="207" t="s">
        <v>351</v>
      </c>
      <c r="G139" s="208" t="s">
        <v>145</v>
      </c>
      <c r="H139" s="209">
        <v>8</v>
      </c>
      <c r="I139" s="210"/>
      <c r="J139" s="211">
        <f>ROUND(I139*H139,2)</f>
        <v>0</v>
      </c>
      <c r="K139" s="207" t="s">
        <v>146</v>
      </c>
      <c r="L139" s="45"/>
      <c r="M139" s="212" t="s">
        <v>28</v>
      </c>
      <c r="N139" s="213" t="s">
        <v>44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147</v>
      </c>
      <c r="AT139" s="216" t="s">
        <v>142</v>
      </c>
      <c r="AU139" s="216" t="s">
        <v>83</v>
      </c>
      <c r="AY139" s="18" t="s">
        <v>140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81</v>
      </c>
      <c r="BK139" s="217">
        <f>ROUND(I139*H139,2)</f>
        <v>0</v>
      </c>
      <c r="BL139" s="18" t="s">
        <v>147</v>
      </c>
      <c r="BM139" s="216" t="s">
        <v>984</v>
      </c>
    </row>
    <row r="140" s="2" customFormat="1">
      <c r="A140" s="39"/>
      <c r="B140" s="40"/>
      <c r="C140" s="41"/>
      <c r="D140" s="218" t="s">
        <v>149</v>
      </c>
      <c r="E140" s="41"/>
      <c r="F140" s="219" t="s">
        <v>353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149</v>
      </c>
      <c r="AU140" s="18" t="s">
        <v>83</v>
      </c>
    </row>
    <row r="141" s="2" customFormat="1">
      <c r="A141" s="39"/>
      <c r="B141" s="40"/>
      <c r="C141" s="41"/>
      <c r="D141" s="223" t="s">
        <v>151</v>
      </c>
      <c r="E141" s="41"/>
      <c r="F141" s="224" t="s">
        <v>354</v>
      </c>
      <c r="G141" s="41"/>
      <c r="H141" s="41"/>
      <c r="I141" s="220"/>
      <c r="J141" s="41"/>
      <c r="K141" s="41"/>
      <c r="L141" s="45"/>
      <c r="M141" s="221"/>
      <c r="N141" s="222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151</v>
      </c>
      <c r="AU141" s="18" t="s">
        <v>83</v>
      </c>
    </row>
    <row r="142" s="13" customFormat="1">
      <c r="A142" s="13"/>
      <c r="B142" s="225"/>
      <c r="C142" s="226"/>
      <c r="D142" s="218" t="s">
        <v>153</v>
      </c>
      <c r="E142" s="227" t="s">
        <v>28</v>
      </c>
      <c r="F142" s="228" t="s">
        <v>197</v>
      </c>
      <c r="G142" s="226"/>
      <c r="H142" s="229">
        <v>8</v>
      </c>
      <c r="I142" s="230"/>
      <c r="J142" s="226"/>
      <c r="K142" s="226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153</v>
      </c>
      <c r="AU142" s="235" t="s">
        <v>83</v>
      </c>
      <c r="AV142" s="13" t="s">
        <v>83</v>
      </c>
      <c r="AW142" s="13" t="s">
        <v>35</v>
      </c>
      <c r="AX142" s="13" t="s">
        <v>73</v>
      </c>
      <c r="AY142" s="235" t="s">
        <v>140</v>
      </c>
    </row>
    <row r="143" s="14" customFormat="1">
      <c r="A143" s="14"/>
      <c r="B143" s="236"/>
      <c r="C143" s="237"/>
      <c r="D143" s="218" t="s">
        <v>153</v>
      </c>
      <c r="E143" s="238" t="s">
        <v>28</v>
      </c>
      <c r="F143" s="239" t="s">
        <v>174</v>
      </c>
      <c r="G143" s="237"/>
      <c r="H143" s="240">
        <v>8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153</v>
      </c>
      <c r="AU143" s="246" t="s">
        <v>83</v>
      </c>
      <c r="AV143" s="14" t="s">
        <v>147</v>
      </c>
      <c r="AW143" s="14" t="s">
        <v>35</v>
      </c>
      <c r="AX143" s="14" t="s">
        <v>81</v>
      </c>
      <c r="AY143" s="246" t="s">
        <v>140</v>
      </c>
    </row>
    <row r="144" s="2" customFormat="1" ht="33" customHeight="1">
      <c r="A144" s="39"/>
      <c r="B144" s="40"/>
      <c r="C144" s="205" t="s">
        <v>8</v>
      </c>
      <c r="D144" s="205" t="s">
        <v>142</v>
      </c>
      <c r="E144" s="206" t="s">
        <v>356</v>
      </c>
      <c r="F144" s="207" t="s">
        <v>357</v>
      </c>
      <c r="G144" s="208" t="s">
        <v>145</v>
      </c>
      <c r="H144" s="209">
        <v>8</v>
      </c>
      <c r="I144" s="210"/>
      <c r="J144" s="211">
        <f>ROUND(I144*H144,2)</f>
        <v>0</v>
      </c>
      <c r="K144" s="207" t="s">
        <v>146</v>
      </c>
      <c r="L144" s="45"/>
      <c r="M144" s="212" t="s">
        <v>28</v>
      </c>
      <c r="N144" s="213" t="s">
        <v>44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147</v>
      </c>
      <c r="AT144" s="216" t="s">
        <v>142</v>
      </c>
      <c r="AU144" s="216" t="s">
        <v>83</v>
      </c>
      <c r="AY144" s="18" t="s">
        <v>140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81</v>
      </c>
      <c r="BK144" s="217">
        <f>ROUND(I144*H144,2)</f>
        <v>0</v>
      </c>
      <c r="BL144" s="18" t="s">
        <v>147</v>
      </c>
      <c r="BM144" s="216" t="s">
        <v>985</v>
      </c>
    </row>
    <row r="145" s="2" customFormat="1">
      <c r="A145" s="39"/>
      <c r="B145" s="40"/>
      <c r="C145" s="41"/>
      <c r="D145" s="218" t="s">
        <v>149</v>
      </c>
      <c r="E145" s="41"/>
      <c r="F145" s="219" t="s">
        <v>359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149</v>
      </c>
      <c r="AU145" s="18" t="s">
        <v>83</v>
      </c>
    </row>
    <row r="146" s="2" customFormat="1">
      <c r="A146" s="39"/>
      <c r="B146" s="40"/>
      <c r="C146" s="41"/>
      <c r="D146" s="223" t="s">
        <v>151</v>
      </c>
      <c r="E146" s="41"/>
      <c r="F146" s="224" t="s">
        <v>360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151</v>
      </c>
      <c r="AU146" s="18" t="s">
        <v>83</v>
      </c>
    </row>
    <row r="147" s="13" customFormat="1">
      <c r="A147" s="13"/>
      <c r="B147" s="225"/>
      <c r="C147" s="226"/>
      <c r="D147" s="218" t="s">
        <v>153</v>
      </c>
      <c r="E147" s="227" t="s">
        <v>28</v>
      </c>
      <c r="F147" s="228" t="s">
        <v>197</v>
      </c>
      <c r="G147" s="226"/>
      <c r="H147" s="229">
        <v>8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153</v>
      </c>
      <c r="AU147" s="235" t="s">
        <v>83</v>
      </c>
      <c r="AV147" s="13" t="s">
        <v>83</v>
      </c>
      <c r="AW147" s="13" t="s">
        <v>35</v>
      </c>
      <c r="AX147" s="13" t="s">
        <v>73</v>
      </c>
      <c r="AY147" s="235" t="s">
        <v>140</v>
      </c>
    </row>
    <row r="148" s="14" customFormat="1">
      <c r="A148" s="14"/>
      <c r="B148" s="236"/>
      <c r="C148" s="237"/>
      <c r="D148" s="218" t="s">
        <v>153</v>
      </c>
      <c r="E148" s="238" t="s">
        <v>28</v>
      </c>
      <c r="F148" s="239" t="s">
        <v>174</v>
      </c>
      <c r="G148" s="237"/>
      <c r="H148" s="240">
        <v>8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153</v>
      </c>
      <c r="AU148" s="246" t="s">
        <v>83</v>
      </c>
      <c r="AV148" s="14" t="s">
        <v>147</v>
      </c>
      <c r="AW148" s="14" t="s">
        <v>35</v>
      </c>
      <c r="AX148" s="14" t="s">
        <v>81</v>
      </c>
      <c r="AY148" s="246" t="s">
        <v>140</v>
      </c>
    </row>
    <row r="149" s="2" customFormat="1" ht="16.5" customHeight="1">
      <c r="A149" s="39"/>
      <c r="B149" s="40"/>
      <c r="C149" s="205" t="s">
        <v>230</v>
      </c>
      <c r="D149" s="205" t="s">
        <v>142</v>
      </c>
      <c r="E149" s="206" t="s">
        <v>362</v>
      </c>
      <c r="F149" s="207" t="s">
        <v>363</v>
      </c>
      <c r="G149" s="208" t="s">
        <v>169</v>
      </c>
      <c r="H149" s="209">
        <v>0.23999999999999999</v>
      </c>
      <c r="I149" s="210"/>
      <c r="J149" s="211">
        <f>ROUND(I149*H149,2)</f>
        <v>0</v>
      </c>
      <c r="K149" s="207" t="s">
        <v>146</v>
      </c>
      <c r="L149" s="45"/>
      <c r="M149" s="212" t="s">
        <v>28</v>
      </c>
      <c r="N149" s="213" t="s">
        <v>44</v>
      </c>
      <c r="O149" s="85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147</v>
      </c>
      <c r="AT149" s="216" t="s">
        <v>142</v>
      </c>
      <c r="AU149" s="216" t="s">
        <v>83</v>
      </c>
      <c r="AY149" s="18" t="s">
        <v>140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81</v>
      </c>
      <c r="BK149" s="217">
        <f>ROUND(I149*H149,2)</f>
        <v>0</v>
      </c>
      <c r="BL149" s="18" t="s">
        <v>147</v>
      </c>
      <c r="BM149" s="216" t="s">
        <v>986</v>
      </c>
    </row>
    <row r="150" s="2" customFormat="1">
      <c r="A150" s="39"/>
      <c r="B150" s="40"/>
      <c r="C150" s="41"/>
      <c r="D150" s="218" t="s">
        <v>149</v>
      </c>
      <c r="E150" s="41"/>
      <c r="F150" s="219" t="s">
        <v>365</v>
      </c>
      <c r="G150" s="41"/>
      <c r="H150" s="41"/>
      <c r="I150" s="220"/>
      <c r="J150" s="41"/>
      <c r="K150" s="41"/>
      <c r="L150" s="45"/>
      <c r="M150" s="221"/>
      <c r="N150" s="22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149</v>
      </c>
      <c r="AU150" s="18" t="s">
        <v>83</v>
      </c>
    </row>
    <row r="151" s="2" customFormat="1">
      <c r="A151" s="39"/>
      <c r="B151" s="40"/>
      <c r="C151" s="41"/>
      <c r="D151" s="223" t="s">
        <v>151</v>
      </c>
      <c r="E151" s="41"/>
      <c r="F151" s="224" t="s">
        <v>366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151</v>
      </c>
      <c r="AU151" s="18" t="s">
        <v>83</v>
      </c>
    </row>
    <row r="152" s="2" customFormat="1">
      <c r="A152" s="39"/>
      <c r="B152" s="40"/>
      <c r="C152" s="41"/>
      <c r="D152" s="218" t="s">
        <v>221</v>
      </c>
      <c r="E152" s="41"/>
      <c r="F152" s="247" t="s">
        <v>367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221</v>
      </c>
      <c r="AU152" s="18" t="s">
        <v>83</v>
      </c>
    </row>
    <row r="153" s="13" customFormat="1">
      <c r="A153" s="13"/>
      <c r="B153" s="225"/>
      <c r="C153" s="226"/>
      <c r="D153" s="218" t="s">
        <v>153</v>
      </c>
      <c r="E153" s="227" t="s">
        <v>28</v>
      </c>
      <c r="F153" s="228" t="s">
        <v>987</v>
      </c>
      <c r="G153" s="226"/>
      <c r="H153" s="229">
        <v>0.23999999999999999</v>
      </c>
      <c r="I153" s="230"/>
      <c r="J153" s="226"/>
      <c r="K153" s="226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153</v>
      </c>
      <c r="AU153" s="235" t="s">
        <v>83</v>
      </c>
      <c r="AV153" s="13" t="s">
        <v>83</v>
      </c>
      <c r="AW153" s="13" t="s">
        <v>35</v>
      </c>
      <c r="AX153" s="13" t="s">
        <v>73</v>
      </c>
      <c r="AY153" s="235" t="s">
        <v>140</v>
      </c>
    </row>
    <row r="154" s="14" customFormat="1">
      <c r="A154" s="14"/>
      <c r="B154" s="236"/>
      <c r="C154" s="237"/>
      <c r="D154" s="218" t="s">
        <v>153</v>
      </c>
      <c r="E154" s="238" t="s">
        <v>28</v>
      </c>
      <c r="F154" s="239" t="s">
        <v>174</v>
      </c>
      <c r="G154" s="237"/>
      <c r="H154" s="240">
        <v>0.23999999999999999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153</v>
      </c>
      <c r="AU154" s="246" t="s">
        <v>83</v>
      </c>
      <c r="AV154" s="14" t="s">
        <v>147</v>
      </c>
      <c r="AW154" s="14" t="s">
        <v>35</v>
      </c>
      <c r="AX154" s="14" t="s">
        <v>81</v>
      </c>
      <c r="AY154" s="246" t="s">
        <v>140</v>
      </c>
    </row>
    <row r="155" s="12" customFormat="1" ht="22.8" customHeight="1">
      <c r="A155" s="12"/>
      <c r="B155" s="189"/>
      <c r="C155" s="190"/>
      <c r="D155" s="191" t="s">
        <v>72</v>
      </c>
      <c r="E155" s="203" t="s">
        <v>83</v>
      </c>
      <c r="F155" s="203" t="s">
        <v>369</v>
      </c>
      <c r="G155" s="190"/>
      <c r="H155" s="190"/>
      <c r="I155" s="193"/>
      <c r="J155" s="204">
        <f>BK155</f>
        <v>0</v>
      </c>
      <c r="K155" s="190"/>
      <c r="L155" s="195"/>
      <c r="M155" s="196"/>
      <c r="N155" s="197"/>
      <c r="O155" s="197"/>
      <c r="P155" s="198">
        <f>SUM(P156:P159)</f>
        <v>0</v>
      </c>
      <c r="Q155" s="197"/>
      <c r="R155" s="198">
        <f>SUM(R156:R159)</f>
        <v>10.197000000000001</v>
      </c>
      <c r="S155" s="197"/>
      <c r="T155" s="199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0" t="s">
        <v>81</v>
      </c>
      <c r="AT155" s="201" t="s">
        <v>72</v>
      </c>
      <c r="AU155" s="201" t="s">
        <v>81</v>
      </c>
      <c r="AY155" s="200" t="s">
        <v>140</v>
      </c>
      <c r="BK155" s="202">
        <f>SUM(BK156:BK159)</f>
        <v>0</v>
      </c>
    </row>
    <row r="156" s="2" customFormat="1" ht="24.15" customHeight="1">
      <c r="A156" s="39"/>
      <c r="B156" s="40"/>
      <c r="C156" s="205" t="s">
        <v>236</v>
      </c>
      <c r="D156" s="205" t="s">
        <v>142</v>
      </c>
      <c r="E156" s="206" t="s">
        <v>371</v>
      </c>
      <c r="F156" s="207" t="s">
        <v>372</v>
      </c>
      <c r="G156" s="208" t="s">
        <v>169</v>
      </c>
      <c r="H156" s="209">
        <v>5.1500000000000004</v>
      </c>
      <c r="I156" s="210"/>
      <c r="J156" s="211">
        <f>ROUND(I156*H156,2)</f>
        <v>0</v>
      </c>
      <c r="K156" s="207" t="s">
        <v>146</v>
      </c>
      <c r="L156" s="45"/>
      <c r="M156" s="212" t="s">
        <v>28</v>
      </c>
      <c r="N156" s="213" t="s">
        <v>44</v>
      </c>
      <c r="O156" s="85"/>
      <c r="P156" s="214">
        <f>O156*H156</f>
        <v>0</v>
      </c>
      <c r="Q156" s="214">
        <v>1.98</v>
      </c>
      <c r="R156" s="214">
        <f>Q156*H156</f>
        <v>10.197000000000001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147</v>
      </c>
      <c r="AT156" s="216" t="s">
        <v>142</v>
      </c>
      <c r="AU156" s="216" t="s">
        <v>83</v>
      </c>
      <c r="AY156" s="18" t="s">
        <v>140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81</v>
      </c>
      <c r="BK156" s="217">
        <f>ROUND(I156*H156,2)</f>
        <v>0</v>
      </c>
      <c r="BL156" s="18" t="s">
        <v>147</v>
      </c>
      <c r="BM156" s="216" t="s">
        <v>988</v>
      </c>
    </row>
    <row r="157" s="2" customFormat="1">
      <c r="A157" s="39"/>
      <c r="B157" s="40"/>
      <c r="C157" s="41"/>
      <c r="D157" s="218" t="s">
        <v>149</v>
      </c>
      <c r="E157" s="41"/>
      <c r="F157" s="219" t="s">
        <v>374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149</v>
      </c>
      <c r="AU157" s="18" t="s">
        <v>83</v>
      </c>
    </row>
    <row r="158" s="2" customFormat="1">
      <c r="A158" s="39"/>
      <c r="B158" s="40"/>
      <c r="C158" s="41"/>
      <c r="D158" s="223" t="s">
        <v>151</v>
      </c>
      <c r="E158" s="41"/>
      <c r="F158" s="224" t="s">
        <v>375</v>
      </c>
      <c r="G158" s="41"/>
      <c r="H158" s="41"/>
      <c r="I158" s="220"/>
      <c r="J158" s="41"/>
      <c r="K158" s="41"/>
      <c r="L158" s="45"/>
      <c r="M158" s="221"/>
      <c r="N158" s="222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151</v>
      </c>
      <c r="AU158" s="18" t="s">
        <v>83</v>
      </c>
    </row>
    <row r="159" s="13" customFormat="1">
      <c r="A159" s="13"/>
      <c r="B159" s="225"/>
      <c r="C159" s="226"/>
      <c r="D159" s="218" t="s">
        <v>153</v>
      </c>
      <c r="E159" s="227" t="s">
        <v>28</v>
      </c>
      <c r="F159" s="228" t="s">
        <v>989</v>
      </c>
      <c r="G159" s="226"/>
      <c r="H159" s="229">
        <v>5.1500000000000004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153</v>
      </c>
      <c r="AU159" s="235" t="s">
        <v>83</v>
      </c>
      <c r="AV159" s="13" t="s">
        <v>83</v>
      </c>
      <c r="AW159" s="13" t="s">
        <v>35</v>
      </c>
      <c r="AX159" s="13" t="s">
        <v>81</v>
      </c>
      <c r="AY159" s="235" t="s">
        <v>140</v>
      </c>
    </row>
    <row r="160" s="12" customFormat="1" ht="22.8" customHeight="1">
      <c r="A160" s="12"/>
      <c r="B160" s="189"/>
      <c r="C160" s="190"/>
      <c r="D160" s="191" t="s">
        <v>72</v>
      </c>
      <c r="E160" s="203" t="s">
        <v>175</v>
      </c>
      <c r="F160" s="203" t="s">
        <v>392</v>
      </c>
      <c r="G160" s="190"/>
      <c r="H160" s="190"/>
      <c r="I160" s="193"/>
      <c r="J160" s="204">
        <f>BK160</f>
        <v>0</v>
      </c>
      <c r="K160" s="190"/>
      <c r="L160" s="195"/>
      <c r="M160" s="196"/>
      <c r="N160" s="197"/>
      <c r="O160" s="197"/>
      <c r="P160" s="198">
        <f>SUM(P161:P186)</f>
        <v>0</v>
      </c>
      <c r="Q160" s="197"/>
      <c r="R160" s="198">
        <f>SUM(R161:R186)</f>
        <v>32.050640000000001</v>
      </c>
      <c r="S160" s="197"/>
      <c r="T160" s="199">
        <f>SUM(T161:T186)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0" t="s">
        <v>81</v>
      </c>
      <c r="AT160" s="201" t="s">
        <v>72</v>
      </c>
      <c r="AU160" s="201" t="s">
        <v>81</v>
      </c>
      <c r="AY160" s="200" t="s">
        <v>140</v>
      </c>
      <c r="BK160" s="202">
        <f>SUM(BK161:BK186)</f>
        <v>0</v>
      </c>
    </row>
    <row r="161" s="2" customFormat="1" ht="24.15" customHeight="1">
      <c r="A161" s="39"/>
      <c r="B161" s="40"/>
      <c r="C161" s="205" t="s">
        <v>242</v>
      </c>
      <c r="D161" s="205" t="s">
        <v>142</v>
      </c>
      <c r="E161" s="206" t="s">
        <v>401</v>
      </c>
      <c r="F161" s="207" t="s">
        <v>402</v>
      </c>
      <c r="G161" s="208" t="s">
        <v>145</v>
      </c>
      <c r="H161" s="209">
        <v>143</v>
      </c>
      <c r="I161" s="210"/>
      <c r="J161" s="211">
        <f>ROUND(I161*H161,2)</f>
        <v>0</v>
      </c>
      <c r="K161" s="207" t="s">
        <v>146</v>
      </c>
      <c r="L161" s="45"/>
      <c r="M161" s="212" t="s">
        <v>28</v>
      </c>
      <c r="N161" s="213" t="s">
        <v>44</v>
      </c>
      <c r="O161" s="85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147</v>
      </c>
      <c r="AT161" s="216" t="s">
        <v>142</v>
      </c>
      <c r="AU161" s="216" t="s">
        <v>83</v>
      </c>
      <c r="AY161" s="18" t="s">
        <v>140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81</v>
      </c>
      <c r="BK161" s="217">
        <f>ROUND(I161*H161,2)</f>
        <v>0</v>
      </c>
      <c r="BL161" s="18" t="s">
        <v>147</v>
      </c>
      <c r="BM161" s="216" t="s">
        <v>990</v>
      </c>
    </row>
    <row r="162" s="2" customFormat="1">
      <c r="A162" s="39"/>
      <c r="B162" s="40"/>
      <c r="C162" s="41"/>
      <c r="D162" s="218" t="s">
        <v>149</v>
      </c>
      <c r="E162" s="41"/>
      <c r="F162" s="219" t="s">
        <v>404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149</v>
      </c>
      <c r="AU162" s="18" t="s">
        <v>83</v>
      </c>
    </row>
    <row r="163" s="2" customFormat="1">
      <c r="A163" s="39"/>
      <c r="B163" s="40"/>
      <c r="C163" s="41"/>
      <c r="D163" s="223" t="s">
        <v>151</v>
      </c>
      <c r="E163" s="41"/>
      <c r="F163" s="224" t="s">
        <v>405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151</v>
      </c>
      <c r="AU163" s="18" t="s">
        <v>83</v>
      </c>
    </row>
    <row r="164" s="13" customFormat="1">
      <c r="A164" s="13"/>
      <c r="B164" s="225"/>
      <c r="C164" s="226"/>
      <c r="D164" s="218" t="s">
        <v>153</v>
      </c>
      <c r="E164" s="227" t="s">
        <v>28</v>
      </c>
      <c r="F164" s="228" t="s">
        <v>982</v>
      </c>
      <c r="G164" s="226"/>
      <c r="H164" s="229">
        <v>143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153</v>
      </c>
      <c r="AU164" s="235" t="s">
        <v>83</v>
      </c>
      <c r="AV164" s="13" t="s">
        <v>83</v>
      </c>
      <c r="AW164" s="13" t="s">
        <v>35</v>
      </c>
      <c r="AX164" s="13" t="s">
        <v>81</v>
      </c>
      <c r="AY164" s="235" t="s">
        <v>140</v>
      </c>
    </row>
    <row r="165" s="2" customFormat="1" ht="24.15" customHeight="1">
      <c r="A165" s="39"/>
      <c r="B165" s="40"/>
      <c r="C165" s="205" t="s">
        <v>249</v>
      </c>
      <c r="D165" s="205" t="s">
        <v>142</v>
      </c>
      <c r="E165" s="206" t="s">
        <v>452</v>
      </c>
      <c r="F165" s="207" t="s">
        <v>453</v>
      </c>
      <c r="G165" s="208" t="s">
        <v>145</v>
      </c>
      <c r="H165" s="209">
        <v>9</v>
      </c>
      <c r="I165" s="210"/>
      <c r="J165" s="211">
        <f>ROUND(I165*H165,2)</f>
        <v>0</v>
      </c>
      <c r="K165" s="207" t="s">
        <v>146</v>
      </c>
      <c r="L165" s="45"/>
      <c r="M165" s="212" t="s">
        <v>28</v>
      </c>
      <c r="N165" s="213" t="s">
        <v>44</v>
      </c>
      <c r="O165" s="85"/>
      <c r="P165" s="214">
        <f>O165*H165</f>
        <v>0</v>
      </c>
      <c r="Q165" s="214">
        <v>0.089219999999999994</v>
      </c>
      <c r="R165" s="214">
        <f>Q165*H165</f>
        <v>0.80297999999999992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147</v>
      </c>
      <c r="AT165" s="216" t="s">
        <v>142</v>
      </c>
      <c r="AU165" s="216" t="s">
        <v>83</v>
      </c>
      <c r="AY165" s="18" t="s">
        <v>140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81</v>
      </c>
      <c r="BK165" s="217">
        <f>ROUND(I165*H165,2)</f>
        <v>0</v>
      </c>
      <c r="BL165" s="18" t="s">
        <v>147</v>
      </c>
      <c r="BM165" s="216" t="s">
        <v>991</v>
      </c>
    </row>
    <row r="166" s="2" customFormat="1">
      <c r="A166" s="39"/>
      <c r="B166" s="40"/>
      <c r="C166" s="41"/>
      <c r="D166" s="218" t="s">
        <v>149</v>
      </c>
      <c r="E166" s="41"/>
      <c r="F166" s="219" t="s">
        <v>455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149</v>
      </c>
      <c r="AU166" s="18" t="s">
        <v>83</v>
      </c>
    </row>
    <row r="167" s="2" customFormat="1">
      <c r="A167" s="39"/>
      <c r="B167" s="40"/>
      <c r="C167" s="41"/>
      <c r="D167" s="223" t="s">
        <v>151</v>
      </c>
      <c r="E167" s="41"/>
      <c r="F167" s="224" t="s">
        <v>456</v>
      </c>
      <c r="G167" s="41"/>
      <c r="H167" s="41"/>
      <c r="I167" s="220"/>
      <c r="J167" s="41"/>
      <c r="K167" s="41"/>
      <c r="L167" s="45"/>
      <c r="M167" s="221"/>
      <c r="N167" s="222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151</v>
      </c>
      <c r="AU167" s="18" t="s">
        <v>83</v>
      </c>
    </row>
    <row r="168" s="13" customFormat="1">
      <c r="A168" s="13"/>
      <c r="B168" s="225"/>
      <c r="C168" s="226"/>
      <c r="D168" s="218" t="s">
        <v>153</v>
      </c>
      <c r="E168" s="227" t="s">
        <v>28</v>
      </c>
      <c r="F168" s="228" t="s">
        <v>992</v>
      </c>
      <c r="G168" s="226"/>
      <c r="H168" s="229">
        <v>9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153</v>
      </c>
      <c r="AU168" s="235" t="s">
        <v>83</v>
      </c>
      <c r="AV168" s="13" t="s">
        <v>83</v>
      </c>
      <c r="AW168" s="13" t="s">
        <v>35</v>
      </c>
      <c r="AX168" s="13" t="s">
        <v>73</v>
      </c>
      <c r="AY168" s="235" t="s">
        <v>140</v>
      </c>
    </row>
    <row r="169" s="14" customFormat="1">
      <c r="A169" s="14"/>
      <c r="B169" s="236"/>
      <c r="C169" s="237"/>
      <c r="D169" s="218" t="s">
        <v>153</v>
      </c>
      <c r="E169" s="238" t="s">
        <v>28</v>
      </c>
      <c r="F169" s="239" t="s">
        <v>174</v>
      </c>
      <c r="G169" s="237"/>
      <c r="H169" s="240">
        <v>9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153</v>
      </c>
      <c r="AU169" s="246" t="s">
        <v>83</v>
      </c>
      <c r="AV169" s="14" t="s">
        <v>147</v>
      </c>
      <c r="AW169" s="14" t="s">
        <v>35</v>
      </c>
      <c r="AX169" s="14" t="s">
        <v>81</v>
      </c>
      <c r="AY169" s="246" t="s">
        <v>140</v>
      </c>
    </row>
    <row r="170" s="2" customFormat="1" ht="24.15" customHeight="1">
      <c r="A170" s="39"/>
      <c r="B170" s="40"/>
      <c r="C170" s="248" t="s">
        <v>256</v>
      </c>
      <c r="D170" s="248" t="s">
        <v>290</v>
      </c>
      <c r="E170" s="249" t="s">
        <v>459</v>
      </c>
      <c r="F170" s="250" t="s">
        <v>460</v>
      </c>
      <c r="G170" s="251" t="s">
        <v>145</v>
      </c>
      <c r="H170" s="252">
        <v>4.1200000000000001</v>
      </c>
      <c r="I170" s="253"/>
      <c r="J170" s="254">
        <f>ROUND(I170*H170,2)</f>
        <v>0</v>
      </c>
      <c r="K170" s="250" t="s">
        <v>146</v>
      </c>
      <c r="L170" s="255"/>
      <c r="M170" s="256" t="s">
        <v>28</v>
      </c>
      <c r="N170" s="257" t="s">
        <v>44</v>
      </c>
      <c r="O170" s="85"/>
      <c r="P170" s="214">
        <f>O170*H170</f>
        <v>0</v>
      </c>
      <c r="Q170" s="214">
        <v>0.13100000000000001</v>
      </c>
      <c r="R170" s="214">
        <f>Q170*H170</f>
        <v>0.53972000000000009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197</v>
      </c>
      <c r="AT170" s="216" t="s">
        <v>290</v>
      </c>
      <c r="AU170" s="216" t="s">
        <v>83</v>
      </c>
      <c r="AY170" s="18" t="s">
        <v>140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81</v>
      </c>
      <c r="BK170" s="217">
        <f>ROUND(I170*H170,2)</f>
        <v>0</v>
      </c>
      <c r="BL170" s="18" t="s">
        <v>147</v>
      </c>
      <c r="BM170" s="216" t="s">
        <v>993</v>
      </c>
    </row>
    <row r="171" s="2" customFormat="1">
      <c r="A171" s="39"/>
      <c r="B171" s="40"/>
      <c r="C171" s="41"/>
      <c r="D171" s="218" t="s">
        <v>149</v>
      </c>
      <c r="E171" s="41"/>
      <c r="F171" s="219" t="s">
        <v>460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149</v>
      </c>
      <c r="AU171" s="18" t="s">
        <v>83</v>
      </c>
    </row>
    <row r="172" s="13" customFormat="1">
      <c r="A172" s="13"/>
      <c r="B172" s="225"/>
      <c r="C172" s="226"/>
      <c r="D172" s="218" t="s">
        <v>153</v>
      </c>
      <c r="E172" s="227" t="s">
        <v>28</v>
      </c>
      <c r="F172" s="228" t="s">
        <v>147</v>
      </c>
      <c r="G172" s="226"/>
      <c r="H172" s="229">
        <v>4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153</v>
      </c>
      <c r="AU172" s="235" t="s">
        <v>83</v>
      </c>
      <c r="AV172" s="13" t="s">
        <v>83</v>
      </c>
      <c r="AW172" s="13" t="s">
        <v>35</v>
      </c>
      <c r="AX172" s="13" t="s">
        <v>81</v>
      </c>
      <c r="AY172" s="235" t="s">
        <v>140</v>
      </c>
    </row>
    <row r="173" s="13" customFormat="1">
      <c r="A173" s="13"/>
      <c r="B173" s="225"/>
      <c r="C173" s="226"/>
      <c r="D173" s="218" t="s">
        <v>153</v>
      </c>
      <c r="E173" s="226"/>
      <c r="F173" s="228" t="s">
        <v>994</v>
      </c>
      <c r="G173" s="226"/>
      <c r="H173" s="229">
        <v>4.1200000000000001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153</v>
      </c>
      <c r="AU173" s="235" t="s">
        <v>83</v>
      </c>
      <c r="AV173" s="13" t="s">
        <v>83</v>
      </c>
      <c r="AW173" s="13" t="s">
        <v>4</v>
      </c>
      <c r="AX173" s="13" t="s">
        <v>81</v>
      </c>
      <c r="AY173" s="235" t="s">
        <v>140</v>
      </c>
    </row>
    <row r="174" s="2" customFormat="1" ht="24.15" customHeight="1">
      <c r="A174" s="39"/>
      <c r="B174" s="40"/>
      <c r="C174" s="248" t="s">
        <v>265</v>
      </c>
      <c r="D174" s="248" t="s">
        <v>290</v>
      </c>
      <c r="E174" s="249" t="s">
        <v>465</v>
      </c>
      <c r="F174" s="250" t="s">
        <v>466</v>
      </c>
      <c r="G174" s="251" t="s">
        <v>145</v>
      </c>
      <c r="H174" s="252">
        <v>5.1500000000000004</v>
      </c>
      <c r="I174" s="253"/>
      <c r="J174" s="254">
        <f>ROUND(I174*H174,2)</f>
        <v>0</v>
      </c>
      <c r="K174" s="250" t="s">
        <v>28</v>
      </c>
      <c r="L174" s="255"/>
      <c r="M174" s="256" t="s">
        <v>28</v>
      </c>
      <c r="N174" s="257" t="s">
        <v>44</v>
      </c>
      <c r="O174" s="85"/>
      <c r="P174" s="214">
        <f>O174*H174</f>
        <v>0</v>
      </c>
      <c r="Q174" s="214">
        <v>0.13800000000000001</v>
      </c>
      <c r="R174" s="214">
        <f>Q174*H174</f>
        <v>0.71070000000000011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197</v>
      </c>
      <c r="AT174" s="216" t="s">
        <v>290</v>
      </c>
      <c r="AU174" s="216" t="s">
        <v>83</v>
      </c>
      <c r="AY174" s="18" t="s">
        <v>140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81</v>
      </c>
      <c r="BK174" s="217">
        <f>ROUND(I174*H174,2)</f>
        <v>0</v>
      </c>
      <c r="BL174" s="18" t="s">
        <v>147</v>
      </c>
      <c r="BM174" s="216" t="s">
        <v>995</v>
      </c>
    </row>
    <row r="175" s="2" customFormat="1">
      <c r="A175" s="39"/>
      <c r="B175" s="40"/>
      <c r="C175" s="41"/>
      <c r="D175" s="218" t="s">
        <v>149</v>
      </c>
      <c r="E175" s="41"/>
      <c r="F175" s="219" t="s">
        <v>466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149</v>
      </c>
      <c r="AU175" s="18" t="s">
        <v>83</v>
      </c>
    </row>
    <row r="176" s="2" customFormat="1">
      <c r="A176" s="39"/>
      <c r="B176" s="40"/>
      <c r="C176" s="41"/>
      <c r="D176" s="218" t="s">
        <v>221</v>
      </c>
      <c r="E176" s="41"/>
      <c r="F176" s="247" t="s">
        <v>468</v>
      </c>
      <c r="G176" s="41"/>
      <c r="H176" s="41"/>
      <c r="I176" s="220"/>
      <c r="J176" s="41"/>
      <c r="K176" s="41"/>
      <c r="L176" s="45"/>
      <c r="M176" s="221"/>
      <c r="N176" s="222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221</v>
      </c>
      <c r="AU176" s="18" t="s">
        <v>83</v>
      </c>
    </row>
    <row r="177" s="13" customFormat="1">
      <c r="A177" s="13"/>
      <c r="B177" s="225"/>
      <c r="C177" s="226"/>
      <c r="D177" s="218" t="s">
        <v>153</v>
      </c>
      <c r="E177" s="227" t="s">
        <v>28</v>
      </c>
      <c r="F177" s="228" t="s">
        <v>175</v>
      </c>
      <c r="G177" s="226"/>
      <c r="H177" s="229">
        <v>5</v>
      </c>
      <c r="I177" s="230"/>
      <c r="J177" s="226"/>
      <c r="K177" s="226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153</v>
      </c>
      <c r="AU177" s="235" t="s">
        <v>83</v>
      </c>
      <c r="AV177" s="13" t="s">
        <v>83</v>
      </c>
      <c r="AW177" s="13" t="s">
        <v>35</v>
      </c>
      <c r="AX177" s="13" t="s">
        <v>81</v>
      </c>
      <c r="AY177" s="235" t="s">
        <v>140</v>
      </c>
    </row>
    <row r="178" s="13" customFormat="1">
      <c r="A178" s="13"/>
      <c r="B178" s="225"/>
      <c r="C178" s="226"/>
      <c r="D178" s="218" t="s">
        <v>153</v>
      </c>
      <c r="E178" s="226"/>
      <c r="F178" s="228" t="s">
        <v>996</v>
      </c>
      <c r="G178" s="226"/>
      <c r="H178" s="229">
        <v>5.1500000000000004</v>
      </c>
      <c r="I178" s="230"/>
      <c r="J178" s="226"/>
      <c r="K178" s="226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153</v>
      </c>
      <c r="AU178" s="235" t="s">
        <v>83</v>
      </c>
      <c r="AV178" s="13" t="s">
        <v>83</v>
      </c>
      <c r="AW178" s="13" t="s">
        <v>4</v>
      </c>
      <c r="AX178" s="13" t="s">
        <v>81</v>
      </c>
      <c r="AY178" s="235" t="s">
        <v>140</v>
      </c>
    </row>
    <row r="179" s="2" customFormat="1" ht="33" customHeight="1">
      <c r="A179" s="39"/>
      <c r="B179" s="40"/>
      <c r="C179" s="205" t="s">
        <v>272</v>
      </c>
      <c r="D179" s="205" t="s">
        <v>142</v>
      </c>
      <c r="E179" s="206" t="s">
        <v>997</v>
      </c>
      <c r="F179" s="207" t="s">
        <v>998</v>
      </c>
      <c r="G179" s="208" t="s">
        <v>145</v>
      </c>
      <c r="H179" s="209">
        <v>134</v>
      </c>
      <c r="I179" s="210"/>
      <c r="J179" s="211">
        <f>ROUND(I179*H179,2)</f>
        <v>0</v>
      </c>
      <c r="K179" s="207" t="s">
        <v>146</v>
      </c>
      <c r="L179" s="45"/>
      <c r="M179" s="212" t="s">
        <v>28</v>
      </c>
      <c r="N179" s="213" t="s">
        <v>44</v>
      </c>
      <c r="O179" s="85"/>
      <c r="P179" s="214">
        <f>O179*H179</f>
        <v>0</v>
      </c>
      <c r="Q179" s="214">
        <v>0.089219999999999994</v>
      </c>
      <c r="R179" s="214">
        <f>Q179*H179</f>
        <v>11.95548</v>
      </c>
      <c r="S179" s="214">
        <v>0</v>
      </c>
      <c r="T179" s="21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6" t="s">
        <v>147</v>
      </c>
      <c r="AT179" s="216" t="s">
        <v>142</v>
      </c>
      <c r="AU179" s="216" t="s">
        <v>83</v>
      </c>
      <c r="AY179" s="18" t="s">
        <v>140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8" t="s">
        <v>81</v>
      </c>
      <c r="BK179" s="217">
        <f>ROUND(I179*H179,2)</f>
        <v>0</v>
      </c>
      <c r="BL179" s="18" t="s">
        <v>147</v>
      </c>
      <c r="BM179" s="216" t="s">
        <v>999</v>
      </c>
    </row>
    <row r="180" s="2" customFormat="1">
      <c r="A180" s="39"/>
      <c r="B180" s="40"/>
      <c r="C180" s="41"/>
      <c r="D180" s="218" t="s">
        <v>149</v>
      </c>
      <c r="E180" s="41"/>
      <c r="F180" s="219" t="s">
        <v>1000</v>
      </c>
      <c r="G180" s="41"/>
      <c r="H180" s="41"/>
      <c r="I180" s="220"/>
      <c r="J180" s="41"/>
      <c r="K180" s="41"/>
      <c r="L180" s="45"/>
      <c r="M180" s="221"/>
      <c r="N180" s="222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149</v>
      </c>
      <c r="AU180" s="18" t="s">
        <v>83</v>
      </c>
    </row>
    <row r="181" s="2" customFormat="1">
      <c r="A181" s="39"/>
      <c r="B181" s="40"/>
      <c r="C181" s="41"/>
      <c r="D181" s="223" t="s">
        <v>151</v>
      </c>
      <c r="E181" s="41"/>
      <c r="F181" s="224" t="s">
        <v>1001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151</v>
      </c>
      <c r="AU181" s="18" t="s">
        <v>83</v>
      </c>
    </row>
    <row r="182" s="13" customFormat="1">
      <c r="A182" s="13"/>
      <c r="B182" s="225"/>
      <c r="C182" s="226"/>
      <c r="D182" s="218" t="s">
        <v>153</v>
      </c>
      <c r="E182" s="227" t="s">
        <v>28</v>
      </c>
      <c r="F182" s="228" t="s">
        <v>1002</v>
      </c>
      <c r="G182" s="226"/>
      <c r="H182" s="229">
        <v>134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153</v>
      </c>
      <c r="AU182" s="235" t="s">
        <v>83</v>
      </c>
      <c r="AV182" s="13" t="s">
        <v>83</v>
      </c>
      <c r="AW182" s="13" t="s">
        <v>35</v>
      </c>
      <c r="AX182" s="13" t="s">
        <v>81</v>
      </c>
      <c r="AY182" s="235" t="s">
        <v>140</v>
      </c>
    </row>
    <row r="183" s="2" customFormat="1" ht="24.15" customHeight="1">
      <c r="A183" s="39"/>
      <c r="B183" s="40"/>
      <c r="C183" s="248" t="s">
        <v>281</v>
      </c>
      <c r="D183" s="248" t="s">
        <v>290</v>
      </c>
      <c r="E183" s="249" t="s">
        <v>479</v>
      </c>
      <c r="F183" s="250" t="s">
        <v>480</v>
      </c>
      <c r="G183" s="251" t="s">
        <v>145</v>
      </c>
      <c r="H183" s="252">
        <v>136.68000000000001</v>
      </c>
      <c r="I183" s="253"/>
      <c r="J183" s="254">
        <f>ROUND(I183*H183,2)</f>
        <v>0</v>
      </c>
      <c r="K183" s="250" t="s">
        <v>146</v>
      </c>
      <c r="L183" s="255"/>
      <c r="M183" s="256" t="s">
        <v>28</v>
      </c>
      <c r="N183" s="257" t="s">
        <v>44</v>
      </c>
      <c r="O183" s="85"/>
      <c r="P183" s="214">
        <f>O183*H183</f>
        <v>0</v>
      </c>
      <c r="Q183" s="214">
        <v>0.13200000000000001</v>
      </c>
      <c r="R183" s="214">
        <f>Q183*H183</f>
        <v>18.04176</v>
      </c>
      <c r="S183" s="214">
        <v>0</v>
      </c>
      <c r="T183" s="21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197</v>
      </c>
      <c r="AT183" s="216" t="s">
        <v>290</v>
      </c>
      <c r="AU183" s="216" t="s">
        <v>83</v>
      </c>
      <c r="AY183" s="18" t="s">
        <v>140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81</v>
      </c>
      <c r="BK183" s="217">
        <f>ROUND(I183*H183,2)</f>
        <v>0</v>
      </c>
      <c r="BL183" s="18" t="s">
        <v>147</v>
      </c>
      <c r="BM183" s="216" t="s">
        <v>1003</v>
      </c>
    </row>
    <row r="184" s="2" customFormat="1">
      <c r="A184" s="39"/>
      <c r="B184" s="40"/>
      <c r="C184" s="41"/>
      <c r="D184" s="218" t="s">
        <v>149</v>
      </c>
      <c r="E184" s="41"/>
      <c r="F184" s="219" t="s">
        <v>480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149</v>
      </c>
      <c r="AU184" s="18" t="s">
        <v>83</v>
      </c>
    </row>
    <row r="185" s="13" customFormat="1">
      <c r="A185" s="13"/>
      <c r="B185" s="225"/>
      <c r="C185" s="226"/>
      <c r="D185" s="218" t="s">
        <v>153</v>
      </c>
      <c r="E185" s="227" t="s">
        <v>28</v>
      </c>
      <c r="F185" s="228" t="s">
        <v>1002</v>
      </c>
      <c r="G185" s="226"/>
      <c r="H185" s="229">
        <v>134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153</v>
      </c>
      <c r="AU185" s="235" t="s">
        <v>83</v>
      </c>
      <c r="AV185" s="13" t="s">
        <v>83</v>
      </c>
      <c r="AW185" s="13" t="s">
        <v>35</v>
      </c>
      <c r="AX185" s="13" t="s">
        <v>81</v>
      </c>
      <c r="AY185" s="235" t="s">
        <v>140</v>
      </c>
    </row>
    <row r="186" s="13" customFormat="1">
      <c r="A186" s="13"/>
      <c r="B186" s="225"/>
      <c r="C186" s="226"/>
      <c r="D186" s="218" t="s">
        <v>153</v>
      </c>
      <c r="E186" s="226"/>
      <c r="F186" s="228" t="s">
        <v>1004</v>
      </c>
      <c r="G186" s="226"/>
      <c r="H186" s="229">
        <v>136.68000000000001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153</v>
      </c>
      <c r="AU186" s="235" t="s">
        <v>83</v>
      </c>
      <c r="AV186" s="13" t="s">
        <v>83</v>
      </c>
      <c r="AW186" s="13" t="s">
        <v>4</v>
      </c>
      <c r="AX186" s="13" t="s">
        <v>81</v>
      </c>
      <c r="AY186" s="235" t="s">
        <v>140</v>
      </c>
    </row>
    <row r="187" s="12" customFormat="1" ht="22.8" customHeight="1">
      <c r="A187" s="12"/>
      <c r="B187" s="189"/>
      <c r="C187" s="190"/>
      <c r="D187" s="191" t="s">
        <v>72</v>
      </c>
      <c r="E187" s="203" t="s">
        <v>203</v>
      </c>
      <c r="F187" s="203" t="s">
        <v>614</v>
      </c>
      <c r="G187" s="190"/>
      <c r="H187" s="190"/>
      <c r="I187" s="193"/>
      <c r="J187" s="204">
        <f>BK187</f>
        <v>0</v>
      </c>
      <c r="K187" s="190"/>
      <c r="L187" s="195"/>
      <c r="M187" s="196"/>
      <c r="N187" s="197"/>
      <c r="O187" s="197"/>
      <c r="P187" s="198">
        <f>P188+SUM(P189:P219)</f>
        <v>0</v>
      </c>
      <c r="Q187" s="197"/>
      <c r="R187" s="198">
        <f>R188+SUM(R189:R219)</f>
        <v>34.076635199999998</v>
      </c>
      <c r="S187" s="197"/>
      <c r="T187" s="199">
        <f>T188+SUM(T189:T219)</f>
        <v>36.975000000000001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0" t="s">
        <v>81</v>
      </c>
      <c r="AT187" s="201" t="s">
        <v>72</v>
      </c>
      <c r="AU187" s="201" t="s">
        <v>81</v>
      </c>
      <c r="AY187" s="200" t="s">
        <v>140</v>
      </c>
      <c r="BK187" s="202">
        <f>BK188+SUM(BK189:BK219)</f>
        <v>0</v>
      </c>
    </row>
    <row r="188" s="2" customFormat="1" ht="33" customHeight="1">
      <c r="A188" s="39"/>
      <c r="B188" s="40"/>
      <c r="C188" s="205" t="s">
        <v>7</v>
      </c>
      <c r="D188" s="205" t="s">
        <v>142</v>
      </c>
      <c r="E188" s="206" t="s">
        <v>637</v>
      </c>
      <c r="F188" s="207" t="s">
        <v>638</v>
      </c>
      <c r="G188" s="208" t="s">
        <v>531</v>
      </c>
      <c r="H188" s="209">
        <v>3.6000000000000001</v>
      </c>
      <c r="I188" s="210"/>
      <c r="J188" s="211">
        <f>ROUND(I188*H188,2)</f>
        <v>0</v>
      </c>
      <c r="K188" s="207" t="s">
        <v>146</v>
      </c>
      <c r="L188" s="45"/>
      <c r="M188" s="212" t="s">
        <v>28</v>
      </c>
      <c r="N188" s="213" t="s">
        <v>44</v>
      </c>
      <c r="O188" s="85"/>
      <c r="P188" s="214">
        <f>O188*H188</f>
        <v>0</v>
      </c>
      <c r="Q188" s="214">
        <v>0.16850000000000001</v>
      </c>
      <c r="R188" s="214">
        <f>Q188*H188</f>
        <v>0.60660000000000003</v>
      </c>
      <c r="S188" s="214">
        <v>0</v>
      </c>
      <c r="T188" s="21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6" t="s">
        <v>147</v>
      </c>
      <c r="AT188" s="216" t="s">
        <v>142</v>
      </c>
      <c r="AU188" s="216" t="s">
        <v>83</v>
      </c>
      <c r="AY188" s="18" t="s">
        <v>140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18" t="s">
        <v>81</v>
      </c>
      <c r="BK188" s="217">
        <f>ROUND(I188*H188,2)</f>
        <v>0</v>
      </c>
      <c r="BL188" s="18" t="s">
        <v>147</v>
      </c>
      <c r="BM188" s="216" t="s">
        <v>1005</v>
      </c>
    </row>
    <row r="189" s="2" customFormat="1">
      <c r="A189" s="39"/>
      <c r="B189" s="40"/>
      <c r="C189" s="41"/>
      <c r="D189" s="218" t="s">
        <v>149</v>
      </c>
      <c r="E189" s="41"/>
      <c r="F189" s="219" t="s">
        <v>640</v>
      </c>
      <c r="G189" s="41"/>
      <c r="H189" s="41"/>
      <c r="I189" s="220"/>
      <c r="J189" s="41"/>
      <c r="K189" s="41"/>
      <c r="L189" s="45"/>
      <c r="M189" s="221"/>
      <c r="N189" s="222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149</v>
      </c>
      <c r="AU189" s="18" t="s">
        <v>83</v>
      </c>
    </row>
    <row r="190" s="2" customFormat="1">
      <c r="A190" s="39"/>
      <c r="B190" s="40"/>
      <c r="C190" s="41"/>
      <c r="D190" s="223" t="s">
        <v>151</v>
      </c>
      <c r="E190" s="41"/>
      <c r="F190" s="224" t="s">
        <v>641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151</v>
      </c>
      <c r="AU190" s="18" t="s">
        <v>83</v>
      </c>
    </row>
    <row r="191" s="13" customFormat="1">
      <c r="A191" s="13"/>
      <c r="B191" s="225"/>
      <c r="C191" s="226"/>
      <c r="D191" s="218" t="s">
        <v>153</v>
      </c>
      <c r="E191" s="227" t="s">
        <v>28</v>
      </c>
      <c r="F191" s="228" t="s">
        <v>1006</v>
      </c>
      <c r="G191" s="226"/>
      <c r="H191" s="229">
        <v>3.6000000000000001</v>
      </c>
      <c r="I191" s="230"/>
      <c r="J191" s="226"/>
      <c r="K191" s="226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153</v>
      </c>
      <c r="AU191" s="235" t="s">
        <v>83</v>
      </c>
      <c r="AV191" s="13" t="s">
        <v>83</v>
      </c>
      <c r="AW191" s="13" t="s">
        <v>35</v>
      </c>
      <c r="AX191" s="13" t="s">
        <v>73</v>
      </c>
      <c r="AY191" s="235" t="s">
        <v>140</v>
      </c>
    </row>
    <row r="192" s="14" customFormat="1">
      <c r="A192" s="14"/>
      <c r="B192" s="236"/>
      <c r="C192" s="237"/>
      <c r="D192" s="218" t="s">
        <v>153</v>
      </c>
      <c r="E192" s="238" t="s">
        <v>28</v>
      </c>
      <c r="F192" s="239" t="s">
        <v>174</v>
      </c>
      <c r="G192" s="237"/>
      <c r="H192" s="240">
        <v>3.6000000000000001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153</v>
      </c>
      <c r="AU192" s="246" t="s">
        <v>83</v>
      </c>
      <c r="AV192" s="14" t="s">
        <v>147</v>
      </c>
      <c r="AW192" s="14" t="s">
        <v>35</v>
      </c>
      <c r="AX192" s="14" t="s">
        <v>81</v>
      </c>
      <c r="AY192" s="246" t="s">
        <v>140</v>
      </c>
    </row>
    <row r="193" s="2" customFormat="1" ht="16.5" customHeight="1">
      <c r="A193" s="39"/>
      <c r="B193" s="40"/>
      <c r="C193" s="248" t="s">
        <v>296</v>
      </c>
      <c r="D193" s="248" t="s">
        <v>290</v>
      </c>
      <c r="E193" s="249" t="s">
        <v>644</v>
      </c>
      <c r="F193" s="250" t="s">
        <v>645</v>
      </c>
      <c r="G193" s="251" t="s">
        <v>531</v>
      </c>
      <c r="H193" s="252">
        <v>2.04</v>
      </c>
      <c r="I193" s="253"/>
      <c r="J193" s="254">
        <f>ROUND(I193*H193,2)</f>
        <v>0</v>
      </c>
      <c r="K193" s="250" t="s">
        <v>146</v>
      </c>
      <c r="L193" s="255"/>
      <c r="M193" s="256" t="s">
        <v>28</v>
      </c>
      <c r="N193" s="257" t="s">
        <v>44</v>
      </c>
      <c r="O193" s="85"/>
      <c r="P193" s="214">
        <f>O193*H193</f>
        <v>0</v>
      </c>
      <c r="Q193" s="214">
        <v>0.080000000000000002</v>
      </c>
      <c r="R193" s="214">
        <f>Q193*H193</f>
        <v>0.16320000000000001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197</v>
      </c>
      <c r="AT193" s="216" t="s">
        <v>290</v>
      </c>
      <c r="AU193" s="216" t="s">
        <v>83</v>
      </c>
      <c r="AY193" s="18" t="s">
        <v>140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81</v>
      </c>
      <c r="BK193" s="217">
        <f>ROUND(I193*H193,2)</f>
        <v>0</v>
      </c>
      <c r="BL193" s="18" t="s">
        <v>147</v>
      </c>
      <c r="BM193" s="216" t="s">
        <v>1007</v>
      </c>
    </row>
    <row r="194" s="2" customFormat="1">
      <c r="A194" s="39"/>
      <c r="B194" s="40"/>
      <c r="C194" s="41"/>
      <c r="D194" s="218" t="s">
        <v>149</v>
      </c>
      <c r="E194" s="41"/>
      <c r="F194" s="219" t="s">
        <v>645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149</v>
      </c>
      <c r="AU194" s="18" t="s">
        <v>83</v>
      </c>
    </row>
    <row r="195" s="13" customFormat="1">
      <c r="A195" s="13"/>
      <c r="B195" s="225"/>
      <c r="C195" s="226"/>
      <c r="D195" s="218" t="s">
        <v>153</v>
      </c>
      <c r="E195" s="227" t="s">
        <v>28</v>
      </c>
      <c r="F195" s="228" t="s">
        <v>83</v>
      </c>
      <c r="G195" s="226"/>
      <c r="H195" s="229">
        <v>2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153</v>
      </c>
      <c r="AU195" s="235" t="s">
        <v>83</v>
      </c>
      <c r="AV195" s="13" t="s">
        <v>83</v>
      </c>
      <c r="AW195" s="13" t="s">
        <v>35</v>
      </c>
      <c r="AX195" s="13" t="s">
        <v>73</v>
      </c>
      <c r="AY195" s="235" t="s">
        <v>140</v>
      </c>
    </row>
    <row r="196" s="14" customFormat="1">
      <c r="A196" s="14"/>
      <c r="B196" s="236"/>
      <c r="C196" s="237"/>
      <c r="D196" s="218" t="s">
        <v>153</v>
      </c>
      <c r="E196" s="238" t="s">
        <v>28</v>
      </c>
      <c r="F196" s="239" t="s">
        <v>174</v>
      </c>
      <c r="G196" s="237"/>
      <c r="H196" s="240">
        <v>2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153</v>
      </c>
      <c r="AU196" s="246" t="s">
        <v>83</v>
      </c>
      <c r="AV196" s="14" t="s">
        <v>147</v>
      </c>
      <c r="AW196" s="14" t="s">
        <v>35</v>
      </c>
      <c r="AX196" s="14" t="s">
        <v>81</v>
      </c>
      <c r="AY196" s="246" t="s">
        <v>140</v>
      </c>
    </row>
    <row r="197" s="13" customFormat="1">
      <c r="A197" s="13"/>
      <c r="B197" s="225"/>
      <c r="C197" s="226"/>
      <c r="D197" s="218" t="s">
        <v>153</v>
      </c>
      <c r="E197" s="226"/>
      <c r="F197" s="228" t="s">
        <v>1008</v>
      </c>
      <c r="G197" s="226"/>
      <c r="H197" s="229">
        <v>2.04</v>
      </c>
      <c r="I197" s="230"/>
      <c r="J197" s="226"/>
      <c r="K197" s="226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153</v>
      </c>
      <c r="AU197" s="235" t="s">
        <v>83</v>
      </c>
      <c r="AV197" s="13" t="s">
        <v>83</v>
      </c>
      <c r="AW197" s="13" t="s">
        <v>4</v>
      </c>
      <c r="AX197" s="13" t="s">
        <v>81</v>
      </c>
      <c r="AY197" s="235" t="s">
        <v>140</v>
      </c>
    </row>
    <row r="198" s="2" customFormat="1" ht="21.75" customHeight="1">
      <c r="A198" s="39"/>
      <c r="B198" s="40"/>
      <c r="C198" s="248" t="s">
        <v>303</v>
      </c>
      <c r="D198" s="248" t="s">
        <v>290</v>
      </c>
      <c r="E198" s="249" t="s">
        <v>660</v>
      </c>
      <c r="F198" s="250" t="s">
        <v>661</v>
      </c>
      <c r="G198" s="251" t="s">
        <v>531</v>
      </c>
      <c r="H198" s="252">
        <v>1.6319999999999999</v>
      </c>
      <c r="I198" s="253"/>
      <c r="J198" s="254">
        <f>ROUND(I198*H198,2)</f>
        <v>0</v>
      </c>
      <c r="K198" s="250" t="s">
        <v>146</v>
      </c>
      <c r="L198" s="255"/>
      <c r="M198" s="256" t="s">
        <v>28</v>
      </c>
      <c r="N198" s="257" t="s">
        <v>44</v>
      </c>
      <c r="O198" s="85"/>
      <c r="P198" s="214">
        <f>O198*H198</f>
        <v>0</v>
      </c>
      <c r="Q198" s="214">
        <v>0.060999999999999999</v>
      </c>
      <c r="R198" s="214">
        <f>Q198*H198</f>
        <v>0.099551999999999988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197</v>
      </c>
      <c r="AT198" s="216" t="s">
        <v>290</v>
      </c>
      <c r="AU198" s="216" t="s">
        <v>83</v>
      </c>
      <c r="AY198" s="18" t="s">
        <v>140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81</v>
      </c>
      <c r="BK198" s="217">
        <f>ROUND(I198*H198,2)</f>
        <v>0</v>
      </c>
      <c r="BL198" s="18" t="s">
        <v>147</v>
      </c>
      <c r="BM198" s="216" t="s">
        <v>1009</v>
      </c>
    </row>
    <row r="199" s="2" customFormat="1">
      <c r="A199" s="39"/>
      <c r="B199" s="40"/>
      <c r="C199" s="41"/>
      <c r="D199" s="218" t="s">
        <v>149</v>
      </c>
      <c r="E199" s="41"/>
      <c r="F199" s="219" t="s">
        <v>661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149</v>
      </c>
      <c r="AU199" s="18" t="s">
        <v>83</v>
      </c>
    </row>
    <row r="200" s="13" customFormat="1">
      <c r="A200" s="13"/>
      <c r="B200" s="225"/>
      <c r="C200" s="226"/>
      <c r="D200" s="218" t="s">
        <v>153</v>
      </c>
      <c r="E200" s="227" t="s">
        <v>28</v>
      </c>
      <c r="F200" s="228" t="s">
        <v>1010</v>
      </c>
      <c r="G200" s="226"/>
      <c r="H200" s="229">
        <v>1.6000000000000001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153</v>
      </c>
      <c r="AU200" s="235" t="s">
        <v>83</v>
      </c>
      <c r="AV200" s="13" t="s">
        <v>83</v>
      </c>
      <c r="AW200" s="13" t="s">
        <v>35</v>
      </c>
      <c r="AX200" s="13" t="s">
        <v>73</v>
      </c>
      <c r="AY200" s="235" t="s">
        <v>140</v>
      </c>
    </row>
    <row r="201" s="14" customFormat="1">
      <c r="A201" s="14"/>
      <c r="B201" s="236"/>
      <c r="C201" s="237"/>
      <c r="D201" s="218" t="s">
        <v>153</v>
      </c>
      <c r="E201" s="238" t="s">
        <v>28</v>
      </c>
      <c r="F201" s="239" t="s">
        <v>174</v>
      </c>
      <c r="G201" s="237"/>
      <c r="H201" s="240">
        <v>1.6000000000000001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153</v>
      </c>
      <c r="AU201" s="246" t="s">
        <v>83</v>
      </c>
      <c r="AV201" s="14" t="s">
        <v>147</v>
      </c>
      <c r="AW201" s="14" t="s">
        <v>35</v>
      </c>
      <c r="AX201" s="14" t="s">
        <v>81</v>
      </c>
      <c r="AY201" s="246" t="s">
        <v>140</v>
      </c>
    </row>
    <row r="202" s="13" customFormat="1">
      <c r="A202" s="13"/>
      <c r="B202" s="225"/>
      <c r="C202" s="226"/>
      <c r="D202" s="218" t="s">
        <v>153</v>
      </c>
      <c r="E202" s="226"/>
      <c r="F202" s="228" t="s">
        <v>1011</v>
      </c>
      <c r="G202" s="226"/>
      <c r="H202" s="229">
        <v>1.6319999999999999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153</v>
      </c>
      <c r="AU202" s="235" t="s">
        <v>83</v>
      </c>
      <c r="AV202" s="13" t="s">
        <v>83</v>
      </c>
      <c r="AW202" s="13" t="s">
        <v>4</v>
      </c>
      <c r="AX202" s="13" t="s">
        <v>81</v>
      </c>
      <c r="AY202" s="235" t="s">
        <v>140</v>
      </c>
    </row>
    <row r="203" s="2" customFormat="1" ht="33" customHeight="1">
      <c r="A203" s="39"/>
      <c r="B203" s="40"/>
      <c r="C203" s="205" t="s">
        <v>309</v>
      </c>
      <c r="D203" s="205" t="s">
        <v>142</v>
      </c>
      <c r="E203" s="206" t="s">
        <v>668</v>
      </c>
      <c r="F203" s="207" t="s">
        <v>669</v>
      </c>
      <c r="G203" s="208" t="s">
        <v>531</v>
      </c>
      <c r="H203" s="209">
        <v>168</v>
      </c>
      <c r="I203" s="210"/>
      <c r="J203" s="211">
        <f>ROUND(I203*H203,2)</f>
        <v>0</v>
      </c>
      <c r="K203" s="207" t="s">
        <v>146</v>
      </c>
      <c r="L203" s="45"/>
      <c r="M203" s="212" t="s">
        <v>28</v>
      </c>
      <c r="N203" s="213" t="s">
        <v>44</v>
      </c>
      <c r="O203" s="85"/>
      <c r="P203" s="214">
        <f>O203*H203</f>
        <v>0</v>
      </c>
      <c r="Q203" s="214">
        <v>0.14041999999999999</v>
      </c>
      <c r="R203" s="214">
        <f>Q203*H203</f>
        <v>23.590559999999996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147</v>
      </c>
      <c r="AT203" s="216" t="s">
        <v>142</v>
      </c>
      <c r="AU203" s="216" t="s">
        <v>83</v>
      </c>
      <c r="AY203" s="18" t="s">
        <v>140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81</v>
      </c>
      <c r="BK203" s="217">
        <f>ROUND(I203*H203,2)</f>
        <v>0</v>
      </c>
      <c r="BL203" s="18" t="s">
        <v>147</v>
      </c>
      <c r="BM203" s="216" t="s">
        <v>1012</v>
      </c>
    </row>
    <row r="204" s="2" customFormat="1">
      <c r="A204" s="39"/>
      <c r="B204" s="40"/>
      <c r="C204" s="41"/>
      <c r="D204" s="218" t="s">
        <v>149</v>
      </c>
      <c r="E204" s="41"/>
      <c r="F204" s="219" t="s">
        <v>671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149</v>
      </c>
      <c r="AU204" s="18" t="s">
        <v>83</v>
      </c>
    </row>
    <row r="205" s="2" customFormat="1">
      <c r="A205" s="39"/>
      <c r="B205" s="40"/>
      <c r="C205" s="41"/>
      <c r="D205" s="223" t="s">
        <v>151</v>
      </c>
      <c r="E205" s="41"/>
      <c r="F205" s="224" t="s">
        <v>672</v>
      </c>
      <c r="G205" s="41"/>
      <c r="H205" s="41"/>
      <c r="I205" s="220"/>
      <c r="J205" s="41"/>
      <c r="K205" s="41"/>
      <c r="L205" s="45"/>
      <c r="M205" s="221"/>
      <c r="N205" s="222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151</v>
      </c>
      <c r="AU205" s="18" t="s">
        <v>83</v>
      </c>
    </row>
    <row r="206" s="13" customFormat="1">
      <c r="A206" s="13"/>
      <c r="B206" s="225"/>
      <c r="C206" s="226"/>
      <c r="D206" s="218" t="s">
        <v>153</v>
      </c>
      <c r="E206" s="227" t="s">
        <v>28</v>
      </c>
      <c r="F206" s="228" t="s">
        <v>1013</v>
      </c>
      <c r="G206" s="226"/>
      <c r="H206" s="229">
        <v>168</v>
      </c>
      <c r="I206" s="230"/>
      <c r="J206" s="226"/>
      <c r="K206" s="226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153</v>
      </c>
      <c r="AU206" s="235" t="s">
        <v>83</v>
      </c>
      <c r="AV206" s="13" t="s">
        <v>83</v>
      </c>
      <c r="AW206" s="13" t="s">
        <v>35</v>
      </c>
      <c r="AX206" s="13" t="s">
        <v>73</v>
      </c>
      <c r="AY206" s="235" t="s">
        <v>140</v>
      </c>
    </row>
    <row r="207" s="14" customFormat="1">
      <c r="A207" s="14"/>
      <c r="B207" s="236"/>
      <c r="C207" s="237"/>
      <c r="D207" s="218" t="s">
        <v>153</v>
      </c>
      <c r="E207" s="238" t="s">
        <v>28</v>
      </c>
      <c r="F207" s="239" t="s">
        <v>174</v>
      </c>
      <c r="G207" s="237"/>
      <c r="H207" s="240">
        <v>168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153</v>
      </c>
      <c r="AU207" s="246" t="s">
        <v>83</v>
      </c>
      <c r="AV207" s="14" t="s">
        <v>147</v>
      </c>
      <c r="AW207" s="14" t="s">
        <v>35</v>
      </c>
      <c r="AX207" s="14" t="s">
        <v>81</v>
      </c>
      <c r="AY207" s="246" t="s">
        <v>140</v>
      </c>
    </row>
    <row r="208" s="2" customFormat="1" ht="16.5" customHeight="1">
      <c r="A208" s="39"/>
      <c r="B208" s="40"/>
      <c r="C208" s="248" t="s">
        <v>316</v>
      </c>
      <c r="D208" s="248" t="s">
        <v>290</v>
      </c>
      <c r="E208" s="249" t="s">
        <v>675</v>
      </c>
      <c r="F208" s="250" t="s">
        <v>676</v>
      </c>
      <c r="G208" s="251" t="s">
        <v>531</v>
      </c>
      <c r="H208" s="252">
        <v>171.36000000000001</v>
      </c>
      <c r="I208" s="253"/>
      <c r="J208" s="254">
        <f>ROUND(I208*H208,2)</f>
        <v>0</v>
      </c>
      <c r="K208" s="250" t="s">
        <v>146</v>
      </c>
      <c r="L208" s="255"/>
      <c r="M208" s="256" t="s">
        <v>28</v>
      </c>
      <c r="N208" s="257" t="s">
        <v>44</v>
      </c>
      <c r="O208" s="85"/>
      <c r="P208" s="214">
        <f>O208*H208</f>
        <v>0</v>
      </c>
      <c r="Q208" s="214">
        <v>0.056120000000000003</v>
      </c>
      <c r="R208" s="214">
        <f>Q208*H208</f>
        <v>9.6167232000000009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197</v>
      </c>
      <c r="AT208" s="216" t="s">
        <v>290</v>
      </c>
      <c r="AU208" s="216" t="s">
        <v>83</v>
      </c>
      <c r="AY208" s="18" t="s">
        <v>140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81</v>
      </c>
      <c r="BK208" s="217">
        <f>ROUND(I208*H208,2)</f>
        <v>0</v>
      </c>
      <c r="BL208" s="18" t="s">
        <v>147</v>
      </c>
      <c r="BM208" s="216" t="s">
        <v>1014</v>
      </c>
    </row>
    <row r="209" s="2" customFormat="1">
      <c r="A209" s="39"/>
      <c r="B209" s="40"/>
      <c r="C209" s="41"/>
      <c r="D209" s="218" t="s">
        <v>149</v>
      </c>
      <c r="E209" s="41"/>
      <c r="F209" s="219" t="s">
        <v>676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149</v>
      </c>
      <c r="AU209" s="18" t="s">
        <v>83</v>
      </c>
    </row>
    <row r="210" s="2" customFormat="1">
      <c r="A210" s="39"/>
      <c r="B210" s="40"/>
      <c r="C210" s="41"/>
      <c r="D210" s="218" t="s">
        <v>221</v>
      </c>
      <c r="E210" s="41"/>
      <c r="F210" s="247" t="s">
        <v>678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221</v>
      </c>
      <c r="AU210" s="18" t="s">
        <v>83</v>
      </c>
    </row>
    <row r="211" s="13" customFormat="1">
      <c r="A211" s="13"/>
      <c r="B211" s="225"/>
      <c r="C211" s="226"/>
      <c r="D211" s="218" t="s">
        <v>153</v>
      </c>
      <c r="E211" s="227" t="s">
        <v>28</v>
      </c>
      <c r="F211" s="228" t="s">
        <v>1013</v>
      </c>
      <c r="G211" s="226"/>
      <c r="H211" s="229">
        <v>168</v>
      </c>
      <c r="I211" s="230"/>
      <c r="J211" s="226"/>
      <c r="K211" s="226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153</v>
      </c>
      <c r="AU211" s="235" t="s">
        <v>83</v>
      </c>
      <c r="AV211" s="13" t="s">
        <v>83</v>
      </c>
      <c r="AW211" s="13" t="s">
        <v>35</v>
      </c>
      <c r="AX211" s="13" t="s">
        <v>73</v>
      </c>
      <c r="AY211" s="235" t="s">
        <v>140</v>
      </c>
    </row>
    <row r="212" s="14" customFormat="1">
      <c r="A212" s="14"/>
      <c r="B212" s="236"/>
      <c r="C212" s="237"/>
      <c r="D212" s="218" t="s">
        <v>153</v>
      </c>
      <c r="E212" s="238" t="s">
        <v>28</v>
      </c>
      <c r="F212" s="239" t="s">
        <v>174</v>
      </c>
      <c r="G212" s="237"/>
      <c r="H212" s="240">
        <v>168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153</v>
      </c>
      <c r="AU212" s="246" t="s">
        <v>83</v>
      </c>
      <c r="AV212" s="14" t="s">
        <v>147</v>
      </c>
      <c r="AW212" s="14" t="s">
        <v>35</v>
      </c>
      <c r="AX212" s="14" t="s">
        <v>81</v>
      </c>
      <c r="AY212" s="246" t="s">
        <v>140</v>
      </c>
    </row>
    <row r="213" s="13" customFormat="1">
      <c r="A213" s="13"/>
      <c r="B213" s="225"/>
      <c r="C213" s="226"/>
      <c r="D213" s="218" t="s">
        <v>153</v>
      </c>
      <c r="E213" s="226"/>
      <c r="F213" s="228" t="s">
        <v>1015</v>
      </c>
      <c r="G213" s="226"/>
      <c r="H213" s="229">
        <v>171.36000000000001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153</v>
      </c>
      <c r="AU213" s="235" t="s">
        <v>83</v>
      </c>
      <c r="AV213" s="13" t="s">
        <v>83</v>
      </c>
      <c r="AW213" s="13" t="s">
        <v>4</v>
      </c>
      <c r="AX213" s="13" t="s">
        <v>81</v>
      </c>
      <c r="AY213" s="235" t="s">
        <v>140</v>
      </c>
    </row>
    <row r="214" s="2" customFormat="1" ht="24.15" customHeight="1">
      <c r="A214" s="39"/>
      <c r="B214" s="40"/>
      <c r="C214" s="205" t="s">
        <v>322</v>
      </c>
      <c r="D214" s="205" t="s">
        <v>142</v>
      </c>
      <c r="E214" s="206" t="s">
        <v>694</v>
      </c>
      <c r="F214" s="207" t="s">
        <v>695</v>
      </c>
      <c r="G214" s="208" t="s">
        <v>145</v>
      </c>
      <c r="H214" s="209">
        <v>3</v>
      </c>
      <c r="I214" s="210"/>
      <c r="J214" s="211">
        <f>ROUND(I214*H214,2)</f>
        <v>0</v>
      </c>
      <c r="K214" s="207" t="s">
        <v>146</v>
      </c>
      <c r="L214" s="45"/>
      <c r="M214" s="212" t="s">
        <v>28</v>
      </c>
      <c r="N214" s="213" t="s">
        <v>44</v>
      </c>
      <c r="O214" s="85"/>
      <c r="P214" s="214">
        <f>O214*H214</f>
        <v>0</v>
      </c>
      <c r="Q214" s="214">
        <v>0</v>
      </c>
      <c r="R214" s="214">
        <f>Q214*H214</f>
        <v>0</v>
      </c>
      <c r="S214" s="214">
        <v>0</v>
      </c>
      <c r="T214" s="21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6" t="s">
        <v>147</v>
      </c>
      <c r="AT214" s="216" t="s">
        <v>142</v>
      </c>
      <c r="AU214" s="216" t="s">
        <v>83</v>
      </c>
      <c r="AY214" s="18" t="s">
        <v>140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18" t="s">
        <v>81</v>
      </c>
      <c r="BK214" s="217">
        <f>ROUND(I214*H214,2)</f>
        <v>0</v>
      </c>
      <c r="BL214" s="18" t="s">
        <v>147</v>
      </c>
      <c r="BM214" s="216" t="s">
        <v>1016</v>
      </c>
    </row>
    <row r="215" s="2" customFormat="1">
      <c r="A215" s="39"/>
      <c r="B215" s="40"/>
      <c r="C215" s="41"/>
      <c r="D215" s="218" t="s">
        <v>149</v>
      </c>
      <c r="E215" s="41"/>
      <c r="F215" s="219" t="s">
        <v>697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149</v>
      </c>
      <c r="AU215" s="18" t="s">
        <v>83</v>
      </c>
    </row>
    <row r="216" s="2" customFormat="1">
      <c r="A216" s="39"/>
      <c r="B216" s="40"/>
      <c r="C216" s="41"/>
      <c r="D216" s="223" t="s">
        <v>151</v>
      </c>
      <c r="E216" s="41"/>
      <c r="F216" s="224" t="s">
        <v>698</v>
      </c>
      <c r="G216" s="41"/>
      <c r="H216" s="41"/>
      <c r="I216" s="220"/>
      <c r="J216" s="41"/>
      <c r="K216" s="41"/>
      <c r="L216" s="45"/>
      <c r="M216" s="221"/>
      <c r="N216" s="222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151</v>
      </c>
      <c r="AU216" s="18" t="s">
        <v>83</v>
      </c>
    </row>
    <row r="217" s="2" customFormat="1">
      <c r="A217" s="39"/>
      <c r="B217" s="40"/>
      <c r="C217" s="41"/>
      <c r="D217" s="218" t="s">
        <v>221</v>
      </c>
      <c r="E217" s="41"/>
      <c r="F217" s="247" t="s">
        <v>699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221</v>
      </c>
      <c r="AU217" s="18" t="s">
        <v>83</v>
      </c>
    </row>
    <row r="218" s="13" customFormat="1">
      <c r="A218" s="13"/>
      <c r="B218" s="225"/>
      <c r="C218" s="226"/>
      <c r="D218" s="218" t="s">
        <v>153</v>
      </c>
      <c r="E218" s="227" t="s">
        <v>28</v>
      </c>
      <c r="F218" s="228" t="s">
        <v>161</v>
      </c>
      <c r="G218" s="226"/>
      <c r="H218" s="229">
        <v>3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153</v>
      </c>
      <c r="AU218" s="235" t="s">
        <v>83</v>
      </c>
      <c r="AV218" s="13" t="s">
        <v>83</v>
      </c>
      <c r="AW218" s="13" t="s">
        <v>35</v>
      </c>
      <c r="AX218" s="13" t="s">
        <v>81</v>
      </c>
      <c r="AY218" s="235" t="s">
        <v>140</v>
      </c>
    </row>
    <row r="219" s="12" customFormat="1" ht="20.88" customHeight="1">
      <c r="A219" s="12"/>
      <c r="B219" s="189"/>
      <c r="C219" s="190"/>
      <c r="D219" s="191" t="s">
        <v>72</v>
      </c>
      <c r="E219" s="203" t="s">
        <v>701</v>
      </c>
      <c r="F219" s="203" t="s">
        <v>702</v>
      </c>
      <c r="G219" s="190"/>
      <c r="H219" s="190"/>
      <c r="I219" s="193"/>
      <c r="J219" s="204">
        <f>BK219</f>
        <v>0</v>
      </c>
      <c r="K219" s="190"/>
      <c r="L219" s="195"/>
      <c r="M219" s="196"/>
      <c r="N219" s="197"/>
      <c r="O219" s="197"/>
      <c r="P219" s="198">
        <f>SUM(P220:P231)</f>
        <v>0</v>
      </c>
      <c r="Q219" s="197"/>
      <c r="R219" s="198">
        <f>SUM(R220:R231)</f>
        <v>0</v>
      </c>
      <c r="S219" s="197"/>
      <c r="T219" s="199">
        <f>SUM(T220:T231)</f>
        <v>36.975000000000001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0" t="s">
        <v>81</v>
      </c>
      <c r="AT219" s="201" t="s">
        <v>72</v>
      </c>
      <c r="AU219" s="201" t="s">
        <v>83</v>
      </c>
      <c r="AY219" s="200" t="s">
        <v>140</v>
      </c>
      <c r="BK219" s="202">
        <f>SUM(BK220:BK231)</f>
        <v>0</v>
      </c>
    </row>
    <row r="220" s="2" customFormat="1" ht="24.15" customHeight="1">
      <c r="A220" s="39"/>
      <c r="B220" s="40"/>
      <c r="C220" s="205" t="s">
        <v>329</v>
      </c>
      <c r="D220" s="205" t="s">
        <v>142</v>
      </c>
      <c r="E220" s="206" t="s">
        <v>704</v>
      </c>
      <c r="F220" s="207" t="s">
        <v>705</v>
      </c>
      <c r="G220" s="208" t="s">
        <v>145</v>
      </c>
      <c r="H220" s="209">
        <v>3</v>
      </c>
      <c r="I220" s="210"/>
      <c r="J220" s="211">
        <f>ROUND(I220*H220,2)</f>
        <v>0</v>
      </c>
      <c r="K220" s="207" t="s">
        <v>146</v>
      </c>
      <c r="L220" s="45"/>
      <c r="M220" s="212" t="s">
        <v>28</v>
      </c>
      <c r="N220" s="213" t="s">
        <v>44</v>
      </c>
      <c r="O220" s="85"/>
      <c r="P220" s="214">
        <f>O220*H220</f>
        <v>0</v>
      </c>
      <c r="Q220" s="214">
        <v>0</v>
      </c>
      <c r="R220" s="214">
        <f>Q220*H220</f>
        <v>0</v>
      </c>
      <c r="S220" s="214">
        <v>0.255</v>
      </c>
      <c r="T220" s="215">
        <f>S220*H220</f>
        <v>0.76500000000000001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16" t="s">
        <v>147</v>
      </c>
      <c r="AT220" s="216" t="s">
        <v>142</v>
      </c>
      <c r="AU220" s="216" t="s">
        <v>161</v>
      </c>
      <c r="AY220" s="18" t="s">
        <v>140</v>
      </c>
      <c r="BE220" s="217">
        <f>IF(N220="základní",J220,0)</f>
        <v>0</v>
      </c>
      <c r="BF220" s="217">
        <f>IF(N220="snížená",J220,0)</f>
        <v>0</v>
      </c>
      <c r="BG220" s="217">
        <f>IF(N220="zákl. přenesená",J220,0)</f>
        <v>0</v>
      </c>
      <c r="BH220" s="217">
        <f>IF(N220="sníž. přenesená",J220,0)</f>
        <v>0</v>
      </c>
      <c r="BI220" s="217">
        <f>IF(N220="nulová",J220,0)</f>
        <v>0</v>
      </c>
      <c r="BJ220" s="18" t="s">
        <v>81</v>
      </c>
      <c r="BK220" s="217">
        <f>ROUND(I220*H220,2)</f>
        <v>0</v>
      </c>
      <c r="BL220" s="18" t="s">
        <v>147</v>
      </c>
      <c r="BM220" s="216" t="s">
        <v>1017</v>
      </c>
    </row>
    <row r="221" s="2" customFormat="1">
      <c r="A221" s="39"/>
      <c r="B221" s="40"/>
      <c r="C221" s="41"/>
      <c r="D221" s="218" t="s">
        <v>149</v>
      </c>
      <c r="E221" s="41"/>
      <c r="F221" s="219" t="s">
        <v>707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149</v>
      </c>
      <c r="AU221" s="18" t="s">
        <v>161</v>
      </c>
    </row>
    <row r="222" s="2" customFormat="1">
      <c r="A222" s="39"/>
      <c r="B222" s="40"/>
      <c r="C222" s="41"/>
      <c r="D222" s="223" t="s">
        <v>151</v>
      </c>
      <c r="E222" s="41"/>
      <c r="F222" s="224" t="s">
        <v>708</v>
      </c>
      <c r="G222" s="41"/>
      <c r="H222" s="41"/>
      <c r="I222" s="220"/>
      <c r="J222" s="41"/>
      <c r="K222" s="41"/>
      <c r="L222" s="45"/>
      <c r="M222" s="221"/>
      <c r="N222" s="22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151</v>
      </c>
      <c r="AU222" s="18" t="s">
        <v>161</v>
      </c>
    </row>
    <row r="223" s="13" customFormat="1">
      <c r="A223" s="13"/>
      <c r="B223" s="225"/>
      <c r="C223" s="226"/>
      <c r="D223" s="218" t="s">
        <v>153</v>
      </c>
      <c r="E223" s="227" t="s">
        <v>28</v>
      </c>
      <c r="F223" s="228" t="s">
        <v>161</v>
      </c>
      <c r="G223" s="226"/>
      <c r="H223" s="229">
        <v>3</v>
      </c>
      <c r="I223" s="230"/>
      <c r="J223" s="226"/>
      <c r="K223" s="226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153</v>
      </c>
      <c r="AU223" s="235" t="s">
        <v>161</v>
      </c>
      <c r="AV223" s="13" t="s">
        <v>83</v>
      </c>
      <c r="AW223" s="13" t="s">
        <v>35</v>
      </c>
      <c r="AX223" s="13" t="s">
        <v>81</v>
      </c>
      <c r="AY223" s="235" t="s">
        <v>140</v>
      </c>
    </row>
    <row r="224" s="2" customFormat="1" ht="33" customHeight="1">
      <c r="A224" s="39"/>
      <c r="B224" s="40"/>
      <c r="C224" s="205" t="s">
        <v>335</v>
      </c>
      <c r="D224" s="205" t="s">
        <v>142</v>
      </c>
      <c r="E224" s="206" t="s">
        <v>1018</v>
      </c>
      <c r="F224" s="207" t="s">
        <v>1019</v>
      </c>
      <c r="G224" s="208" t="s">
        <v>145</v>
      </c>
      <c r="H224" s="209">
        <v>72</v>
      </c>
      <c r="I224" s="210"/>
      <c r="J224" s="211">
        <f>ROUND(I224*H224,2)</f>
        <v>0</v>
      </c>
      <c r="K224" s="207" t="s">
        <v>146</v>
      </c>
      <c r="L224" s="45"/>
      <c r="M224" s="212" t="s">
        <v>28</v>
      </c>
      <c r="N224" s="213" t="s">
        <v>44</v>
      </c>
      <c r="O224" s="85"/>
      <c r="P224" s="214">
        <f>O224*H224</f>
        <v>0</v>
      </c>
      <c r="Q224" s="214">
        <v>0</v>
      </c>
      <c r="R224" s="214">
        <f>Q224*H224</f>
        <v>0</v>
      </c>
      <c r="S224" s="214">
        <v>0.42499999999999999</v>
      </c>
      <c r="T224" s="215">
        <f>S224*H224</f>
        <v>30.599999999999998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147</v>
      </c>
      <c r="AT224" s="216" t="s">
        <v>142</v>
      </c>
      <c r="AU224" s="216" t="s">
        <v>161</v>
      </c>
      <c r="AY224" s="18" t="s">
        <v>140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81</v>
      </c>
      <c r="BK224" s="217">
        <f>ROUND(I224*H224,2)</f>
        <v>0</v>
      </c>
      <c r="BL224" s="18" t="s">
        <v>147</v>
      </c>
      <c r="BM224" s="216" t="s">
        <v>1020</v>
      </c>
    </row>
    <row r="225" s="2" customFormat="1">
      <c r="A225" s="39"/>
      <c r="B225" s="40"/>
      <c r="C225" s="41"/>
      <c r="D225" s="218" t="s">
        <v>149</v>
      </c>
      <c r="E225" s="41"/>
      <c r="F225" s="219" t="s">
        <v>1021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149</v>
      </c>
      <c r="AU225" s="18" t="s">
        <v>161</v>
      </c>
    </row>
    <row r="226" s="2" customFormat="1">
      <c r="A226" s="39"/>
      <c r="B226" s="40"/>
      <c r="C226" s="41"/>
      <c r="D226" s="223" t="s">
        <v>151</v>
      </c>
      <c r="E226" s="41"/>
      <c r="F226" s="224" t="s">
        <v>1022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151</v>
      </c>
      <c r="AU226" s="18" t="s">
        <v>161</v>
      </c>
    </row>
    <row r="227" s="13" customFormat="1">
      <c r="A227" s="13"/>
      <c r="B227" s="225"/>
      <c r="C227" s="226"/>
      <c r="D227" s="218" t="s">
        <v>153</v>
      </c>
      <c r="E227" s="227" t="s">
        <v>28</v>
      </c>
      <c r="F227" s="228" t="s">
        <v>609</v>
      </c>
      <c r="G227" s="226"/>
      <c r="H227" s="229">
        <v>72</v>
      </c>
      <c r="I227" s="230"/>
      <c r="J227" s="226"/>
      <c r="K227" s="226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153</v>
      </c>
      <c r="AU227" s="235" t="s">
        <v>161</v>
      </c>
      <c r="AV227" s="13" t="s">
        <v>83</v>
      </c>
      <c r="AW227" s="13" t="s">
        <v>35</v>
      </c>
      <c r="AX227" s="13" t="s">
        <v>81</v>
      </c>
      <c r="AY227" s="235" t="s">
        <v>140</v>
      </c>
    </row>
    <row r="228" s="2" customFormat="1" ht="24.15" customHeight="1">
      <c r="A228" s="39"/>
      <c r="B228" s="40"/>
      <c r="C228" s="205" t="s">
        <v>341</v>
      </c>
      <c r="D228" s="205" t="s">
        <v>142</v>
      </c>
      <c r="E228" s="206" t="s">
        <v>1023</v>
      </c>
      <c r="F228" s="207" t="s">
        <v>1024</v>
      </c>
      <c r="G228" s="208" t="s">
        <v>145</v>
      </c>
      <c r="H228" s="209">
        <v>33</v>
      </c>
      <c r="I228" s="210"/>
      <c r="J228" s="211">
        <f>ROUND(I228*H228,2)</f>
        <v>0</v>
      </c>
      <c r="K228" s="207" t="s">
        <v>146</v>
      </c>
      <c r="L228" s="45"/>
      <c r="M228" s="212" t="s">
        <v>28</v>
      </c>
      <c r="N228" s="213" t="s">
        <v>44</v>
      </c>
      <c r="O228" s="85"/>
      <c r="P228" s="214">
        <f>O228*H228</f>
        <v>0</v>
      </c>
      <c r="Q228" s="214">
        <v>0</v>
      </c>
      <c r="R228" s="214">
        <f>Q228*H228</f>
        <v>0</v>
      </c>
      <c r="S228" s="214">
        <v>0.17000000000000001</v>
      </c>
      <c r="T228" s="215">
        <f>S228*H228</f>
        <v>5.6100000000000003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147</v>
      </c>
      <c r="AT228" s="216" t="s">
        <v>142</v>
      </c>
      <c r="AU228" s="216" t="s">
        <v>161</v>
      </c>
      <c r="AY228" s="18" t="s">
        <v>140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81</v>
      </c>
      <c r="BK228" s="217">
        <f>ROUND(I228*H228,2)</f>
        <v>0</v>
      </c>
      <c r="BL228" s="18" t="s">
        <v>147</v>
      </c>
      <c r="BM228" s="216" t="s">
        <v>1025</v>
      </c>
    </row>
    <row r="229" s="2" customFormat="1">
      <c r="A229" s="39"/>
      <c r="B229" s="40"/>
      <c r="C229" s="41"/>
      <c r="D229" s="218" t="s">
        <v>149</v>
      </c>
      <c r="E229" s="41"/>
      <c r="F229" s="219" t="s">
        <v>1026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149</v>
      </c>
      <c r="AU229" s="18" t="s">
        <v>161</v>
      </c>
    </row>
    <row r="230" s="2" customFormat="1">
      <c r="A230" s="39"/>
      <c r="B230" s="40"/>
      <c r="C230" s="41"/>
      <c r="D230" s="223" t="s">
        <v>151</v>
      </c>
      <c r="E230" s="41"/>
      <c r="F230" s="224" t="s">
        <v>1027</v>
      </c>
      <c r="G230" s="41"/>
      <c r="H230" s="41"/>
      <c r="I230" s="220"/>
      <c r="J230" s="41"/>
      <c r="K230" s="41"/>
      <c r="L230" s="45"/>
      <c r="M230" s="221"/>
      <c r="N230" s="222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151</v>
      </c>
      <c r="AU230" s="18" t="s">
        <v>161</v>
      </c>
    </row>
    <row r="231" s="13" customFormat="1">
      <c r="A231" s="13"/>
      <c r="B231" s="225"/>
      <c r="C231" s="226"/>
      <c r="D231" s="218" t="s">
        <v>153</v>
      </c>
      <c r="E231" s="227" t="s">
        <v>28</v>
      </c>
      <c r="F231" s="228" t="s">
        <v>370</v>
      </c>
      <c r="G231" s="226"/>
      <c r="H231" s="229">
        <v>33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153</v>
      </c>
      <c r="AU231" s="235" t="s">
        <v>161</v>
      </c>
      <c r="AV231" s="13" t="s">
        <v>83</v>
      </c>
      <c r="AW231" s="13" t="s">
        <v>35</v>
      </c>
      <c r="AX231" s="13" t="s">
        <v>81</v>
      </c>
      <c r="AY231" s="235" t="s">
        <v>140</v>
      </c>
    </row>
    <row r="232" s="12" customFormat="1" ht="22.8" customHeight="1">
      <c r="A232" s="12"/>
      <c r="B232" s="189"/>
      <c r="C232" s="190"/>
      <c r="D232" s="191" t="s">
        <v>72</v>
      </c>
      <c r="E232" s="203" t="s">
        <v>745</v>
      </c>
      <c r="F232" s="203" t="s">
        <v>746</v>
      </c>
      <c r="G232" s="190"/>
      <c r="H232" s="190"/>
      <c r="I232" s="193"/>
      <c r="J232" s="204">
        <f>BK232</f>
        <v>0</v>
      </c>
      <c r="K232" s="190"/>
      <c r="L232" s="195"/>
      <c r="M232" s="196"/>
      <c r="N232" s="197"/>
      <c r="O232" s="197"/>
      <c r="P232" s="198">
        <f>SUM(P233:P276)</f>
        <v>0</v>
      </c>
      <c r="Q232" s="197"/>
      <c r="R232" s="198">
        <f>SUM(R233:R276)</f>
        <v>0</v>
      </c>
      <c r="S232" s="197"/>
      <c r="T232" s="199">
        <f>SUM(T233:T276)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0" t="s">
        <v>81</v>
      </c>
      <c r="AT232" s="201" t="s">
        <v>72</v>
      </c>
      <c r="AU232" s="201" t="s">
        <v>81</v>
      </c>
      <c r="AY232" s="200" t="s">
        <v>140</v>
      </c>
      <c r="BK232" s="202">
        <f>SUM(BK233:BK276)</f>
        <v>0</v>
      </c>
    </row>
    <row r="233" s="2" customFormat="1" ht="21.75" customHeight="1">
      <c r="A233" s="39"/>
      <c r="B233" s="40"/>
      <c r="C233" s="205" t="s">
        <v>349</v>
      </c>
      <c r="D233" s="205" t="s">
        <v>142</v>
      </c>
      <c r="E233" s="206" t="s">
        <v>748</v>
      </c>
      <c r="F233" s="207" t="s">
        <v>749</v>
      </c>
      <c r="G233" s="208" t="s">
        <v>275</v>
      </c>
      <c r="H233" s="209">
        <v>5.6100000000000003</v>
      </c>
      <c r="I233" s="210"/>
      <c r="J233" s="211">
        <f>ROUND(I233*H233,2)</f>
        <v>0</v>
      </c>
      <c r="K233" s="207" t="s">
        <v>146</v>
      </c>
      <c r="L233" s="45"/>
      <c r="M233" s="212" t="s">
        <v>28</v>
      </c>
      <c r="N233" s="213" t="s">
        <v>44</v>
      </c>
      <c r="O233" s="85"/>
      <c r="P233" s="214">
        <f>O233*H233</f>
        <v>0</v>
      </c>
      <c r="Q233" s="214">
        <v>0</v>
      </c>
      <c r="R233" s="214">
        <f>Q233*H233</f>
        <v>0</v>
      </c>
      <c r="S233" s="214">
        <v>0</v>
      </c>
      <c r="T233" s="215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6" t="s">
        <v>147</v>
      </c>
      <c r="AT233" s="216" t="s">
        <v>142</v>
      </c>
      <c r="AU233" s="216" t="s">
        <v>83</v>
      </c>
      <c r="AY233" s="18" t="s">
        <v>140</v>
      </c>
      <c r="BE233" s="217">
        <f>IF(N233="základní",J233,0)</f>
        <v>0</v>
      </c>
      <c r="BF233" s="217">
        <f>IF(N233="snížená",J233,0)</f>
        <v>0</v>
      </c>
      <c r="BG233" s="217">
        <f>IF(N233="zákl. přenesená",J233,0)</f>
        <v>0</v>
      </c>
      <c r="BH233" s="217">
        <f>IF(N233="sníž. přenesená",J233,0)</f>
        <v>0</v>
      </c>
      <c r="BI233" s="217">
        <f>IF(N233="nulová",J233,0)</f>
        <v>0</v>
      </c>
      <c r="BJ233" s="18" t="s">
        <v>81</v>
      </c>
      <c r="BK233" s="217">
        <f>ROUND(I233*H233,2)</f>
        <v>0</v>
      </c>
      <c r="BL233" s="18" t="s">
        <v>147</v>
      </c>
      <c r="BM233" s="216" t="s">
        <v>1028</v>
      </c>
    </row>
    <row r="234" s="2" customFormat="1">
      <c r="A234" s="39"/>
      <c r="B234" s="40"/>
      <c r="C234" s="41"/>
      <c r="D234" s="218" t="s">
        <v>149</v>
      </c>
      <c r="E234" s="41"/>
      <c r="F234" s="219" t="s">
        <v>751</v>
      </c>
      <c r="G234" s="41"/>
      <c r="H234" s="41"/>
      <c r="I234" s="220"/>
      <c r="J234" s="41"/>
      <c r="K234" s="41"/>
      <c r="L234" s="45"/>
      <c r="M234" s="221"/>
      <c r="N234" s="222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149</v>
      </c>
      <c r="AU234" s="18" t="s">
        <v>83</v>
      </c>
    </row>
    <row r="235" s="2" customFormat="1">
      <c r="A235" s="39"/>
      <c r="B235" s="40"/>
      <c r="C235" s="41"/>
      <c r="D235" s="223" t="s">
        <v>151</v>
      </c>
      <c r="E235" s="41"/>
      <c r="F235" s="224" t="s">
        <v>752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151</v>
      </c>
      <c r="AU235" s="18" t="s">
        <v>83</v>
      </c>
    </row>
    <row r="236" s="13" customFormat="1">
      <c r="A236" s="13"/>
      <c r="B236" s="225"/>
      <c r="C236" s="226"/>
      <c r="D236" s="218" t="s">
        <v>153</v>
      </c>
      <c r="E236" s="227" t="s">
        <v>28</v>
      </c>
      <c r="F236" s="228" t="s">
        <v>1029</v>
      </c>
      <c r="G236" s="226"/>
      <c r="H236" s="229">
        <v>5.6100000000000003</v>
      </c>
      <c r="I236" s="230"/>
      <c r="J236" s="226"/>
      <c r="K236" s="226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153</v>
      </c>
      <c r="AU236" s="235" t="s">
        <v>83</v>
      </c>
      <c r="AV236" s="13" t="s">
        <v>83</v>
      </c>
      <c r="AW236" s="13" t="s">
        <v>35</v>
      </c>
      <c r="AX236" s="13" t="s">
        <v>73</v>
      </c>
      <c r="AY236" s="235" t="s">
        <v>140</v>
      </c>
    </row>
    <row r="237" s="14" customFormat="1">
      <c r="A237" s="14"/>
      <c r="B237" s="236"/>
      <c r="C237" s="237"/>
      <c r="D237" s="218" t="s">
        <v>153</v>
      </c>
      <c r="E237" s="238" t="s">
        <v>28</v>
      </c>
      <c r="F237" s="239" t="s">
        <v>174</v>
      </c>
      <c r="G237" s="237"/>
      <c r="H237" s="240">
        <v>5.6100000000000003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153</v>
      </c>
      <c r="AU237" s="246" t="s">
        <v>83</v>
      </c>
      <c r="AV237" s="14" t="s">
        <v>147</v>
      </c>
      <c r="AW237" s="14" t="s">
        <v>35</v>
      </c>
      <c r="AX237" s="14" t="s">
        <v>81</v>
      </c>
      <c r="AY237" s="246" t="s">
        <v>140</v>
      </c>
    </row>
    <row r="238" s="2" customFormat="1" ht="24.15" customHeight="1">
      <c r="A238" s="39"/>
      <c r="B238" s="40"/>
      <c r="C238" s="205" t="s">
        <v>355</v>
      </c>
      <c r="D238" s="205" t="s">
        <v>142</v>
      </c>
      <c r="E238" s="206" t="s">
        <v>755</v>
      </c>
      <c r="F238" s="207" t="s">
        <v>756</v>
      </c>
      <c r="G238" s="208" t="s">
        <v>275</v>
      </c>
      <c r="H238" s="209">
        <v>50.490000000000002</v>
      </c>
      <c r="I238" s="210"/>
      <c r="J238" s="211">
        <f>ROUND(I238*H238,2)</f>
        <v>0</v>
      </c>
      <c r="K238" s="207" t="s">
        <v>146</v>
      </c>
      <c r="L238" s="45"/>
      <c r="M238" s="212" t="s">
        <v>28</v>
      </c>
      <c r="N238" s="213" t="s">
        <v>44</v>
      </c>
      <c r="O238" s="85"/>
      <c r="P238" s="214">
        <f>O238*H238</f>
        <v>0</v>
      </c>
      <c r="Q238" s="214">
        <v>0</v>
      </c>
      <c r="R238" s="214">
        <f>Q238*H238</f>
        <v>0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147</v>
      </c>
      <c r="AT238" s="216" t="s">
        <v>142</v>
      </c>
      <c r="AU238" s="216" t="s">
        <v>83</v>
      </c>
      <c r="AY238" s="18" t="s">
        <v>140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81</v>
      </c>
      <c r="BK238" s="217">
        <f>ROUND(I238*H238,2)</f>
        <v>0</v>
      </c>
      <c r="BL238" s="18" t="s">
        <v>147</v>
      </c>
      <c r="BM238" s="216" t="s">
        <v>1030</v>
      </c>
    </row>
    <row r="239" s="2" customFormat="1">
      <c r="A239" s="39"/>
      <c r="B239" s="40"/>
      <c r="C239" s="41"/>
      <c r="D239" s="218" t="s">
        <v>149</v>
      </c>
      <c r="E239" s="41"/>
      <c r="F239" s="219" t="s">
        <v>758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149</v>
      </c>
      <c r="AU239" s="18" t="s">
        <v>83</v>
      </c>
    </row>
    <row r="240" s="2" customFormat="1">
      <c r="A240" s="39"/>
      <c r="B240" s="40"/>
      <c r="C240" s="41"/>
      <c r="D240" s="223" t="s">
        <v>151</v>
      </c>
      <c r="E240" s="41"/>
      <c r="F240" s="224" t="s">
        <v>759</v>
      </c>
      <c r="G240" s="41"/>
      <c r="H240" s="41"/>
      <c r="I240" s="220"/>
      <c r="J240" s="41"/>
      <c r="K240" s="41"/>
      <c r="L240" s="45"/>
      <c r="M240" s="221"/>
      <c r="N240" s="222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151</v>
      </c>
      <c r="AU240" s="18" t="s">
        <v>83</v>
      </c>
    </row>
    <row r="241" s="2" customFormat="1">
      <c r="A241" s="39"/>
      <c r="B241" s="40"/>
      <c r="C241" s="41"/>
      <c r="D241" s="218" t="s">
        <v>221</v>
      </c>
      <c r="E241" s="41"/>
      <c r="F241" s="247" t="s">
        <v>228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221</v>
      </c>
      <c r="AU241" s="18" t="s">
        <v>83</v>
      </c>
    </row>
    <row r="242" s="13" customFormat="1">
      <c r="A242" s="13"/>
      <c r="B242" s="225"/>
      <c r="C242" s="226"/>
      <c r="D242" s="218" t="s">
        <v>153</v>
      </c>
      <c r="E242" s="227" t="s">
        <v>28</v>
      </c>
      <c r="F242" s="228" t="s">
        <v>1031</v>
      </c>
      <c r="G242" s="226"/>
      <c r="H242" s="229">
        <v>50.490000000000002</v>
      </c>
      <c r="I242" s="230"/>
      <c r="J242" s="226"/>
      <c r="K242" s="226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153</v>
      </c>
      <c r="AU242" s="235" t="s">
        <v>83</v>
      </c>
      <c r="AV242" s="13" t="s">
        <v>83</v>
      </c>
      <c r="AW242" s="13" t="s">
        <v>35</v>
      </c>
      <c r="AX242" s="13" t="s">
        <v>73</v>
      </c>
      <c r="AY242" s="235" t="s">
        <v>140</v>
      </c>
    </row>
    <row r="243" s="14" customFormat="1">
      <c r="A243" s="14"/>
      <c r="B243" s="236"/>
      <c r="C243" s="237"/>
      <c r="D243" s="218" t="s">
        <v>153</v>
      </c>
      <c r="E243" s="238" t="s">
        <v>28</v>
      </c>
      <c r="F243" s="239" t="s">
        <v>174</v>
      </c>
      <c r="G243" s="237"/>
      <c r="H243" s="240">
        <v>50.490000000000002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153</v>
      </c>
      <c r="AU243" s="246" t="s">
        <v>83</v>
      </c>
      <c r="AV243" s="14" t="s">
        <v>147</v>
      </c>
      <c r="AW243" s="14" t="s">
        <v>35</v>
      </c>
      <c r="AX243" s="14" t="s">
        <v>81</v>
      </c>
      <c r="AY243" s="246" t="s">
        <v>140</v>
      </c>
    </row>
    <row r="244" s="2" customFormat="1" ht="21.75" customHeight="1">
      <c r="A244" s="39"/>
      <c r="B244" s="40"/>
      <c r="C244" s="205" t="s">
        <v>361</v>
      </c>
      <c r="D244" s="205" t="s">
        <v>142</v>
      </c>
      <c r="E244" s="206" t="s">
        <v>762</v>
      </c>
      <c r="F244" s="207" t="s">
        <v>763</v>
      </c>
      <c r="G244" s="208" t="s">
        <v>275</v>
      </c>
      <c r="H244" s="209">
        <v>0.76500000000000001</v>
      </c>
      <c r="I244" s="210"/>
      <c r="J244" s="211">
        <f>ROUND(I244*H244,2)</f>
        <v>0</v>
      </c>
      <c r="K244" s="207" t="s">
        <v>146</v>
      </c>
      <c r="L244" s="45"/>
      <c r="M244" s="212" t="s">
        <v>28</v>
      </c>
      <c r="N244" s="213" t="s">
        <v>44</v>
      </c>
      <c r="O244" s="85"/>
      <c r="P244" s="214">
        <f>O244*H244</f>
        <v>0</v>
      </c>
      <c r="Q244" s="214">
        <v>0</v>
      </c>
      <c r="R244" s="214">
        <f>Q244*H244</f>
        <v>0</v>
      </c>
      <c r="S244" s="214">
        <v>0</v>
      </c>
      <c r="T244" s="215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147</v>
      </c>
      <c r="AT244" s="216" t="s">
        <v>142</v>
      </c>
      <c r="AU244" s="216" t="s">
        <v>83</v>
      </c>
      <c r="AY244" s="18" t="s">
        <v>140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81</v>
      </c>
      <c r="BK244" s="217">
        <f>ROUND(I244*H244,2)</f>
        <v>0</v>
      </c>
      <c r="BL244" s="18" t="s">
        <v>147</v>
      </c>
      <c r="BM244" s="216" t="s">
        <v>1032</v>
      </c>
    </row>
    <row r="245" s="2" customFormat="1">
      <c r="A245" s="39"/>
      <c r="B245" s="40"/>
      <c r="C245" s="41"/>
      <c r="D245" s="218" t="s">
        <v>149</v>
      </c>
      <c r="E245" s="41"/>
      <c r="F245" s="219" t="s">
        <v>765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149</v>
      </c>
      <c r="AU245" s="18" t="s">
        <v>83</v>
      </c>
    </row>
    <row r="246" s="2" customFormat="1">
      <c r="A246" s="39"/>
      <c r="B246" s="40"/>
      <c r="C246" s="41"/>
      <c r="D246" s="223" t="s">
        <v>151</v>
      </c>
      <c r="E246" s="41"/>
      <c r="F246" s="224" t="s">
        <v>766</v>
      </c>
      <c r="G246" s="41"/>
      <c r="H246" s="41"/>
      <c r="I246" s="220"/>
      <c r="J246" s="41"/>
      <c r="K246" s="41"/>
      <c r="L246" s="45"/>
      <c r="M246" s="221"/>
      <c r="N246" s="222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151</v>
      </c>
      <c r="AU246" s="18" t="s">
        <v>83</v>
      </c>
    </row>
    <row r="247" s="13" customFormat="1">
      <c r="A247" s="13"/>
      <c r="B247" s="225"/>
      <c r="C247" s="226"/>
      <c r="D247" s="218" t="s">
        <v>153</v>
      </c>
      <c r="E247" s="227" t="s">
        <v>28</v>
      </c>
      <c r="F247" s="228" t="s">
        <v>1033</v>
      </c>
      <c r="G247" s="226"/>
      <c r="H247" s="229">
        <v>0.76500000000000001</v>
      </c>
      <c r="I247" s="230"/>
      <c r="J247" s="226"/>
      <c r="K247" s="226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153</v>
      </c>
      <c r="AU247" s="235" t="s">
        <v>83</v>
      </c>
      <c r="AV247" s="13" t="s">
        <v>83</v>
      </c>
      <c r="AW247" s="13" t="s">
        <v>35</v>
      </c>
      <c r="AX247" s="13" t="s">
        <v>73</v>
      </c>
      <c r="AY247" s="235" t="s">
        <v>140</v>
      </c>
    </row>
    <row r="248" s="14" customFormat="1">
      <c r="A248" s="14"/>
      <c r="B248" s="236"/>
      <c r="C248" s="237"/>
      <c r="D248" s="218" t="s">
        <v>153</v>
      </c>
      <c r="E248" s="238" t="s">
        <v>28</v>
      </c>
      <c r="F248" s="239" t="s">
        <v>174</v>
      </c>
      <c r="G248" s="237"/>
      <c r="H248" s="240">
        <v>0.76500000000000001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153</v>
      </c>
      <c r="AU248" s="246" t="s">
        <v>83</v>
      </c>
      <c r="AV248" s="14" t="s">
        <v>147</v>
      </c>
      <c r="AW248" s="14" t="s">
        <v>35</v>
      </c>
      <c r="AX248" s="14" t="s">
        <v>81</v>
      </c>
      <c r="AY248" s="246" t="s">
        <v>140</v>
      </c>
    </row>
    <row r="249" s="2" customFormat="1" ht="24.15" customHeight="1">
      <c r="A249" s="39"/>
      <c r="B249" s="40"/>
      <c r="C249" s="205" t="s">
        <v>370</v>
      </c>
      <c r="D249" s="205" t="s">
        <v>142</v>
      </c>
      <c r="E249" s="206" t="s">
        <v>770</v>
      </c>
      <c r="F249" s="207" t="s">
        <v>771</v>
      </c>
      <c r="G249" s="208" t="s">
        <v>275</v>
      </c>
      <c r="H249" s="209">
        <v>6.8849999999999998</v>
      </c>
      <c r="I249" s="210"/>
      <c r="J249" s="211">
        <f>ROUND(I249*H249,2)</f>
        <v>0</v>
      </c>
      <c r="K249" s="207" t="s">
        <v>146</v>
      </c>
      <c r="L249" s="45"/>
      <c r="M249" s="212" t="s">
        <v>28</v>
      </c>
      <c r="N249" s="213" t="s">
        <v>44</v>
      </c>
      <c r="O249" s="85"/>
      <c r="P249" s="214">
        <f>O249*H249</f>
        <v>0</v>
      </c>
      <c r="Q249" s="214">
        <v>0</v>
      </c>
      <c r="R249" s="214">
        <f>Q249*H249</f>
        <v>0</v>
      </c>
      <c r="S249" s="214">
        <v>0</v>
      </c>
      <c r="T249" s="215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6" t="s">
        <v>147</v>
      </c>
      <c r="AT249" s="216" t="s">
        <v>142</v>
      </c>
      <c r="AU249" s="216" t="s">
        <v>83</v>
      </c>
      <c r="AY249" s="18" t="s">
        <v>140</v>
      </c>
      <c r="BE249" s="217">
        <f>IF(N249="základní",J249,0)</f>
        <v>0</v>
      </c>
      <c r="BF249" s="217">
        <f>IF(N249="snížená",J249,0)</f>
        <v>0</v>
      </c>
      <c r="BG249" s="217">
        <f>IF(N249="zákl. přenesená",J249,0)</f>
        <v>0</v>
      </c>
      <c r="BH249" s="217">
        <f>IF(N249="sníž. přenesená",J249,0)</f>
        <v>0</v>
      </c>
      <c r="BI249" s="217">
        <f>IF(N249="nulová",J249,0)</f>
        <v>0</v>
      </c>
      <c r="BJ249" s="18" t="s">
        <v>81</v>
      </c>
      <c r="BK249" s="217">
        <f>ROUND(I249*H249,2)</f>
        <v>0</v>
      </c>
      <c r="BL249" s="18" t="s">
        <v>147</v>
      </c>
      <c r="BM249" s="216" t="s">
        <v>1034</v>
      </c>
    </row>
    <row r="250" s="2" customFormat="1">
      <c r="A250" s="39"/>
      <c r="B250" s="40"/>
      <c r="C250" s="41"/>
      <c r="D250" s="218" t="s">
        <v>149</v>
      </c>
      <c r="E250" s="41"/>
      <c r="F250" s="219" t="s">
        <v>773</v>
      </c>
      <c r="G250" s="41"/>
      <c r="H250" s="41"/>
      <c r="I250" s="220"/>
      <c r="J250" s="41"/>
      <c r="K250" s="41"/>
      <c r="L250" s="45"/>
      <c r="M250" s="221"/>
      <c r="N250" s="222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149</v>
      </c>
      <c r="AU250" s="18" t="s">
        <v>83</v>
      </c>
    </row>
    <row r="251" s="2" customFormat="1">
      <c r="A251" s="39"/>
      <c r="B251" s="40"/>
      <c r="C251" s="41"/>
      <c r="D251" s="223" t="s">
        <v>151</v>
      </c>
      <c r="E251" s="41"/>
      <c r="F251" s="224" t="s">
        <v>774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151</v>
      </c>
      <c r="AU251" s="18" t="s">
        <v>83</v>
      </c>
    </row>
    <row r="252" s="2" customFormat="1">
      <c r="A252" s="39"/>
      <c r="B252" s="40"/>
      <c r="C252" s="41"/>
      <c r="D252" s="218" t="s">
        <v>221</v>
      </c>
      <c r="E252" s="41"/>
      <c r="F252" s="247" t="s">
        <v>228</v>
      </c>
      <c r="G252" s="41"/>
      <c r="H252" s="41"/>
      <c r="I252" s="220"/>
      <c r="J252" s="41"/>
      <c r="K252" s="41"/>
      <c r="L252" s="45"/>
      <c r="M252" s="221"/>
      <c r="N252" s="222"/>
      <c r="O252" s="85"/>
      <c r="P252" s="85"/>
      <c r="Q252" s="85"/>
      <c r="R252" s="85"/>
      <c r="S252" s="85"/>
      <c r="T252" s="86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221</v>
      </c>
      <c r="AU252" s="18" t="s">
        <v>83</v>
      </c>
    </row>
    <row r="253" s="13" customFormat="1">
      <c r="A253" s="13"/>
      <c r="B253" s="225"/>
      <c r="C253" s="226"/>
      <c r="D253" s="218" t="s">
        <v>153</v>
      </c>
      <c r="E253" s="227" t="s">
        <v>28</v>
      </c>
      <c r="F253" s="228" t="s">
        <v>1035</v>
      </c>
      <c r="G253" s="226"/>
      <c r="H253" s="229">
        <v>6.8849999999999998</v>
      </c>
      <c r="I253" s="230"/>
      <c r="J253" s="226"/>
      <c r="K253" s="226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153</v>
      </c>
      <c r="AU253" s="235" t="s">
        <v>83</v>
      </c>
      <c r="AV253" s="13" t="s">
        <v>83</v>
      </c>
      <c r="AW253" s="13" t="s">
        <v>35</v>
      </c>
      <c r="AX253" s="13" t="s">
        <v>73</v>
      </c>
      <c r="AY253" s="235" t="s">
        <v>140</v>
      </c>
    </row>
    <row r="254" s="14" customFormat="1">
      <c r="A254" s="14"/>
      <c r="B254" s="236"/>
      <c r="C254" s="237"/>
      <c r="D254" s="218" t="s">
        <v>153</v>
      </c>
      <c r="E254" s="238" t="s">
        <v>28</v>
      </c>
      <c r="F254" s="239" t="s">
        <v>174</v>
      </c>
      <c r="G254" s="237"/>
      <c r="H254" s="240">
        <v>6.8849999999999998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6" t="s">
        <v>153</v>
      </c>
      <c r="AU254" s="246" t="s">
        <v>83</v>
      </c>
      <c r="AV254" s="14" t="s">
        <v>147</v>
      </c>
      <c r="AW254" s="14" t="s">
        <v>35</v>
      </c>
      <c r="AX254" s="14" t="s">
        <v>81</v>
      </c>
      <c r="AY254" s="246" t="s">
        <v>140</v>
      </c>
    </row>
    <row r="255" s="2" customFormat="1" ht="16.5" customHeight="1">
      <c r="A255" s="39"/>
      <c r="B255" s="40"/>
      <c r="C255" s="205" t="s">
        <v>378</v>
      </c>
      <c r="D255" s="205" t="s">
        <v>142</v>
      </c>
      <c r="E255" s="206" t="s">
        <v>1036</v>
      </c>
      <c r="F255" s="207" t="s">
        <v>1037</v>
      </c>
      <c r="G255" s="208" t="s">
        <v>275</v>
      </c>
      <c r="H255" s="209">
        <v>30.600000000000001</v>
      </c>
      <c r="I255" s="210"/>
      <c r="J255" s="211">
        <f>ROUND(I255*H255,2)</f>
        <v>0</v>
      </c>
      <c r="K255" s="207" t="s">
        <v>146</v>
      </c>
      <c r="L255" s="45"/>
      <c r="M255" s="212" t="s">
        <v>28</v>
      </c>
      <c r="N255" s="213" t="s">
        <v>44</v>
      </c>
      <c r="O255" s="85"/>
      <c r="P255" s="214">
        <f>O255*H255</f>
        <v>0</v>
      </c>
      <c r="Q255" s="214">
        <v>0</v>
      </c>
      <c r="R255" s="214">
        <f>Q255*H255</f>
        <v>0</v>
      </c>
      <c r="S255" s="214">
        <v>0</v>
      </c>
      <c r="T255" s="2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6" t="s">
        <v>147</v>
      </c>
      <c r="AT255" s="216" t="s">
        <v>142</v>
      </c>
      <c r="AU255" s="216" t="s">
        <v>83</v>
      </c>
      <c r="AY255" s="18" t="s">
        <v>140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18" t="s">
        <v>81</v>
      </c>
      <c r="BK255" s="217">
        <f>ROUND(I255*H255,2)</f>
        <v>0</v>
      </c>
      <c r="BL255" s="18" t="s">
        <v>147</v>
      </c>
      <c r="BM255" s="216" t="s">
        <v>1038</v>
      </c>
    </row>
    <row r="256" s="2" customFormat="1">
      <c r="A256" s="39"/>
      <c r="B256" s="40"/>
      <c r="C256" s="41"/>
      <c r="D256" s="218" t="s">
        <v>149</v>
      </c>
      <c r="E256" s="41"/>
      <c r="F256" s="219" t="s">
        <v>1039</v>
      </c>
      <c r="G256" s="41"/>
      <c r="H256" s="41"/>
      <c r="I256" s="220"/>
      <c r="J256" s="41"/>
      <c r="K256" s="41"/>
      <c r="L256" s="45"/>
      <c r="M256" s="221"/>
      <c r="N256" s="222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149</v>
      </c>
      <c r="AU256" s="18" t="s">
        <v>83</v>
      </c>
    </row>
    <row r="257" s="2" customFormat="1">
      <c r="A257" s="39"/>
      <c r="B257" s="40"/>
      <c r="C257" s="41"/>
      <c r="D257" s="223" t="s">
        <v>151</v>
      </c>
      <c r="E257" s="41"/>
      <c r="F257" s="224" t="s">
        <v>1040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151</v>
      </c>
      <c r="AU257" s="18" t="s">
        <v>83</v>
      </c>
    </row>
    <row r="258" s="13" customFormat="1">
      <c r="A258" s="13"/>
      <c r="B258" s="225"/>
      <c r="C258" s="226"/>
      <c r="D258" s="218" t="s">
        <v>153</v>
      </c>
      <c r="E258" s="227" t="s">
        <v>28</v>
      </c>
      <c r="F258" s="228" t="s">
        <v>1041</v>
      </c>
      <c r="G258" s="226"/>
      <c r="H258" s="229">
        <v>30.600000000000001</v>
      </c>
      <c r="I258" s="230"/>
      <c r="J258" s="226"/>
      <c r="K258" s="226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153</v>
      </c>
      <c r="AU258" s="235" t="s">
        <v>83</v>
      </c>
      <c r="AV258" s="13" t="s">
        <v>83</v>
      </c>
      <c r="AW258" s="13" t="s">
        <v>35</v>
      </c>
      <c r="AX258" s="13" t="s">
        <v>81</v>
      </c>
      <c r="AY258" s="235" t="s">
        <v>140</v>
      </c>
    </row>
    <row r="259" s="2" customFormat="1" ht="24.15" customHeight="1">
      <c r="A259" s="39"/>
      <c r="B259" s="40"/>
      <c r="C259" s="205" t="s">
        <v>385</v>
      </c>
      <c r="D259" s="205" t="s">
        <v>142</v>
      </c>
      <c r="E259" s="206" t="s">
        <v>1042</v>
      </c>
      <c r="F259" s="207" t="s">
        <v>1043</v>
      </c>
      <c r="G259" s="208" t="s">
        <v>275</v>
      </c>
      <c r="H259" s="209">
        <v>275.39999999999998</v>
      </c>
      <c r="I259" s="210"/>
      <c r="J259" s="211">
        <f>ROUND(I259*H259,2)</f>
        <v>0</v>
      </c>
      <c r="K259" s="207" t="s">
        <v>146</v>
      </c>
      <c r="L259" s="45"/>
      <c r="M259" s="212" t="s">
        <v>28</v>
      </c>
      <c r="N259" s="213" t="s">
        <v>44</v>
      </c>
      <c r="O259" s="85"/>
      <c r="P259" s="214">
        <f>O259*H259</f>
        <v>0</v>
      </c>
      <c r="Q259" s="214">
        <v>0</v>
      </c>
      <c r="R259" s="214">
        <f>Q259*H259</f>
        <v>0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147</v>
      </c>
      <c r="AT259" s="216" t="s">
        <v>142</v>
      </c>
      <c r="AU259" s="216" t="s">
        <v>83</v>
      </c>
      <c r="AY259" s="18" t="s">
        <v>140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81</v>
      </c>
      <c r="BK259" s="217">
        <f>ROUND(I259*H259,2)</f>
        <v>0</v>
      </c>
      <c r="BL259" s="18" t="s">
        <v>147</v>
      </c>
      <c r="BM259" s="216" t="s">
        <v>1044</v>
      </c>
    </row>
    <row r="260" s="2" customFormat="1">
      <c r="A260" s="39"/>
      <c r="B260" s="40"/>
      <c r="C260" s="41"/>
      <c r="D260" s="218" t="s">
        <v>149</v>
      </c>
      <c r="E260" s="41"/>
      <c r="F260" s="219" t="s">
        <v>1045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149</v>
      </c>
      <c r="AU260" s="18" t="s">
        <v>83</v>
      </c>
    </row>
    <row r="261" s="2" customFormat="1">
      <c r="A261" s="39"/>
      <c r="B261" s="40"/>
      <c r="C261" s="41"/>
      <c r="D261" s="223" t="s">
        <v>151</v>
      </c>
      <c r="E261" s="41"/>
      <c r="F261" s="224" t="s">
        <v>1046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151</v>
      </c>
      <c r="AU261" s="18" t="s">
        <v>83</v>
      </c>
    </row>
    <row r="262" s="2" customFormat="1">
      <c r="A262" s="39"/>
      <c r="B262" s="40"/>
      <c r="C262" s="41"/>
      <c r="D262" s="218" t="s">
        <v>221</v>
      </c>
      <c r="E262" s="41"/>
      <c r="F262" s="247" t="s">
        <v>228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221</v>
      </c>
      <c r="AU262" s="18" t="s">
        <v>83</v>
      </c>
    </row>
    <row r="263" s="13" customFormat="1">
      <c r="A263" s="13"/>
      <c r="B263" s="225"/>
      <c r="C263" s="226"/>
      <c r="D263" s="218" t="s">
        <v>153</v>
      </c>
      <c r="E263" s="227" t="s">
        <v>28</v>
      </c>
      <c r="F263" s="228" t="s">
        <v>1047</v>
      </c>
      <c r="G263" s="226"/>
      <c r="H263" s="229">
        <v>275.39999999999998</v>
      </c>
      <c r="I263" s="230"/>
      <c r="J263" s="226"/>
      <c r="K263" s="226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153</v>
      </c>
      <c r="AU263" s="235" t="s">
        <v>83</v>
      </c>
      <c r="AV263" s="13" t="s">
        <v>83</v>
      </c>
      <c r="AW263" s="13" t="s">
        <v>35</v>
      </c>
      <c r="AX263" s="13" t="s">
        <v>81</v>
      </c>
      <c r="AY263" s="235" t="s">
        <v>140</v>
      </c>
    </row>
    <row r="264" s="2" customFormat="1" ht="37.8" customHeight="1">
      <c r="A264" s="39"/>
      <c r="B264" s="40"/>
      <c r="C264" s="205" t="s">
        <v>393</v>
      </c>
      <c r="D264" s="205" t="s">
        <v>142</v>
      </c>
      <c r="E264" s="206" t="s">
        <v>779</v>
      </c>
      <c r="F264" s="207" t="s">
        <v>780</v>
      </c>
      <c r="G264" s="208" t="s">
        <v>275</v>
      </c>
      <c r="H264" s="209">
        <v>0.76500000000000001</v>
      </c>
      <c r="I264" s="210"/>
      <c r="J264" s="211">
        <f>ROUND(I264*H264,2)</f>
        <v>0</v>
      </c>
      <c r="K264" s="207" t="s">
        <v>146</v>
      </c>
      <c r="L264" s="45"/>
      <c r="M264" s="212" t="s">
        <v>28</v>
      </c>
      <c r="N264" s="213" t="s">
        <v>44</v>
      </c>
      <c r="O264" s="85"/>
      <c r="P264" s="214">
        <f>O264*H264</f>
        <v>0</v>
      </c>
      <c r="Q264" s="214">
        <v>0</v>
      </c>
      <c r="R264" s="214">
        <f>Q264*H264</f>
        <v>0</v>
      </c>
      <c r="S264" s="214">
        <v>0</v>
      </c>
      <c r="T264" s="215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16" t="s">
        <v>147</v>
      </c>
      <c r="AT264" s="216" t="s">
        <v>142</v>
      </c>
      <c r="AU264" s="216" t="s">
        <v>83</v>
      </c>
      <c r="AY264" s="18" t="s">
        <v>140</v>
      </c>
      <c r="BE264" s="217">
        <f>IF(N264="základní",J264,0)</f>
        <v>0</v>
      </c>
      <c r="BF264" s="217">
        <f>IF(N264="snížená",J264,0)</f>
        <v>0</v>
      </c>
      <c r="BG264" s="217">
        <f>IF(N264="zákl. přenesená",J264,0)</f>
        <v>0</v>
      </c>
      <c r="BH264" s="217">
        <f>IF(N264="sníž. přenesená",J264,0)</f>
        <v>0</v>
      </c>
      <c r="BI264" s="217">
        <f>IF(N264="nulová",J264,0)</f>
        <v>0</v>
      </c>
      <c r="BJ264" s="18" t="s">
        <v>81</v>
      </c>
      <c r="BK264" s="217">
        <f>ROUND(I264*H264,2)</f>
        <v>0</v>
      </c>
      <c r="BL264" s="18" t="s">
        <v>147</v>
      </c>
      <c r="BM264" s="216" t="s">
        <v>1048</v>
      </c>
    </row>
    <row r="265" s="2" customFormat="1">
      <c r="A265" s="39"/>
      <c r="B265" s="40"/>
      <c r="C265" s="41"/>
      <c r="D265" s="218" t="s">
        <v>149</v>
      </c>
      <c r="E265" s="41"/>
      <c r="F265" s="219" t="s">
        <v>782</v>
      </c>
      <c r="G265" s="41"/>
      <c r="H265" s="41"/>
      <c r="I265" s="220"/>
      <c r="J265" s="41"/>
      <c r="K265" s="41"/>
      <c r="L265" s="45"/>
      <c r="M265" s="221"/>
      <c r="N265" s="222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149</v>
      </c>
      <c r="AU265" s="18" t="s">
        <v>83</v>
      </c>
    </row>
    <row r="266" s="2" customFormat="1">
      <c r="A266" s="39"/>
      <c r="B266" s="40"/>
      <c r="C266" s="41"/>
      <c r="D266" s="223" t="s">
        <v>151</v>
      </c>
      <c r="E266" s="41"/>
      <c r="F266" s="224" t="s">
        <v>783</v>
      </c>
      <c r="G266" s="41"/>
      <c r="H266" s="41"/>
      <c r="I266" s="220"/>
      <c r="J266" s="41"/>
      <c r="K266" s="41"/>
      <c r="L266" s="45"/>
      <c r="M266" s="221"/>
      <c r="N266" s="22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151</v>
      </c>
      <c r="AU266" s="18" t="s">
        <v>83</v>
      </c>
    </row>
    <row r="267" s="13" customFormat="1">
      <c r="A267" s="13"/>
      <c r="B267" s="225"/>
      <c r="C267" s="226"/>
      <c r="D267" s="218" t="s">
        <v>153</v>
      </c>
      <c r="E267" s="227" t="s">
        <v>28</v>
      </c>
      <c r="F267" s="228" t="s">
        <v>1049</v>
      </c>
      <c r="G267" s="226"/>
      <c r="H267" s="229">
        <v>0.76500000000000001</v>
      </c>
      <c r="I267" s="230"/>
      <c r="J267" s="226"/>
      <c r="K267" s="226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153</v>
      </c>
      <c r="AU267" s="235" t="s">
        <v>83</v>
      </c>
      <c r="AV267" s="13" t="s">
        <v>83</v>
      </c>
      <c r="AW267" s="13" t="s">
        <v>35</v>
      </c>
      <c r="AX267" s="13" t="s">
        <v>73</v>
      </c>
      <c r="AY267" s="235" t="s">
        <v>140</v>
      </c>
    </row>
    <row r="268" s="14" customFormat="1">
      <c r="A268" s="14"/>
      <c r="B268" s="236"/>
      <c r="C268" s="237"/>
      <c r="D268" s="218" t="s">
        <v>153</v>
      </c>
      <c r="E268" s="238" t="s">
        <v>28</v>
      </c>
      <c r="F268" s="239" t="s">
        <v>174</v>
      </c>
      <c r="G268" s="237"/>
      <c r="H268" s="240">
        <v>0.76500000000000001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153</v>
      </c>
      <c r="AU268" s="246" t="s">
        <v>83</v>
      </c>
      <c r="AV268" s="14" t="s">
        <v>147</v>
      </c>
      <c r="AW268" s="14" t="s">
        <v>35</v>
      </c>
      <c r="AX268" s="14" t="s">
        <v>81</v>
      </c>
      <c r="AY268" s="246" t="s">
        <v>140</v>
      </c>
    </row>
    <row r="269" s="2" customFormat="1" ht="37.8" customHeight="1">
      <c r="A269" s="39"/>
      <c r="B269" s="40"/>
      <c r="C269" s="205" t="s">
        <v>400</v>
      </c>
      <c r="D269" s="205" t="s">
        <v>142</v>
      </c>
      <c r="E269" s="206" t="s">
        <v>950</v>
      </c>
      <c r="F269" s="207" t="s">
        <v>951</v>
      </c>
      <c r="G269" s="208" t="s">
        <v>275</v>
      </c>
      <c r="H269" s="209">
        <v>30.600000000000001</v>
      </c>
      <c r="I269" s="210"/>
      <c r="J269" s="211">
        <f>ROUND(I269*H269,2)</f>
        <v>0</v>
      </c>
      <c r="K269" s="207" t="s">
        <v>146</v>
      </c>
      <c r="L269" s="45"/>
      <c r="M269" s="212" t="s">
        <v>28</v>
      </c>
      <c r="N269" s="213" t="s">
        <v>44</v>
      </c>
      <c r="O269" s="85"/>
      <c r="P269" s="214">
        <f>O269*H269</f>
        <v>0</v>
      </c>
      <c r="Q269" s="214">
        <v>0</v>
      </c>
      <c r="R269" s="214">
        <f>Q269*H269</f>
        <v>0</v>
      </c>
      <c r="S269" s="214">
        <v>0</v>
      </c>
      <c r="T269" s="215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6" t="s">
        <v>147</v>
      </c>
      <c r="AT269" s="216" t="s">
        <v>142</v>
      </c>
      <c r="AU269" s="216" t="s">
        <v>83</v>
      </c>
      <c r="AY269" s="18" t="s">
        <v>140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18" t="s">
        <v>81</v>
      </c>
      <c r="BK269" s="217">
        <f>ROUND(I269*H269,2)</f>
        <v>0</v>
      </c>
      <c r="BL269" s="18" t="s">
        <v>147</v>
      </c>
      <c r="BM269" s="216" t="s">
        <v>1050</v>
      </c>
    </row>
    <row r="270" s="2" customFormat="1">
      <c r="A270" s="39"/>
      <c r="B270" s="40"/>
      <c r="C270" s="41"/>
      <c r="D270" s="218" t="s">
        <v>149</v>
      </c>
      <c r="E270" s="41"/>
      <c r="F270" s="219" t="s">
        <v>953</v>
      </c>
      <c r="G270" s="41"/>
      <c r="H270" s="41"/>
      <c r="I270" s="220"/>
      <c r="J270" s="41"/>
      <c r="K270" s="41"/>
      <c r="L270" s="45"/>
      <c r="M270" s="221"/>
      <c r="N270" s="222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149</v>
      </c>
      <c r="AU270" s="18" t="s">
        <v>83</v>
      </c>
    </row>
    <row r="271" s="2" customFormat="1">
      <c r="A271" s="39"/>
      <c r="B271" s="40"/>
      <c r="C271" s="41"/>
      <c r="D271" s="223" t="s">
        <v>151</v>
      </c>
      <c r="E271" s="41"/>
      <c r="F271" s="224" t="s">
        <v>954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151</v>
      </c>
      <c r="AU271" s="18" t="s">
        <v>83</v>
      </c>
    </row>
    <row r="272" s="13" customFormat="1">
      <c r="A272" s="13"/>
      <c r="B272" s="225"/>
      <c r="C272" s="226"/>
      <c r="D272" s="218" t="s">
        <v>153</v>
      </c>
      <c r="E272" s="227" t="s">
        <v>28</v>
      </c>
      <c r="F272" s="228" t="s">
        <v>1051</v>
      </c>
      <c r="G272" s="226"/>
      <c r="H272" s="229">
        <v>30.600000000000001</v>
      </c>
      <c r="I272" s="230"/>
      <c r="J272" s="226"/>
      <c r="K272" s="226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153</v>
      </c>
      <c r="AU272" s="235" t="s">
        <v>83</v>
      </c>
      <c r="AV272" s="13" t="s">
        <v>83</v>
      </c>
      <c r="AW272" s="13" t="s">
        <v>35</v>
      </c>
      <c r="AX272" s="13" t="s">
        <v>81</v>
      </c>
      <c r="AY272" s="235" t="s">
        <v>140</v>
      </c>
    </row>
    <row r="273" s="2" customFormat="1" ht="44.25" customHeight="1">
      <c r="A273" s="39"/>
      <c r="B273" s="40"/>
      <c r="C273" s="205" t="s">
        <v>407</v>
      </c>
      <c r="D273" s="205" t="s">
        <v>142</v>
      </c>
      <c r="E273" s="206" t="s">
        <v>786</v>
      </c>
      <c r="F273" s="207" t="s">
        <v>787</v>
      </c>
      <c r="G273" s="208" t="s">
        <v>275</v>
      </c>
      <c r="H273" s="209">
        <v>5.6100000000000003</v>
      </c>
      <c r="I273" s="210"/>
      <c r="J273" s="211">
        <f>ROUND(I273*H273,2)</f>
        <v>0</v>
      </c>
      <c r="K273" s="207" t="s">
        <v>146</v>
      </c>
      <c r="L273" s="45"/>
      <c r="M273" s="212" t="s">
        <v>28</v>
      </c>
      <c r="N273" s="213" t="s">
        <v>44</v>
      </c>
      <c r="O273" s="85"/>
      <c r="P273" s="214">
        <f>O273*H273</f>
        <v>0</v>
      </c>
      <c r="Q273" s="214">
        <v>0</v>
      </c>
      <c r="R273" s="214">
        <f>Q273*H273</f>
        <v>0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147</v>
      </c>
      <c r="AT273" s="216" t="s">
        <v>142</v>
      </c>
      <c r="AU273" s="216" t="s">
        <v>83</v>
      </c>
      <c r="AY273" s="18" t="s">
        <v>140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81</v>
      </c>
      <c r="BK273" s="217">
        <f>ROUND(I273*H273,2)</f>
        <v>0</v>
      </c>
      <c r="BL273" s="18" t="s">
        <v>147</v>
      </c>
      <c r="BM273" s="216" t="s">
        <v>1052</v>
      </c>
    </row>
    <row r="274" s="2" customFormat="1">
      <c r="A274" s="39"/>
      <c r="B274" s="40"/>
      <c r="C274" s="41"/>
      <c r="D274" s="218" t="s">
        <v>149</v>
      </c>
      <c r="E274" s="41"/>
      <c r="F274" s="219" t="s">
        <v>277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149</v>
      </c>
      <c r="AU274" s="18" t="s">
        <v>83</v>
      </c>
    </row>
    <row r="275" s="2" customFormat="1">
      <c r="A275" s="39"/>
      <c r="B275" s="40"/>
      <c r="C275" s="41"/>
      <c r="D275" s="223" t="s">
        <v>151</v>
      </c>
      <c r="E275" s="41"/>
      <c r="F275" s="224" t="s">
        <v>789</v>
      </c>
      <c r="G275" s="41"/>
      <c r="H275" s="41"/>
      <c r="I275" s="220"/>
      <c r="J275" s="41"/>
      <c r="K275" s="41"/>
      <c r="L275" s="45"/>
      <c r="M275" s="221"/>
      <c r="N275" s="222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151</v>
      </c>
      <c r="AU275" s="18" t="s">
        <v>83</v>
      </c>
    </row>
    <row r="276" s="13" customFormat="1">
      <c r="A276" s="13"/>
      <c r="B276" s="225"/>
      <c r="C276" s="226"/>
      <c r="D276" s="218" t="s">
        <v>153</v>
      </c>
      <c r="E276" s="227" t="s">
        <v>28</v>
      </c>
      <c r="F276" s="228" t="s">
        <v>1053</v>
      </c>
      <c r="G276" s="226"/>
      <c r="H276" s="229">
        <v>5.6100000000000003</v>
      </c>
      <c r="I276" s="230"/>
      <c r="J276" s="226"/>
      <c r="K276" s="226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153</v>
      </c>
      <c r="AU276" s="235" t="s">
        <v>83</v>
      </c>
      <c r="AV276" s="13" t="s">
        <v>83</v>
      </c>
      <c r="AW276" s="13" t="s">
        <v>35</v>
      </c>
      <c r="AX276" s="13" t="s">
        <v>81</v>
      </c>
      <c r="AY276" s="235" t="s">
        <v>140</v>
      </c>
    </row>
    <row r="277" s="12" customFormat="1" ht="22.8" customHeight="1">
      <c r="A277" s="12"/>
      <c r="B277" s="189"/>
      <c r="C277" s="190"/>
      <c r="D277" s="191" t="s">
        <v>72</v>
      </c>
      <c r="E277" s="203" t="s">
        <v>799</v>
      </c>
      <c r="F277" s="203" t="s">
        <v>800</v>
      </c>
      <c r="G277" s="190"/>
      <c r="H277" s="190"/>
      <c r="I277" s="193"/>
      <c r="J277" s="204">
        <f>BK277</f>
        <v>0</v>
      </c>
      <c r="K277" s="190"/>
      <c r="L277" s="195"/>
      <c r="M277" s="196"/>
      <c r="N277" s="197"/>
      <c r="O277" s="197"/>
      <c r="P277" s="198">
        <f>SUM(P278:P280)</f>
        <v>0</v>
      </c>
      <c r="Q277" s="197"/>
      <c r="R277" s="198">
        <f>SUM(R278:R280)</f>
        <v>0</v>
      </c>
      <c r="S277" s="197"/>
      <c r="T277" s="199">
        <f>SUM(T278:T280)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0" t="s">
        <v>81</v>
      </c>
      <c r="AT277" s="201" t="s">
        <v>72</v>
      </c>
      <c r="AU277" s="201" t="s">
        <v>81</v>
      </c>
      <c r="AY277" s="200" t="s">
        <v>140</v>
      </c>
      <c r="BK277" s="202">
        <f>SUM(BK278:BK280)</f>
        <v>0</v>
      </c>
    </row>
    <row r="278" s="2" customFormat="1" ht="24.15" customHeight="1">
      <c r="A278" s="39"/>
      <c r="B278" s="40"/>
      <c r="C278" s="205" t="s">
        <v>414</v>
      </c>
      <c r="D278" s="205" t="s">
        <v>142</v>
      </c>
      <c r="E278" s="206" t="s">
        <v>802</v>
      </c>
      <c r="F278" s="207" t="s">
        <v>803</v>
      </c>
      <c r="G278" s="208" t="s">
        <v>275</v>
      </c>
      <c r="H278" s="209">
        <v>77.525000000000006</v>
      </c>
      <c r="I278" s="210"/>
      <c r="J278" s="211">
        <f>ROUND(I278*H278,2)</f>
        <v>0</v>
      </c>
      <c r="K278" s="207" t="s">
        <v>146</v>
      </c>
      <c r="L278" s="45"/>
      <c r="M278" s="212" t="s">
        <v>28</v>
      </c>
      <c r="N278" s="213" t="s">
        <v>44</v>
      </c>
      <c r="O278" s="85"/>
      <c r="P278" s="214">
        <f>O278*H278</f>
        <v>0</v>
      </c>
      <c r="Q278" s="214">
        <v>0</v>
      </c>
      <c r="R278" s="214">
        <f>Q278*H278</f>
        <v>0</v>
      </c>
      <c r="S278" s="214">
        <v>0</v>
      </c>
      <c r="T278" s="215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6" t="s">
        <v>147</v>
      </c>
      <c r="AT278" s="216" t="s">
        <v>142</v>
      </c>
      <c r="AU278" s="216" t="s">
        <v>83</v>
      </c>
      <c r="AY278" s="18" t="s">
        <v>140</v>
      </c>
      <c r="BE278" s="217">
        <f>IF(N278="základní",J278,0)</f>
        <v>0</v>
      </c>
      <c r="BF278" s="217">
        <f>IF(N278="snížená",J278,0)</f>
        <v>0</v>
      </c>
      <c r="BG278" s="217">
        <f>IF(N278="zákl. přenesená",J278,0)</f>
        <v>0</v>
      </c>
      <c r="BH278" s="217">
        <f>IF(N278="sníž. přenesená",J278,0)</f>
        <v>0</v>
      </c>
      <c r="BI278" s="217">
        <f>IF(N278="nulová",J278,0)</f>
        <v>0</v>
      </c>
      <c r="BJ278" s="18" t="s">
        <v>81</v>
      </c>
      <c r="BK278" s="217">
        <f>ROUND(I278*H278,2)</f>
        <v>0</v>
      </c>
      <c r="BL278" s="18" t="s">
        <v>147</v>
      </c>
      <c r="BM278" s="216" t="s">
        <v>1054</v>
      </c>
    </row>
    <row r="279" s="2" customFormat="1">
      <c r="A279" s="39"/>
      <c r="B279" s="40"/>
      <c r="C279" s="41"/>
      <c r="D279" s="218" t="s">
        <v>149</v>
      </c>
      <c r="E279" s="41"/>
      <c r="F279" s="219" t="s">
        <v>805</v>
      </c>
      <c r="G279" s="41"/>
      <c r="H279" s="41"/>
      <c r="I279" s="220"/>
      <c r="J279" s="41"/>
      <c r="K279" s="41"/>
      <c r="L279" s="45"/>
      <c r="M279" s="221"/>
      <c r="N279" s="222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149</v>
      </c>
      <c r="AU279" s="18" t="s">
        <v>83</v>
      </c>
    </row>
    <row r="280" s="2" customFormat="1">
      <c r="A280" s="39"/>
      <c r="B280" s="40"/>
      <c r="C280" s="41"/>
      <c r="D280" s="223" t="s">
        <v>151</v>
      </c>
      <c r="E280" s="41"/>
      <c r="F280" s="224" t="s">
        <v>806</v>
      </c>
      <c r="G280" s="41"/>
      <c r="H280" s="41"/>
      <c r="I280" s="220"/>
      <c r="J280" s="41"/>
      <c r="K280" s="41"/>
      <c r="L280" s="45"/>
      <c r="M280" s="258"/>
      <c r="N280" s="259"/>
      <c r="O280" s="260"/>
      <c r="P280" s="260"/>
      <c r="Q280" s="260"/>
      <c r="R280" s="260"/>
      <c r="S280" s="260"/>
      <c r="T280" s="261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151</v>
      </c>
      <c r="AU280" s="18" t="s">
        <v>83</v>
      </c>
    </row>
    <row r="281" s="2" customFormat="1" ht="6.96" customHeight="1">
      <c r="A281" s="39"/>
      <c r="B281" s="60"/>
      <c r="C281" s="61"/>
      <c r="D281" s="61"/>
      <c r="E281" s="61"/>
      <c r="F281" s="61"/>
      <c r="G281" s="61"/>
      <c r="H281" s="61"/>
      <c r="I281" s="61"/>
      <c r="J281" s="61"/>
      <c r="K281" s="61"/>
      <c r="L281" s="45"/>
      <c r="M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</row>
  </sheetData>
  <sheetProtection sheet="1" autoFilter="0" formatColumns="0" formatRows="0" objects="1" scenarios="1" spinCount="100000" saltValue="rBuXnNqwX5sLotabOWgkbaNNNua++MsCX3zo0spR85F3hg2NoavJEwf5kPQ/gjqvLVC/FOZxxxYxPHhVZw4htA==" hashValue="hmMxtwQi528bXbqkEg5BtJH615QlvDh1N3pa20IolcryKhA6xQPA1frpSprWM8Pz7Dp8EaHxCg06gneAjMyS8g==" algorithmName="SHA-512" password="CC35"/>
  <autoFilter ref="C86:K28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2/122151101"/>
    <hyperlink ref="F96" r:id="rId2" display="https://podminky.urs.cz/item/CS_URS_2025_02/122251101"/>
    <hyperlink ref="F100" r:id="rId3" display="https://podminky.urs.cz/item/CS_URS_2025_02/162751117"/>
    <hyperlink ref="F107" r:id="rId4" display="https://podminky.urs.cz/item/CS_URS_2025_02/171201231"/>
    <hyperlink ref="F113" r:id="rId5" display="https://podminky.urs.cz/item/CS_URS_2025_02/181111111"/>
    <hyperlink ref="F118" r:id="rId6" display="https://podminky.urs.cz/item/CS_URS_2025_02/181351003"/>
    <hyperlink ref="F127" r:id="rId7" display="https://podminky.urs.cz/item/CS_URS_2025_02/181411131"/>
    <hyperlink ref="F135" r:id="rId8" display="https://podminky.urs.cz/item/CS_URS_2025_02/181951112"/>
    <hyperlink ref="F141" r:id="rId9" display="https://podminky.urs.cz/item/CS_URS_2025_02/183402121"/>
    <hyperlink ref="F146" r:id="rId10" display="https://podminky.urs.cz/item/CS_URS_2025_02/184813511"/>
    <hyperlink ref="F151" r:id="rId11" display="https://podminky.urs.cz/item/CS_URS_2025_02/185804312"/>
    <hyperlink ref="F158" r:id="rId12" display="https://podminky.urs.cz/item/CS_URS_2025_02/271572211"/>
    <hyperlink ref="F163" r:id="rId13" display="https://podminky.urs.cz/item/CS_URS_2025_02/564861111"/>
    <hyperlink ref="F167" r:id="rId14" display="https://podminky.urs.cz/item/CS_URS_2025_02/596211110"/>
    <hyperlink ref="F181" r:id="rId15" display="https://podminky.urs.cz/item/CS_URS_2025_02/596211111"/>
    <hyperlink ref="F190" r:id="rId16" display="https://podminky.urs.cz/item/CS_URS_2025_02/916131213"/>
    <hyperlink ref="F205" r:id="rId17" display="https://podminky.urs.cz/item/CS_URS_2025_02/916231213"/>
    <hyperlink ref="F216" r:id="rId18" display="https://podminky.urs.cz/item/CS_URS_2025_02/979054441"/>
    <hyperlink ref="F222" r:id="rId19" display="https://podminky.urs.cz/item/CS_URS_2025_02/113106121"/>
    <hyperlink ref="F226" r:id="rId20" display="https://podminky.urs.cz/item/CS_URS_2025_02/113106292"/>
    <hyperlink ref="F230" r:id="rId21" display="https://podminky.urs.cz/item/CS_URS_2025_02/113107321"/>
    <hyperlink ref="F235" r:id="rId22" display="https://podminky.urs.cz/item/CS_URS_2025_02/997221551"/>
    <hyperlink ref="F240" r:id="rId23" display="https://podminky.urs.cz/item/CS_URS_2025_02/997221559"/>
    <hyperlink ref="F246" r:id="rId24" display="https://podminky.urs.cz/item/CS_URS_2025_02/997221561"/>
    <hyperlink ref="F251" r:id="rId25" display="https://podminky.urs.cz/item/CS_URS_2025_02/997221569"/>
    <hyperlink ref="F257" r:id="rId26" display="https://podminky.urs.cz/item/CS_URS_2025_02/997221571"/>
    <hyperlink ref="F261" r:id="rId27" display="https://podminky.urs.cz/item/CS_URS_2025_02/997221579"/>
    <hyperlink ref="F266" r:id="rId28" display="https://podminky.urs.cz/item/CS_URS_2025_02/997221861"/>
    <hyperlink ref="F271" r:id="rId29" display="https://podminky.urs.cz/item/CS_URS_2025_02/997221862"/>
    <hyperlink ref="F275" r:id="rId30" display="https://podminky.urs.cz/item/CS_URS_2025_02/997221873"/>
    <hyperlink ref="F280" r:id="rId31" display="https://podminky.urs.cz/item/CS_URS_2025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108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Lanškroun, ulice Seifertova - Stavební úpravy, III.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1055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93</v>
      </c>
      <c r="G11" s="39"/>
      <c r="H11" s="39"/>
      <c r="I11" s="133" t="s">
        <v>20</v>
      </c>
      <c r="J11" s="137" t="s">
        <v>1056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12. 11. 2025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30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27</v>
      </c>
      <c r="J20" s="137" t="s">
        <v>28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30</v>
      </c>
      <c r="J21" s="137" t="s">
        <v>28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ROUND((SUM(BE84:BE285)),  2)</f>
        <v>0</v>
      </c>
      <c r="G33" s="39"/>
      <c r="H33" s="39"/>
      <c r="I33" s="149">
        <v>0.20999999999999999</v>
      </c>
      <c r="J33" s="148">
        <f>ROUND(((SUM(BE84:BE285))*I33),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ROUND((SUM(BF84:BF285)),  2)</f>
        <v>0</v>
      </c>
      <c r="G34" s="39"/>
      <c r="H34" s="39"/>
      <c r="I34" s="149">
        <v>0.12</v>
      </c>
      <c r="J34" s="148">
        <f>ROUND(((SUM(BF84:BF285))*I34),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ROUND((SUM(BG84:BG285)),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ROUND((SUM(BH84:BH285)),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ROUND((SUM(BI84:BI285)),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Lanškroun, ulice Seifertova - Stavební úpravy, III.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401 - Veřejné osvětlení I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Lanškroun</v>
      </c>
      <c r="G52" s="41"/>
      <c r="H52" s="41"/>
      <c r="I52" s="33" t="s">
        <v>24</v>
      </c>
      <c r="J52" s="73" t="str">
        <f>IF(J12="","",J12)</f>
        <v>12. 11. 2025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33</v>
      </c>
      <c r="J54" s="37" t="str">
        <f>E21</f>
        <v>Ing. Jiří Cihlář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112</v>
      </c>
      <c r="D57" s="163"/>
      <c r="E57" s="163"/>
      <c r="F57" s="163"/>
      <c r="G57" s="163"/>
      <c r="H57" s="163"/>
      <c r="I57" s="163"/>
      <c r="J57" s="164" t="s">
        <v>113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114</v>
      </c>
    </row>
    <row r="60" s="9" customFormat="1" ht="24.96" customHeight="1">
      <c r="A60" s="9"/>
      <c r="B60" s="166"/>
      <c r="C60" s="167"/>
      <c r="D60" s="168" t="s">
        <v>1057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1058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1059</v>
      </c>
      <c r="E62" s="169"/>
      <c r="F62" s="169"/>
      <c r="G62" s="169"/>
      <c r="H62" s="169"/>
      <c r="I62" s="169"/>
      <c r="J62" s="170">
        <f>J139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2"/>
      <c r="C63" s="173"/>
      <c r="D63" s="174" t="s">
        <v>1060</v>
      </c>
      <c r="E63" s="175"/>
      <c r="F63" s="175"/>
      <c r="G63" s="175"/>
      <c r="H63" s="175"/>
      <c r="I63" s="175"/>
      <c r="J63" s="176">
        <f>J140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1061</v>
      </c>
      <c r="E64" s="175"/>
      <c r="F64" s="175"/>
      <c r="G64" s="175"/>
      <c r="H64" s="175"/>
      <c r="I64" s="175"/>
      <c r="J64" s="176">
        <f>J208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125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Lanškroun, ulice Seifertova - Stavební úpravy, III. etapa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109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401 - Veřejné osvětlení I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22</v>
      </c>
      <c r="D78" s="41"/>
      <c r="E78" s="41"/>
      <c r="F78" s="28" t="str">
        <f>F12</f>
        <v>Lanškroun</v>
      </c>
      <c r="G78" s="41"/>
      <c r="H78" s="41"/>
      <c r="I78" s="33" t="s">
        <v>24</v>
      </c>
      <c r="J78" s="73" t="str">
        <f>IF(J12="","",J12)</f>
        <v>12. 11. 2025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26</v>
      </c>
      <c r="D80" s="41"/>
      <c r="E80" s="41"/>
      <c r="F80" s="28" t="str">
        <f>E15</f>
        <v xml:space="preserve"> </v>
      </c>
      <c r="G80" s="41"/>
      <c r="H80" s="41"/>
      <c r="I80" s="33" t="s">
        <v>33</v>
      </c>
      <c r="J80" s="37" t="str">
        <f>E21</f>
        <v>Ing. Jiří Cihlář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31</v>
      </c>
      <c r="D81" s="41"/>
      <c r="E81" s="41"/>
      <c r="F81" s="28" t="str">
        <f>IF(E18="","",E18)</f>
        <v>Vyplň údaj</v>
      </c>
      <c r="G81" s="41"/>
      <c r="H81" s="41"/>
      <c r="I81" s="33" t="s">
        <v>36</v>
      </c>
      <c r="J81" s="37" t="str">
        <f>E24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126</v>
      </c>
      <c r="D83" s="181" t="s">
        <v>58</v>
      </c>
      <c r="E83" s="181" t="s">
        <v>54</v>
      </c>
      <c r="F83" s="181" t="s">
        <v>55</v>
      </c>
      <c r="G83" s="181" t="s">
        <v>127</v>
      </c>
      <c r="H83" s="181" t="s">
        <v>128</v>
      </c>
      <c r="I83" s="181" t="s">
        <v>129</v>
      </c>
      <c r="J83" s="181" t="s">
        <v>113</v>
      </c>
      <c r="K83" s="182" t="s">
        <v>130</v>
      </c>
      <c r="L83" s="183"/>
      <c r="M83" s="93" t="s">
        <v>28</v>
      </c>
      <c r="N83" s="94" t="s">
        <v>43</v>
      </c>
      <c r="O83" s="94" t="s">
        <v>131</v>
      </c>
      <c r="P83" s="94" t="s">
        <v>132</v>
      </c>
      <c r="Q83" s="94" t="s">
        <v>133</v>
      </c>
      <c r="R83" s="94" t="s">
        <v>134</v>
      </c>
      <c r="S83" s="94" t="s">
        <v>135</v>
      </c>
      <c r="T83" s="95" t="s">
        <v>136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137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P85+P139</f>
        <v>0</v>
      </c>
      <c r="Q84" s="97"/>
      <c r="R84" s="186">
        <f>R85+R139</f>
        <v>4.9723294799999991</v>
      </c>
      <c r="S84" s="97"/>
      <c r="T84" s="187">
        <f>T85+T139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72</v>
      </c>
      <c r="AU84" s="18" t="s">
        <v>114</v>
      </c>
      <c r="BK84" s="188">
        <f>BK85+BK139</f>
        <v>0</v>
      </c>
    </row>
    <row r="85" s="12" customFormat="1" ht="25.92" customHeight="1">
      <c r="A85" s="12"/>
      <c r="B85" s="189"/>
      <c r="C85" s="190"/>
      <c r="D85" s="191" t="s">
        <v>72</v>
      </c>
      <c r="E85" s="192" t="s">
        <v>1062</v>
      </c>
      <c r="F85" s="192" t="s">
        <v>1063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</f>
        <v>0</v>
      </c>
      <c r="Q85" s="197"/>
      <c r="R85" s="198">
        <f>R86</f>
        <v>0.17886000000000002</v>
      </c>
      <c r="S85" s="197"/>
      <c r="T85" s="199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83</v>
      </c>
      <c r="AT85" s="201" t="s">
        <v>72</v>
      </c>
      <c r="AU85" s="201" t="s">
        <v>73</v>
      </c>
      <c r="AY85" s="200" t="s">
        <v>140</v>
      </c>
      <c r="BK85" s="202">
        <f>BK86</f>
        <v>0</v>
      </c>
    </row>
    <row r="86" s="12" customFormat="1" ht="22.8" customHeight="1">
      <c r="A86" s="12"/>
      <c r="B86" s="189"/>
      <c r="C86" s="190"/>
      <c r="D86" s="191" t="s">
        <v>72</v>
      </c>
      <c r="E86" s="203" t="s">
        <v>1064</v>
      </c>
      <c r="F86" s="203" t="s">
        <v>1065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SUM(P87:P138)</f>
        <v>0</v>
      </c>
      <c r="Q86" s="197"/>
      <c r="R86" s="198">
        <f>SUM(R87:R138)</f>
        <v>0.17886000000000002</v>
      </c>
      <c r="S86" s="197"/>
      <c r="T86" s="199">
        <f>SUM(T87:T138)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83</v>
      </c>
      <c r="AT86" s="201" t="s">
        <v>72</v>
      </c>
      <c r="AU86" s="201" t="s">
        <v>81</v>
      </c>
      <c r="AY86" s="200" t="s">
        <v>140</v>
      </c>
      <c r="BK86" s="202">
        <f>SUM(BK87:BK138)</f>
        <v>0</v>
      </c>
    </row>
    <row r="87" s="2" customFormat="1" ht="24.15" customHeight="1">
      <c r="A87" s="39"/>
      <c r="B87" s="40"/>
      <c r="C87" s="205" t="s">
        <v>81</v>
      </c>
      <c r="D87" s="205" t="s">
        <v>142</v>
      </c>
      <c r="E87" s="206" t="s">
        <v>1066</v>
      </c>
      <c r="F87" s="207" t="s">
        <v>1067</v>
      </c>
      <c r="G87" s="208" t="s">
        <v>531</v>
      </c>
      <c r="H87" s="209">
        <v>170</v>
      </c>
      <c r="I87" s="210"/>
      <c r="J87" s="211">
        <f>ROUND(I87*H87,2)</f>
        <v>0</v>
      </c>
      <c r="K87" s="207" t="s">
        <v>146</v>
      </c>
      <c r="L87" s="45"/>
      <c r="M87" s="212" t="s">
        <v>28</v>
      </c>
      <c r="N87" s="213" t="s">
        <v>44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249</v>
      </c>
      <c r="AT87" s="216" t="s">
        <v>142</v>
      </c>
      <c r="AU87" s="216" t="s">
        <v>83</v>
      </c>
      <c r="AY87" s="18" t="s">
        <v>140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81</v>
      </c>
      <c r="BK87" s="217">
        <f>ROUND(I87*H87,2)</f>
        <v>0</v>
      </c>
      <c r="BL87" s="18" t="s">
        <v>249</v>
      </c>
      <c r="BM87" s="216" t="s">
        <v>1068</v>
      </c>
    </row>
    <row r="88" s="2" customFormat="1">
      <c r="A88" s="39"/>
      <c r="B88" s="40"/>
      <c r="C88" s="41"/>
      <c r="D88" s="218" t="s">
        <v>149</v>
      </c>
      <c r="E88" s="41"/>
      <c r="F88" s="219" t="s">
        <v>1069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149</v>
      </c>
      <c r="AU88" s="18" t="s">
        <v>83</v>
      </c>
    </row>
    <row r="89" s="2" customFormat="1">
      <c r="A89" s="39"/>
      <c r="B89" s="40"/>
      <c r="C89" s="41"/>
      <c r="D89" s="223" t="s">
        <v>151</v>
      </c>
      <c r="E89" s="41"/>
      <c r="F89" s="224" t="s">
        <v>1070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151</v>
      </c>
      <c r="AU89" s="18" t="s">
        <v>83</v>
      </c>
    </row>
    <row r="90" s="13" customFormat="1">
      <c r="A90" s="13"/>
      <c r="B90" s="225"/>
      <c r="C90" s="226"/>
      <c r="D90" s="218" t="s">
        <v>153</v>
      </c>
      <c r="E90" s="227" t="s">
        <v>28</v>
      </c>
      <c r="F90" s="228" t="s">
        <v>1071</v>
      </c>
      <c r="G90" s="226"/>
      <c r="H90" s="229">
        <v>170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153</v>
      </c>
      <c r="AU90" s="235" t="s">
        <v>83</v>
      </c>
      <c r="AV90" s="13" t="s">
        <v>83</v>
      </c>
      <c r="AW90" s="13" t="s">
        <v>35</v>
      </c>
      <c r="AX90" s="13" t="s">
        <v>73</v>
      </c>
      <c r="AY90" s="235" t="s">
        <v>140</v>
      </c>
    </row>
    <row r="91" s="14" customFormat="1">
      <c r="A91" s="14"/>
      <c r="B91" s="236"/>
      <c r="C91" s="237"/>
      <c r="D91" s="218" t="s">
        <v>153</v>
      </c>
      <c r="E91" s="238" t="s">
        <v>28</v>
      </c>
      <c r="F91" s="239" t="s">
        <v>174</v>
      </c>
      <c r="G91" s="237"/>
      <c r="H91" s="240">
        <v>170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153</v>
      </c>
      <c r="AU91" s="246" t="s">
        <v>83</v>
      </c>
      <c r="AV91" s="14" t="s">
        <v>147</v>
      </c>
      <c r="AW91" s="14" t="s">
        <v>35</v>
      </c>
      <c r="AX91" s="14" t="s">
        <v>81</v>
      </c>
      <c r="AY91" s="246" t="s">
        <v>140</v>
      </c>
    </row>
    <row r="92" s="2" customFormat="1" ht="24.15" customHeight="1">
      <c r="A92" s="39"/>
      <c r="B92" s="40"/>
      <c r="C92" s="248" t="s">
        <v>83</v>
      </c>
      <c r="D92" s="248" t="s">
        <v>290</v>
      </c>
      <c r="E92" s="249" t="s">
        <v>1072</v>
      </c>
      <c r="F92" s="250" t="s">
        <v>1073</v>
      </c>
      <c r="G92" s="251" t="s">
        <v>531</v>
      </c>
      <c r="H92" s="252">
        <v>187</v>
      </c>
      <c r="I92" s="253"/>
      <c r="J92" s="254">
        <f>ROUND(I92*H92,2)</f>
        <v>0</v>
      </c>
      <c r="K92" s="250" t="s">
        <v>146</v>
      </c>
      <c r="L92" s="255"/>
      <c r="M92" s="256" t="s">
        <v>28</v>
      </c>
      <c r="N92" s="257" t="s">
        <v>44</v>
      </c>
      <c r="O92" s="85"/>
      <c r="P92" s="214">
        <f>O92*H92</f>
        <v>0</v>
      </c>
      <c r="Q92" s="214">
        <v>0.00089999999999999998</v>
      </c>
      <c r="R92" s="214">
        <f>Q92*H92</f>
        <v>0.16830000000000001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361</v>
      </c>
      <c r="AT92" s="216" t="s">
        <v>290</v>
      </c>
      <c r="AU92" s="216" t="s">
        <v>83</v>
      </c>
      <c r="AY92" s="18" t="s">
        <v>140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81</v>
      </c>
      <c r="BK92" s="217">
        <f>ROUND(I92*H92,2)</f>
        <v>0</v>
      </c>
      <c r="BL92" s="18" t="s">
        <v>249</v>
      </c>
      <c r="BM92" s="216" t="s">
        <v>1074</v>
      </c>
    </row>
    <row r="93" s="2" customFormat="1">
      <c r="A93" s="39"/>
      <c r="B93" s="40"/>
      <c r="C93" s="41"/>
      <c r="D93" s="218" t="s">
        <v>149</v>
      </c>
      <c r="E93" s="41"/>
      <c r="F93" s="219" t="s">
        <v>1073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149</v>
      </c>
      <c r="AU93" s="18" t="s">
        <v>83</v>
      </c>
    </row>
    <row r="94" s="13" customFormat="1">
      <c r="A94" s="13"/>
      <c r="B94" s="225"/>
      <c r="C94" s="226"/>
      <c r="D94" s="218" t="s">
        <v>153</v>
      </c>
      <c r="E94" s="227" t="s">
        <v>28</v>
      </c>
      <c r="F94" s="228" t="s">
        <v>1075</v>
      </c>
      <c r="G94" s="226"/>
      <c r="H94" s="229">
        <v>170</v>
      </c>
      <c r="I94" s="230"/>
      <c r="J94" s="226"/>
      <c r="K94" s="226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153</v>
      </c>
      <c r="AU94" s="235" t="s">
        <v>83</v>
      </c>
      <c r="AV94" s="13" t="s">
        <v>83</v>
      </c>
      <c r="AW94" s="13" t="s">
        <v>35</v>
      </c>
      <c r="AX94" s="13" t="s">
        <v>73</v>
      </c>
      <c r="AY94" s="235" t="s">
        <v>140</v>
      </c>
    </row>
    <row r="95" s="14" customFormat="1">
      <c r="A95" s="14"/>
      <c r="B95" s="236"/>
      <c r="C95" s="237"/>
      <c r="D95" s="218" t="s">
        <v>153</v>
      </c>
      <c r="E95" s="238" t="s">
        <v>28</v>
      </c>
      <c r="F95" s="239" t="s">
        <v>174</v>
      </c>
      <c r="G95" s="237"/>
      <c r="H95" s="240">
        <v>170</v>
      </c>
      <c r="I95" s="241"/>
      <c r="J95" s="237"/>
      <c r="K95" s="237"/>
      <c r="L95" s="242"/>
      <c r="M95" s="243"/>
      <c r="N95" s="244"/>
      <c r="O95" s="244"/>
      <c r="P95" s="244"/>
      <c r="Q95" s="244"/>
      <c r="R95" s="244"/>
      <c r="S95" s="244"/>
      <c r="T95" s="24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6" t="s">
        <v>153</v>
      </c>
      <c r="AU95" s="246" t="s">
        <v>83</v>
      </c>
      <c r="AV95" s="14" t="s">
        <v>147</v>
      </c>
      <c r="AW95" s="14" t="s">
        <v>35</v>
      </c>
      <c r="AX95" s="14" t="s">
        <v>81</v>
      </c>
      <c r="AY95" s="246" t="s">
        <v>140</v>
      </c>
    </row>
    <row r="96" s="13" customFormat="1">
      <c r="A96" s="13"/>
      <c r="B96" s="225"/>
      <c r="C96" s="226"/>
      <c r="D96" s="218" t="s">
        <v>153</v>
      </c>
      <c r="E96" s="226"/>
      <c r="F96" s="228" t="s">
        <v>1076</v>
      </c>
      <c r="G96" s="226"/>
      <c r="H96" s="229">
        <v>187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153</v>
      </c>
      <c r="AU96" s="235" t="s">
        <v>83</v>
      </c>
      <c r="AV96" s="13" t="s">
        <v>83</v>
      </c>
      <c r="AW96" s="13" t="s">
        <v>4</v>
      </c>
      <c r="AX96" s="13" t="s">
        <v>81</v>
      </c>
      <c r="AY96" s="235" t="s">
        <v>140</v>
      </c>
    </row>
    <row r="97" s="2" customFormat="1" ht="24.15" customHeight="1">
      <c r="A97" s="39"/>
      <c r="B97" s="40"/>
      <c r="C97" s="205" t="s">
        <v>161</v>
      </c>
      <c r="D97" s="205" t="s">
        <v>142</v>
      </c>
      <c r="E97" s="206" t="s">
        <v>1077</v>
      </c>
      <c r="F97" s="207" t="s">
        <v>1078</v>
      </c>
      <c r="G97" s="208" t="s">
        <v>531</v>
      </c>
      <c r="H97" s="209">
        <v>60</v>
      </c>
      <c r="I97" s="210"/>
      <c r="J97" s="211">
        <f>ROUND(I97*H97,2)</f>
        <v>0</v>
      </c>
      <c r="K97" s="207" t="s">
        <v>146</v>
      </c>
      <c r="L97" s="45"/>
      <c r="M97" s="212" t="s">
        <v>28</v>
      </c>
      <c r="N97" s="213" t="s">
        <v>44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249</v>
      </c>
      <c r="AT97" s="216" t="s">
        <v>142</v>
      </c>
      <c r="AU97" s="216" t="s">
        <v>83</v>
      </c>
      <c r="AY97" s="18" t="s">
        <v>140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81</v>
      </c>
      <c r="BK97" s="217">
        <f>ROUND(I97*H97,2)</f>
        <v>0</v>
      </c>
      <c r="BL97" s="18" t="s">
        <v>249</v>
      </c>
      <c r="BM97" s="216" t="s">
        <v>1079</v>
      </c>
    </row>
    <row r="98" s="2" customFormat="1">
      <c r="A98" s="39"/>
      <c r="B98" s="40"/>
      <c r="C98" s="41"/>
      <c r="D98" s="218" t="s">
        <v>149</v>
      </c>
      <c r="E98" s="41"/>
      <c r="F98" s="219" t="s">
        <v>1080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149</v>
      </c>
      <c r="AU98" s="18" t="s">
        <v>83</v>
      </c>
    </row>
    <row r="99" s="2" customFormat="1">
      <c r="A99" s="39"/>
      <c r="B99" s="40"/>
      <c r="C99" s="41"/>
      <c r="D99" s="223" t="s">
        <v>151</v>
      </c>
      <c r="E99" s="41"/>
      <c r="F99" s="224" t="s">
        <v>1081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151</v>
      </c>
      <c r="AU99" s="18" t="s">
        <v>83</v>
      </c>
    </row>
    <row r="100" s="13" customFormat="1">
      <c r="A100" s="13"/>
      <c r="B100" s="225"/>
      <c r="C100" s="226"/>
      <c r="D100" s="218" t="s">
        <v>153</v>
      </c>
      <c r="E100" s="227" t="s">
        <v>28</v>
      </c>
      <c r="F100" s="228" t="s">
        <v>547</v>
      </c>
      <c r="G100" s="226"/>
      <c r="H100" s="229">
        <v>60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153</v>
      </c>
      <c r="AU100" s="235" t="s">
        <v>83</v>
      </c>
      <c r="AV100" s="13" t="s">
        <v>83</v>
      </c>
      <c r="AW100" s="13" t="s">
        <v>35</v>
      </c>
      <c r="AX100" s="13" t="s">
        <v>73</v>
      </c>
      <c r="AY100" s="235" t="s">
        <v>140</v>
      </c>
    </row>
    <row r="101" s="14" customFormat="1">
      <c r="A101" s="14"/>
      <c r="B101" s="236"/>
      <c r="C101" s="237"/>
      <c r="D101" s="218" t="s">
        <v>153</v>
      </c>
      <c r="E101" s="238" t="s">
        <v>28</v>
      </c>
      <c r="F101" s="239" t="s">
        <v>174</v>
      </c>
      <c r="G101" s="237"/>
      <c r="H101" s="240">
        <v>60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153</v>
      </c>
      <c r="AU101" s="246" t="s">
        <v>83</v>
      </c>
      <c r="AV101" s="14" t="s">
        <v>147</v>
      </c>
      <c r="AW101" s="14" t="s">
        <v>35</v>
      </c>
      <c r="AX101" s="14" t="s">
        <v>81</v>
      </c>
      <c r="AY101" s="246" t="s">
        <v>140</v>
      </c>
    </row>
    <row r="102" s="2" customFormat="1" ht="24.15" customHeight="1">
      <c r="A102" s="39"/>
      <c r="B102" s="40"/>
      <c r="C102" s="248" t="s">
        <v>147</v>
      </c>
      <c r="D102" s="248" t="s">
        <v>290</v>
      </c>
      <c r="E102" s="249" t="s">
        <v>1082</v>
      </c>
      <c r="F102" s="250" t="s">
        <v>1083</v>
      </c>
      <c r="G102" s="251" t="s">
        <v>531</v>
      </c>
      <c r="H102" s="252">
        <v>66</v>
      </c>
      <c r="I102" s="253"/>
      <c r="J102" s="254">
        <f>ROUND(I102*H102,2)</f>
        <v>0</v>
      </c>
      <c r="K102" s="250" t="s">
        <v>146</v>
      </c>
      <c r="L102" s="255"/>
      <c r="M102" s="256" t="s">
        <v>28</v>
      </c>
      <c r="N102" s="257" t="s">
        <v>44</v>
      </c>
      <c r="O102" s="85"/>
      <c r="P102" s="214">
        <f>O102*H102</f>
        <v>0</v>
      </c>
      <c r="Q102" s="214">
        <v>0.00016000000000000001</v>
      </c>
      <c r="R102" s="214">
        <f>Q102*H102</f>
        <v>0.010560000000000002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361</v>
      </c>
      <c r="AT102" s="216" t="s">
        <v>290</v>
      </c>
      <c r="AU102" s="216" t="s">
        <v>83</v>
      </c>
      <c r="AY102" s="18" t="s">
        <v>140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81</v>
      </c>
      <c r="BK102" s="217">
        <f>ROUND(I102*H102,2)</f>
        <v>0</v>
      </c>
      <c r="BL102" s="18" t="s">
        <v>249</v>
      </c>
      <c r="BM102" s="216" t="s">
        <v>1084</v>
      </c>
    </row>
    <row r="103" s="2" customFormat="1">
      <c r="A103" s="39"/>
      <c r="B103" s="40"/>
      <c r="C103" s="41"/>
      <c r="D103" s="218" t="s">
        <v>149</v>
      </c>
      <c r="E103" s="41"/>
      <c r="F103" s="219" t="s">
        <v>1083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149</v>
      </c>
      <c r="AU103" s="18" t="s">
        <v>83</v>
      </c>
    </row>
    <row r="104" s="13" customFormat="1">
      <c r="A104" s="13"/>
      <c r="B104" s="225"/>
      <c r="C104" s="226"/>
      <c r="D104" s="218" t="s">
        <v>153</v>
      </c>
      <c r="E104" s="227" t="s">
        <v>28</v>
      </c>
      <c r="F104" s="228" t="s">
        <v>547</v>
      </c>
      <c r="G104" s="226"/>
      <c r="H104" s="229">
        <v>60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153</v>
      </c>
      <c r="AU104" s="235" t="s">
        <v>83</v>
      </c>
      <c r="AV104" s="13" t="s">
        <v>83</v>
      </c>
      <c r="AW104" s="13" t="s">
        <v>35</v>
      </c>
      <c r="AX104" s="13" t="s">
        <v>73</v>
      </c>
      <c r="AY104" s="235" t="s">
        <v>140</v>
      </c>
    </row>
    <row r="105" s="14" customFormat="1">
      <c r="A105" s="14"/>
      <c r="B105" s="236"/>
      <c r="C105" s="237"/>
      <c r="D105" s="218" t="s">
        <v>153</v>
      </c>
      <c r="E105" s="238" t="s">
        <v>28</v>
      </c>
      <c r="F105" s="239" t="s">
        <v>174</v>
      </c>
      <c r="G105" s="237"/>
      <c r="H105" s="240">
        <v>60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153</v>
      </c>
      <c r="AU105" s="246" t="s">
        <v>83</v>
      </c>
      <c r="AV105" s="14" t="s">
        <v>147</v>
      </c>
      <c r="AW105" s="14" t="s">
        <v>35</v>
      </c>
      <c r="AX105" s="14" t="s">
        <v>81</v>
      </c>
      <c r="AY105" s="246" t="s">
        <v>140</v>
      </c>
    </row>
    <row r="106" s="13" customFormat="1">
      <c r="A106" s="13"/>
      <c r="B106" s="225"/>
      <c r="C106" s="226"/>
      <c r="D106" s="218" t="s">
        <v>153</v>
      </c>
      <c r="E106" s="226"/>
      <c r="F106" s="228" t="s">
        <v>1085</v>
      </c>
      <c r="G106" s="226"/>
      <c r="H106" s="229">
        <v>66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153</v>
      </c>
      <c r="AU106" s="235" t="s">
        <v>83</v>
      </c>
      <c r="AV106" s="13" t="s">
        <v>83</v>
      </c>
      <c r="AW106" s="13" t="s">
        <v>4</v>
      </c>
      <c r="AX106" s="13" t="s">
        <v>81</v>
      </c>
      <c r="AY106" s="235" t="s">
        <v>140</v>
      </c>
    </row>
    <row r="107" s="2" customFormat="1" ht="24.15" customHeight="1">
      <c r="A107" s="39"/>
      <c r="B107" s="40"/>
      <c r="C107" s="205" t="s">
        <v>175</v>
      </c>
      <c r="D107" s="205" t="s">
        <v>142</v>
      </c>
      <c r="E107" s="206" t="s">
        <v>1086</v>
      </c>
      <c r="F107" s="207" t="s">
        <v>1087</v>
      </c>
      <c r="G107" s="208" t="s">
        <v>157</v>
      </c>
      <c r="H107" s="209">
        <v>24</v>
      </c>
      <c r="I107" s="210"/>
      <c r="J107" s="211">
        <f>ROUND(I107*H107,2)</f>
        <v>0</v>
      </c>
      <c r="K107" s="207" t="s">
        <v>146</v>
      </c>
      <c r="L107" s="45"/>
      <c r="M107" s="212" t="s">
        <v>28</v>
      </c>
      <c r="N107" s="213" t="s">
        <v>44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249</v>
      </c>
      <c r="AT107" s="216" t="s">
        <v>142</v>
      </c>
      <c r="AU107" s="216" t="s">
        <v>83</v>
      </c>
      <c r="AY107" s="18" t="s">
        <v>140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81</v>
      </c>
      <c r="BK107" s="217">
        <f>ROUND(I107*H107,2)</f>
        <v>0</v>
      </c>
      <c r="BL107" s="18" t="s">
        <v>249</v>
      </c>
      <c r="BM107" s="216" t="s">
        <v>1088</v>
      </c>
    </row>
    <row r="108" s="2" customFormat="1">
      <c r="A108" s="39"/>
      <c r="B108" s="40"/>
      <c r="C108" s="41"/>
      <c r="D108" s="218" t="s">
        <v>149</v>
      </c>
      <c r="E108" s="41"/>
      <c r="F108" s="219" t="s">
        <v>1089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149</v>
      </c>
      <c r="AU108" s="18" t="s">
        <v>83</v>
      </c>
    </row>
    <row r="109" s="2" customFormat="1">
      <c r="A109" s="39"/>
      <c r="B109" s="40"/>
      <c r="C109" s="41"/>
      <c r="D109" s="223" t="s">
        <v>151</v>
      </c>
      <c r="E109" s="41"/>
      <c r="F109" s="224" t="s">
        <v>1090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151</v>
      </c>
      <c r="AU109" s="18" t="s">
        <v>83</v>
      </c>
    </row>
    <row r="110" s="13" customFormat="1">
      <c r="A110" s="13"/>
      <c r="B110" s="225"/>
      <c r="C110" s="226"/>
      <c r="D110" s="218" t="s">
        <v>153</v>
      </c>
      <c r="E110" s="227" t="s">
        <v>28</v>
      </c>
      <c r="F110" s="228" t="s">
        <v>309</v>
      </c>
      <c r="G110" s="226"/>
      <c r="H110" s="229">
        <v>24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153</v>
      </c>
      <c r="AU110" s="235" t="s">
        <v>83</v>
      </c>
      <c r="AV110" s="13" t="s">
        <v>83</v>
      </c>
      <c r="AW110" s="13" t="s">
        <v>35</v>
      </c>
      <c r="AX110" s="13" t="s">
        <v>81</v>
      </c>
      <c r="AY110" s="235" t="s">
        <v>140</v>
      </c>
    </row>
    <row r="111" s="2" customFormat="1" ht="16.5" customHeight="1">
      <c r="A111" s="39"/>
      <c r="B111" s="40"/>
      <c r="C111" s="248" t="s">
        <v>183</v>
      </c>
      <c r="D111" s="248" t="s">
        <v>290</v>
      </c>
      <c r="E111" s="249" t="s">
        <v>1091</v>
      </c>
      <c r="F111" s="250" t="s">
        <v>1092</v>
      </c>
      <c r="G111" s="251" t="s">
        <v>157</v>
      </c>
      <c r="H111" s="252">
        <v>24</v>
      </c>
      <c r="I111" s="253"/>
      <c r="J111" s="254">
        <f>ROUND(I111*H111,2)</f>
        <v>0</v>
      </c>
      <c r="K111" s="250" t="s">
        <v>28</v>
      </c>
      <c r="L111" s="255"/>
      <c r="M111" s="256" t="s">
        <v>28</v>
      </c>
      <c r="N111" s="257" t="s">
        <v>44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361</v>
      </c>
      <c r="AT111" s="216" t="s">
        <v>290</v>
      </c>
      <c r="AU111" s="216" t="s">
        <v>83</v>
      </c>
      <c r="AY111" s="18" t="s">
        <v>140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81</v>
      </c>
      <c r="BK111" s="217">
        <f>ROUND(I111*H111,2)</f>
        <v>0</v>
      </c>
      <c r="BL111" s="18" t="s">
        <v>249</v>
      </c>
      <c r="BM111" s="216" t="s">
        <v>1093</v>
      </c>
    </row>
    <row r="112" s="2" customFormat="1">
      <c r="A112" s="39"/>
      <c r="B112" s="40"/>
      <c r="C112" s="41"/>
      <c r="D112" s="218" t="s">
        <v>149</v>
      </c>
      <c r="E112" s="41"/>
      <c r="F112" s="219" t="s">
        <v>1092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149</v>
      </c>
      <c r="AU112" s="18" t="s">
        <v>83</v>
      </c>
    </row>
    <row r="113" s="13" customFormat="1">
      <c r="A113" s="13"/>
      <c r="B113" s="225"/>
      <c r="C113" s="226"/>
      <c r="D113" s="218" t="s">
        <v>153</v>
      </c>
      <c r="E113" s="227" t="s">
        <v>28</v>
      </c>
      <c r="F113" s="228" t="s">
        <v>309</v>
      </c>
      <c r="G113" s="226"/>
      <c r="H113" s="229">
        <v>24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153</v>
      </c>
      <c r="AU113" s="235" t="s">
        <v>83</v>
      </c>
      <c r="AV113" s="13" t="s">
        <v>83</v>
      </c>
      <c r="AW113" s="13" t="s">
        <v>35</v>
      </c>
      <c r="AX113" s="13" t="s">
        <v>73</v>
      </c>
      <c r="AY113" s="235" t="s">
        <v>140</v>
      </c>
    </row>
    <row r="114" s="14" customFormat="1">
      <c r="A114" s="14"/>
      <c r="B114" s="236"/>
      <c r="C114" s="237"/>
      <c r="D114" s="218" t="s">
        <v>153</v>
      </c>
      <c r="E114" s="238" t="s">
        <v>28</v>
      </c>
      <c r="F114" s="239" t="s">
        <v>174</v>
      </c>
      <c r="G114" s="237"/>
      <c r="H114" s="240">
        <v>24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153</v>
      </c>
      <c r="AU114" s="246" t="s">
        <v>83</v>
      </c>
      <c r="AV114" s="14" t="s">
        <v>147</v>
      </c>
      <c r="AW114" s="14" t="s">
        <v>35</v>
      </c>
      <c r="AX114" s="14" t="s">
        <v>81</v>
      </c>
      <c r="AY114" s="246" t="s">
        <v>140</v>
      </c>
    </row>
    <row r="115" s="2" customFormat="1" ht="24.15" customHeight="1">
      <c r="A115" s="39"/>
      <c r="B115" s="40"/>
      <c r="C115" s="205" t="s">
        <v>190</v>
      </c>
      <c r="D115" s="205" t="s">
        <v>142</v>
      </c>
      <c r="E115" s="206" t="s">
        <v>1094</v>
      </c>
      <c r="F115" s="207" t="s">
        <v>1095</v>
      </c>
      <c r="G115" s="208" t="s">
        <v>157</v>
      </c>
      <c r="H115" s="209">
        <v>4</v>
      </c>
      <c r="I115" s="210"/>
      <c r="J115" s="211">
        <f>ROUND(I115*H115,2)</f>
        <v>0</v>
      </c>
      <c r="K115" s="207" t="s">
        <v>28</v>
      </c>
      <c r="L115" s="45"/>
      <c r="M115" s="212" t="s">
        <v>28</v>
      </c>
      <c r="N115" s="213" t="s">
        <v>44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249</v>
      </c>
      <c r="AT115" s="216" t="s">
        <v>142</v>
      </c>
      <c r="AU115" s="216" t="s">
        <v>83</v>
      </c>
      <c r="AY115" s="18" t="s">
        <v>140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81</v>
      </c>
      <c r="BK115" s="217">
        <f>ROUND(I115*H115,2)</f>
        <v>0</v>
      </c>
      <c r="BL115" s="18" t="s">
        <v>249</v>
      </c>
      <c r="BM115" s="216" t="s">
        <v>1096</v>
      </c>
    </row>
    <row r="116" s="2" customFormat="1">
      <c r="A116" s="39"/>
      <c r="B116" s="40"/>
      <c r="C116" s="41"/>
      <c r="D116" s="218" t="s">
        <v>149</v>
      </c>
      <c r="E116" s="41"/>
      <c r="F116" s="219" t="s">
        <v>1095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149</v>
      </c>
      <c r="AU116" s="18" t="s">
        <v>83</v>
      </c>
    </row>
    <row r="117" s="13" customFormat="1">
      <c r="A117" s="13"/>
      <c r="B117" s="225"/>
      <c r="C117" s="226"/>
      <c r="D117" s="218" t="s">
        <v>153</v>
      </c>
      <c r="E117" s="227" t="s">
        <v>28</v>
      </c>
      <c r="F117" s="228" t="s">
        <v>147</v>
      </c>
      <c r="G117" s="226"/>
      <c r="H117" s="229">
        <v>4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153</v>
      </c>
      <c r="AU117" s="235" t="s">
        <v>83</v>
      </c>
      <c r="AV117" s="13" t="s">
        <v>83</v>
      </c>
      <c r="AW117" s="13" t="s">
        <v>35</v>
      </c>
      <c r="AX117" s="13" t="s">
        <v>81</v>
      </c>
      <c r="AY117" s="235" t="s">
        <v>140</v>
      </c>
    </row>
    <row r="118" s="2" customFormat="1" ht="16.5" customHeight="1">
      <c r="A118" s="39"/>
      <c r="B118" s="40"/>
      <c r="C118" s="248" t="s">
        <v>197</v>
      </c>
      <c r="D118" s="248" t="s">
        <v>290</v>
      </c>
      <c r="E118" s="249" t="s">
        <v>1097</v>
      </c>
      <c r="F118" s="250" t="s">
        <v>1098</v>
      </c>
      <c r="G118" s="251" t="s">
        <v>157</v>
      </c>
      <c r="H118" s="252">
        <v>4</v>
      </c>
      <c r="I118" s="253"/>
      <c r="J118" s="254">
        <f>ROUND(I118*H118,2)</f>
        <v>0</v>
      </c>
      <c r="K118" s="250" t="s">
        <v>28</v>
      </c>
      <c r="L118" s="255"/>
      <c r="M118" s="256" t="s">
        <v>28</v>
      </c>
      <c r="N118" s="257" t="s">
        <v>44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361</v>
      </c>
      <c r="AT118" s="216" t="s">
        <v>290</v>
      </c>
      <c r="AU118" s="216" t="s">
        <v>83</v>
      </c>
      <c r="AY118" s="18" t="s">
        <v>140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81</v>
      </c>
      <c r="BK118" s="217">
        <f>ROUND(I118*H118,2)</f>
        <v>0</v>
      </c>
      <c r="BL118" s="18" t="s">
        <v>249</v>
      </c>
      <c r="BM118" s="216" t="s">
        <v>1099</v>
      </c>
    </row>
    <row r="119" s="2" customFormat="1">
      <c r="A119" s="39"/>
      <c r="B119" s="40"/>
      <c r="C119" s="41"/>
      <c r="D119" s="218" t="s">
        <v>149</v>
      </c>
      <c r="E119" s="41"/>
      <c r="F119" s="219" t="s">
        <v>1098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149</v>
      </c>
      <c r="AU119" s="18" t="s">
        <v>83</v>
      </c>
    </row>
    <row r="120" s="13" customFormat="1">
      <c r="A120" s="13"/>
      <c r="B120" s="225"/>
      <c r="C120" s="226"/>
      <c r="D120" s="218" t="s">
        <v>153</v>
      </c>
      <c r="E120" s="227" t="s">
        <v>28</v>
      </c>
      <c r="F120" s="228" t="s">
        <v>147</v>
      </c>
      <c r="G120" s="226"/>
      <c r="H120" s="229">
        <v>4</v>
      </c>
      <c r="I120" s="230"/>
      <c r="J120" s="226"/>
      <c r="K120" s="226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153</v>
      </c>
      <c r="AU120" s="235" t="s">
        <v>83</v>
      </c>
      <c r="AV120" s="13" t="s">
        <v>83</v>
      </c>
      <c r="AW120" s="13" t="s">
        <v>35</v>
      </c>
      <c r="AX120" s="13" t="s">
        <v>81</v>
      </c>
      <c r="AY120" s="235" t="s">
        <v>140</v>
      </c>
    </row>
    <row r="121" s="2" customFormat="1" ht="24.15" customHeight="1">
      <c r="A121" s="39"/>
      <c r="B121" s="40"/>
      <c r="C121" s="205" t="s">
        <v>203</v>
      </c>
      <c r="D121" s="205" t="s">
        <v>142</v>
      </c>
      <c r="E121" s="206" t="s">
        <v>1100</v>
      </c>
      <c r="F121" s="207" t="s">
        <v>1101</v>
      </c>
      <c r="G121" s="208" t="s">
        <v>157</v>
      </c>
      <c r="H121" s="209">
        <v>6</v>
      </c>
      <c r="I121" s="210"/>
      <c r="J121" s="211">
        <f>ROUND(I121*H121,2)</f>
        <v>0</v>
      </c>
      <c r="K121" s="207" t="s">
        <v>146</v>
      </c>
      <c r="L121" s="45"/>
      <c r="M121" s="212" t="s">
        <v>28</v>
      </c>
      <c r="N121" s="213" t="s">
        <v>44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249</v>
      </c>
      <c r="AT121" s="216" t="s">
        <v>142</v>
      </c>
      <c r="AU121" s="216" t="s">
        <v>83</v>
      </c>
      <c r="AY121" s="18" t="s">
        <v>140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81</v>
      </c>
      <c r="BK121" s="217">
        <f>ROUND(I121*H121,2)</f>
        <v>0</v>
      </c>
      <c r="BL121" s="18" t="s">
        <v>249</v>
      </c>
      <c r="BM121" s="216" t="s">
        <v>1102</v>
      </c>
    </row>
    <row r="122" s="2" customFormat="1">
      <c r="A122" s="39"/>
      <c r="B122" s="40"/>
      <c r="C122" s="41"/>
      <c r="D122" s="218" t="s">
        <v>149</v>
      </c>
      <c r="E122" s="41"/>
      <c r="F122" s="219" t="s">
        <v>1103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149</v>
      </c>
      <c r="AU122" s="18" t="s">
        <v>83</v>
      </c>
    </row>
    <row r="123" s="2" customFormat="1">
      <c r="A123" s="39"/>
      <c r="B123" s="40"/>
      <c r="C123" s="41"/>
      <c r="D123" s="223" t="s">
        <v>151</v>
      </c>
      <c r="E123" s="41"/>
      <c r="F123" s="224" t="s">
        <v>1104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151</v>
      </c>
      <c r="AU123" s="18" t="s">
        <v>83</v>
      </c>
    </row>
    <row r="124" s="13" customFormat="1">
      <c r="A124" s="13"/>
      <c r="B124" s="225"/>
      <c r="C124" s="226"/>
      <c r="D124" s="218" t="s">
        <v>153</v>
      </c>
      <c r="E124" s="227" t="s">
        <v>28</v>
      </c>
      <c r="F124" s="228" t="s">
        <v>1105</v>
      </c>
      <c r="G124" s="226"/>
      <c r="H124" s="229">
        <v>2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153</v>
      </c>
      <c r="AU124" s="235" t="s">
        <v>83</v>
      </c>
      <c r="AV124" s="13" t="s">
        <v>83</v>
      </c>
      <c r="AW124" s="13" t="s">
        <v>35</v>
      </c>
      <c r="AX124" s="13" t="s">
        <v>73</v>
      </c>
      <c r="AY124" s="235" t="s">
        <v>140</v>
      </c>
    </row>
    <row r="125" s="13" customFormat="1">
      <c r="A125" s="13"/>
      <c r="B125" s="225"/>
      <c r="C125" s="226"/>
      <c r="D125" s="218" t="s">
        <v>153</v>
      </c>
      <c r="E125" s="227" t="s">
        <v>28</v>
      </c>
      <c r="F125" s="228" t="s">
        <v>1106</v>
      </c>
      <c r="G125" s="226"/>
      <c r="H125" s="229">
        <v>4</v>
      </c>
      <c r="I125" s="230"/>
      <c r="J125" s="226"/>
      <c r="K125" s="226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153</v>
      </c>
      <c r="AU125" s="235" t="s">
        <v>83</v>
      </c>
      <c r="AV125" s="13" t="s">
        <v>83</v>
      </c>
      <c r="AW125" s="13" t="s">
        <v>35</v>
      </c>
      <c r="AX125" s="13" t="s">
        <v>73</v>
      </c>
      <c r="AY125" s="235" t="s">
        <v>140</v>
      </c>
    </row>
    <row r="126" s="14" customFormat="1">
      <c r="A126" s="14"/>
      <c r="B126" s="236"/>
      <c r="C126" s="237"/>
      <c r="D126" s="218" t="s">
        <v>153</v>
      </c>
      <c r="E126" s="238" t="s">
        <v>28</v>
      </c>
      <c r="F126" s="239" t="s">
        <v>174</v>
      </c>
      <c r="G126" s="237"/>
      <c r="H126" s="240">
        <v>6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153</v>
      </c>
      <c r="AU126" s="246" t="s">
        <v>83</v>
      </c>
      <c r="AV126" s="14" t="s">
        <v>147</v>
      </c>
      <c r="AW126" s="14" t="s">
        <v>35</v>
      </c>
      <c r="AX126" s="14" t="s">
        <v>81</v>
      </c>
      <c r="AY126" s="246" t="s">
        <v>140</v>
      </c>
    </row>
    <row r="127" s="2" customFormat="1" ht="16.5" customHeight="1">
      <c r="A127" s="39"/>
      <c r="B127" s="40"/>
      <c r="C127" s="248" t="s">
        <v>209</v>
      </c>
      <c r="D127" s="248" t="s">
        <v>290</v>
      </c>
      <c r="E127" s="249" t="s">
        <v>1107</v>
      </c>
      <c r="F127" s="250" t="s">
        <v>1108</v>
      </c>
      <c r="G127" s="251" t="s">
        <v>157</v>
      </c>
      <c r="H127" s="252">
        <v>4</v>
      </c>
      <c r="I127" s="253"/>
      <c r="J127" s="254">
        <f>ROUND(I127*H127,2)</f>
        <v>0</v>
      </c>
      <c r="K127" s="250" t="s">
        <v>28</v>
      </c>
      <c r="L127" s="255"/>
      <c r="M127" s="256" t="s">
        <v>28</v>
      </c>
      <c r="N127" s="257" t="s">
        <v>44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361</v>
      </c>
      <c r="AT127" s="216" t="s">
        <v>290</v>
      </c>
      <c r="AU127" s="216" t="s">
        <v>83</v>
      </c>
      <c r="AY127" s="18" t="s">
        <v>140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81</v>
      </c>
      <c r="BK127" s="217">
        <f>ROUND(I127*H127,2)</f>
        <v>0</v>
      </c>
      <c r="BL127" s="18" t="s">
        <v>249</v>
      </c>
      <c r="BM127" s="216" t="s">
        <v>1109</v>
      </c>
    </row>
    <row r="128" s="2" customFormat="1">
      <c r="A128" s="39"/>
      <c r="B128" s="40"/>
      <c r="C128" s="41"/>
      <c r="D128" s="218" t="s">
        <v>149</v>
      </c>
      <c r="E128" s="41"/>
      <c r="F128" s="219" t="s">
        <v>1108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149</v>
      </c>
      <c r="AU128" s="18" t="s">
        <v>83</v>
      </c>
    </row>
    <row r="129" s="13" customFormat="1">
      <c r="A129" s="13"/>
      <c r="B129" s="225"/>
      <c r="C129" s="226"/>
      <c r="D129" s="218" t="s">
        <v>153</v>
      </c>
      <c r="E129" s="227" t="s">
        <v>28</v>
      </c>
      <c r="F129" s="228" t="s">
        <v>147</v>
      </c>
      <c r="G129" s="226"/>
      <c r="H129" s="229">
        <v>4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153</v>
      </c>
      <c r="AU129" s="235" t="s">
        <v>83</v>
      </c>
      <c r="AV129" s="13" t="s">
        <v>83</v>
      </c>
      <c r="AW129" s="13" t="s">
        <v>35</v>
      </c>
      <c r="AX129" s="13" t="s">
        <v>73</v>
      </c>
      <c r="AY129" s="235" t="s">
        <v>140</v>
      </c>
    </row>
    <row r="130" s="14" customFormat="1">
      <c r="A130" s="14"/>
      <c r="B130" s="236"/>
      <c r="C130" s="237"/>
      <c r="D130" s="218" t="s">
        <v>153</v>
      </c>
      <c r="E130" s="238" t="s">
        <v>28</v>
      </c>
      <c r="F130" s="239" t="s">
        <v>174</v>
      </c>
      <c r="G130" s="237"/>
      <c r="H130" s="240">
        <v>4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153</v>
      </c>
      <c r="AU130" s="246" t="s">
        <v>83</v>
      </c>
      <c r="AV130" s="14" t="s">
        <v>147</v>
      </c>
      <c r="AW130" s="14" t="s">
        <v>35</v>
      </c>
      <c r="AX130" s="14" t="s">
        <v>81</v>
      </c>
      <c r="AY130" s="246" t="s">
        <v>140</v>
      </c>
    </row>
    <row r="131" s="2" customFormat="1" ht="16.5" customHeight="1">
      <c r="A131" s="39"/>
      <c r="B131" s="40"/>
      <c r="C131" s="205" t="s">
        <v>215</v>
      </c>
      <c r="D131" s="205" t="s">
        <v>142</v>
      </c>
      <c r="E131" s="206" t="s">
        <v>1110</v>
      </c>
      <c r="F131" s="207" t="s">
        <v>1111</v>
      </c>
      <c r="G131" s="208" t="s">
        <v>157</v>
      </c>
      <c r="H131" s="209">
        <v>2</v>
      </c>
      <c r="I131" s="210"/>
      <c r="J131" s="211">
        <f>ROUND(I131*H131,2)</f>
        <v>0</v>
      </c>
      <c r="K131" s="207" t="s">
        <v>28</v>
      </c>
      <c r="L131" s="45"/>
      <c r="M131" s="212" t="s">
        <v>28</v>
      </c>
      <c r="N131" s="213" t="s">
        <v>44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249</v>
      </c>
      <c r="AT131" s="216" t="s">
        <v>142</v>
      </c>
      <c r="AU131" s="216" t="s">
        <v>83</v>
      </c>
      <c r="AY131" s="18" t="s">
        <v>140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81</v>
      </c>
      <c r="BK131" s="217">
        <f>ROUND(I131*H131,2)</f>
        <v>0</v>
      </c>
      <c r="BL131" s="18" t="s">
        <v>249</v>
      </c>
      <c r="BM131" s="216" t="s">
        <v>1112</v>
      </c>
    </row>
    <row r="132" s="2" customFormat="1">
      <c r="A132" s="39"/>
      <c r="B132" s="40"/>
      <c r="C132" s="41"/>
      <c r="D132" s="218" t="s">
        <v>149</v>
      </c>
      <c r="E132" s="41"/>
      <c r="F132" s="219" t="s">
        <v>1111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149</v>
      </c>
      <c r="AU132" s="18" t="s">
        <v>83</v>
      </c>
    </row>
    <row r="133" s="2" customFormat="1">
      <c r="A133" s="39"/>
      <c r="B133" s="40"/>
      <c r="C133" s="41"/>
      <c r="D133" s="218" t="s">
        <v>221</v>
      </c>
      <c r="E133" s="41"/>
      <c r="F133" s="247" t="s">
        <v>1113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221</v>
      </c>
      <c r="AU133" s="18" t="s">
        <v>83</v>
      </c>
    </row>
    <row r="134" s="13" customFormat="1">
      <c r="A134" s="13"/>
      <c r="B134" s="225"/>
      <c r="C134" s="226"/>
      <c r="D134" s="218" t="s">
        <v>153</v>
      </c>
      <c r="E134" s="227" t="s">
        <v>28</v>
      </c>
      <c r="F134" s="228" t="s">
        <v>83</v>
      </c>
      <c r="G134" s="226"/>
      <c r="H134" s="229">
        <v>2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153</v>
      </c>
      <c r="AU134" s="235" t="s">
        <v>83</v>
      </c>
      <c r="AV134" s="13" t="s">
        <v>83</v>
      </c>
      <c r="AW134" s="13" t="s">
        <v>35</v>
      </c>
      <c r="AX134" s="13" t="s">
        <v>81</v>
      </c>
      <c r="AY134" s="235" t="s">
        <v>140</v>
      </c>
    </row>
    <row r="135" s="2" customFormat="1" ht="16.5" customHeight="1">
      <c r="A135" s="39"/>
      <c r="B135" s="40"/>
      <c r="C135" s="205" t="s">
        <v>8</v>
      </c>
      <c r="D135" s="205" t="s">
        <v>142</v>
      </c>
      <c r="E135" s="206" t="s">
        <v>1114</v>
      </c>
      <c r="F135" s="207" t="s">
        <v>1115</v>
      </c>
      <c r="G135" s="208" t="s">
        <v>157</v>
      </c>
      <c r="H135" s="209">
        <v>1</v>
      </c>
      <c r="I135" s="210"/>
      <c r="J135" s="211">
        <f>ROUND(I135*H135,2)</f>
        <v>0</v>
      </c>
      <c r="K135" s="207" t="s">
        <v>28</v>
      </c>
      <c r="L135" s="45"/>
      <c r="M135" s="212" t="s">
        <v>28</v>
      </c>
      <c r="N135" s="213" t="s">
        <v>44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249</v>
      </c>
      <c r="AT135" s="216" t="s">
        <v>142</v>
      </c>
      <c r="AU135" s="216" t="s">
        <v>83</v>
      </c>
      <c r="AY135" s="18" t="s">
        <v>140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81</v>
      </c>
      <c r="BK135" s="217">
        <f>ROUND(I135*H135,2)</f>
        <v>0</v>
      </c>
      <c r="BL135" s="18" t="s">
        <v>249</v>
      </c>
      <c r="BM135" s="216" t="s">
        <v>1116</v>
      </c>
    </row>
    <row r="136" s="2" customFormat="1">
      <c r="A136" s="39"/>
      <c r="B136" s="40"/>
      <c r="C136" s="41"/>
      <c r="D136" s="218" t="s">
        <v>149</v>
      </c>
      <c r="E136" s="41"/>
      <c r="F136" s="219" t="s">
        <v>1115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149</v>
      </c>
      <c r="AU136" s="18" t="s">
        <v>83</v>
      </c>
    </row>
    <row r="137" s="13" customFormat="1">
      <c r="A137" s="13"/>
      <c r="B137" s="225"/>
      <c r="C137" s="226"/>
      <c r="D137" s="218" t="s">
        <v>153</v>
      </c>
      <c r="E137" s="227" t="s">
        <v>28</v>
      </c>
      <c r="F137" s="228" t="s">
        <v>81</v>
      </c>
      <c r="G137" s="226"/>
      <c r="H137" s="229">
        <v>1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153</v>
      </c>
      <c r="AU137" s="235" t="s">
        <v>83</v>
      </c>
      <c r="AV137" s="13" t="s">
        <v>83</v>
      </c>
      <c r="AW137" s="13" t="s">
        <v>35</v>
      </c>
      <c r="AX137" s="13" t="s">
        <v>81</v>
      </c>
      <c r="AY137" s="235" t="s">
        <v>140</v>
      </c>
    </row>
    <row r="138" s="14" customFormat="1">
      <c r="A138" s="14"/>
      <c r="B138" s="236"/>
      <c r="C138" s="237"/>
      <c r="D138" s="218" t="s">
        <v>153</v>
      </c>
      <c r="E138" s="238" t="s">
        <v>28</v>
      </c>
      <c r="F138" s="239" t="s">
        <v>174</v>
      </c>
      <c r="G138" s="237"/>
      <c r="H138" s="240">
        <v>1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153</v>
      </c>
      <c r="AU138" s="246" t="s">
        <v>83</v>
      </c>
      <c r="AV138" s="14" t="s">
        <v>147</v>
      </c>
      <c r="AW138" s="14" t="s">
        <v>35</v>
      </c>
      <c r="AX138" s="14" t="s">
        <v>73</v>
      </c>
      <c r="AY138" s="246" t="s">
        <v>140</v>
      </c>
    </row>
    <row r="139" s="12" customFormat="1" ht="25.92" customHeight="1">
      <c r="A139" s="12"/>
      <c r="B139" s="189"/>
      <c r="C139" s="190"/>
      <c r="D139" s="191" t="s">
        <v>72</v>
      </c>
      <c r="E139" s="192" t="s">
        <v>290</v>
      </c>
      <c r="F139" s="192" t="s">
        <v>1117</v>
      </c>
      <c r="G139" s="190"/>
      <c r="H139" s="190"/>
      <c r="I139" s="193"/>
      <c r="J139" s="194">
        <f>BK139</f>
        <v>0</v>
      </c>
      <c r="K139" s="190"/>
      <c r="L139" s="195"/>
      <c r="M139" s="196"/>
      <c r="N139" s="197"/>
      <c r="O139" s="197"/>
      <c r="P139" s="198">
        <f>P140+P208</f>
        <v>0</v>
      </c>
      <c r="Q139" s="197"/>
      <c r="R139" s="198">
        <f>R140+R208</f>
        <v>4.7934694799999988</v>
      </c>
      <c r="S139" s="197"/>
      <c r="T139" s="199">
        <f>T140+T208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0" t="s">
        <v>161</v>
      </c>
      <c r="AT139" s="201" t="s">
        <v>72</v>
      </c>
      <c r="AU139" s="201" t="s">
        <v>73</v>
      </c>
      <c r="AY139" s="200" t="s">
        <v>140</v>
      </c>
      <c r="BK139" s="202">
        <f>BK140+BK208</f>
        <v>0</v>
      </c>
    </row>
    <row r="140" s="12" customFormat="1" ht="22.8" customHeight="1">
      <c r="A140" s="12"/>
      <c r="B140" s="189"/>
      <c r="C140" s="190"/>
      <c r="D140" s="191" t="s">
        <v>72</v>
      </c>
      <c r="E140" s="203" t="s">
        <v>1118</v>
      </c>
      <c r="F140" s="203" t="s">
        <v>1119</v>
      </c>
      <c r="G140" s="190"/>
      <c r="H140" s="190"/>
      <c r="I140" s="193"/>
      <c r="J140" s="204">
        <f>BK140</f>
        <v>0</v>
      </c>
      <c r="K140" s="190"/>
      <c r="L140" s="195"/>
      <c r="M140" s="196"/>
      <c r="N140" s="197"/>
      <c r="O140" s="197"/>
      <c r="P140" s="198">
        <f>SUM(P141:P207)</f>
        <v>0</v>
      </c>
      <c r="Q140" s="197"/>
      <c r="R140" s="198">
        <f>SUM(R141:R207)</f>
        <v>0.15540999999999999</v>
      </c>
      <c r="S140" s="197"/>
      <c r="T140" s="199">
        <f>SUM(T141:T207)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0" t="s">
        <v>161</v>
      </c>
      <c r="AT140" s="201" t="s">
        <v>72</v>
      </c>
      <c r="AU140" s="201" t="s">
        <v>81</v>
      </c>
      <c r="AY140" s="200" t="s">
        <v>140</v>
      </c>
      <c r="BK140" s="202">
        <f>SUM(BK141:BK207)</f>
        <v>0</v>
      </c>
    </row>
    <row r="141" s="2" customFormat="1" ht="24.15" customHeight="1">
      <c r="A141" s="39"/>
      <c r="B141" s="40"/>
      <c r="C141" s="205" t="s">
        <v>230</v>
      </c>
      <c r="D141" s="205" t="s">
        <v>142</v>
      </c>
      <c r="E141" s="206" t="s">
        <v>1120</v>
      </c>
      <c r="F141" s="207" t="s">
        <v>1121</v>
      </c>
      <c r="G141" s="208" t="s">
        <v>157</v>
      </c>
      <c r="H141" s="209">
        <v>48</v>
      </c>
      <c r="I141" s="210"/>
      <c r="J141" s="211">
        <f>ROUND(I141*H141,2)</f>
        <v>0</v>
      </c>
      <c r="K141" s="207" t="s">
        <v>146</v>
      </c>
      <c r="L141" s="45"/>
      <c r="M141" s="212" t="s">
        <v>28</v>
      </c>
      <c r="N141" s="213" t="s">
        <v>44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568</v>
      </c>
      <c r="AT141" s="216" t="s">
        <v>142</v>
      </c>
      <c r="AU141" s="216" t="s">
        <v>83</v>
      </c>
      <c r="AY141" s="18" t="s">
        <v>140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81</v>
      </c>
      <c r="BK141" s="217">
        <f>ROUND(I141*H141,2)</f>
        <v>0</v>
      </c>
      <c r="BL141" s="18" t="s">
        <v>568</v>
      </c>
      <c r="BM141" s="216" t="s">
        <v>1122</v>
      </c>
    </row>
    <row r="142" s="2" customFormat="1">
      <c r="A142" s="39"/>
      <c r="B142" s="40"/>
      <c r="C142" s="41"/>
      <c r="D142" s="218" t="s">
        <v>149</v>
      </c>
      <c r="E142" s="41"/>
      <c r="F142" s="219" t="s">
        <v>1123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149</v>
      </c>
      <c r="AU142" s="18" t="s">
        <v>83</v>
      </c>
    </row>
    <row r="143" s="2" customFormat="1">
      <c r="A143" s="39"/>
      <c r="B143" s="40"/>
      <c r="C143" s="41"/>
      <c r="D143" s="223" t="s">
        <v>151</v>
      </c>
      <c r="E143" s="41"/>
      <c r="F143" s="224" t="s">
        <v>1124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151</v>
      </c>
      <c r="AU143" s="18" t="s">
        <v>83</v>
      </c>
    </row>
    <row r="144" s="13" customFormat="1">
      <c r="A144" s="13"/>
      <c r="B144" s="225"/>
      <c r="C144" s="226"/>
      <c r="D144" s="218" t="s">
        <v>153</v>
      </c>
      <c r="E144" s="227" t="s">
        <v>28</v>
      </c>
      <c r="F144" s="228" t="s">
        <v>471</v>
      </c>
      <c r="G144" s="226"/>
      <c r="H144" s="229">
        <v>48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153</v>
      </c>
      <c r="AU144" s="235" t="s">
        <v>83</v>
      </c>
      <c r="AV144" s="13" t="s">
        <v>83</v>
      </c>
      <c r="AW144" s="13" t="s">
        <v>35</v>
      </c>
      <c r="AX144" s="13" t="s">
        <v>73</v>
      </c>
      <c r="AY144" s="235" t="s">
        <v>140</v>
      </c>
    </row>
    <row r="145" s="14" customFormat="1">
      <c r="A145" s="14"/>
      <c r="B145" s="236"/>
      <c r="C145" s="237"/>
      <c r="D145" s="218" t="s">
        <v>153</v>
      </c>
      <c r="E145" s="238" t="s">
        <v>28</v>
      </c>
      <c r="F145" s="239" t="s">
        <v>174</v>
      </c>
      <c r="G145" s="237"/>
      <c r="H145" s="240">
        <v>48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153</v>
      </c>
      <c r="AU145" s="246" t="s">
        <v>83</v>
      </c>
      <c r="AV145" s="14" t="s">
        <v>147</v>
      </c>
      <c r="AW145" s="14" t="s">
        <v>35</v>
      </c>
      <c r="AX145" s="14" t="s">
        <v>81</v>
      </c>
      <c r="AY145" s="246" t="s">
        <v>140</v>
      </c>
    </row>
    <row r="146" s="2" customFormat="1" ht="24.15" customHeight="1">
      <c r="A146" s="39"/>
      <c r="B146" s="40"/>
      <c r="C146" s="205" t="s">
        <v>236</v>
      </c>
      <c r="D146" s="205" t="s">
        <v>142</v>
      </c>
      <c r="E146" s="206" t="s">
        <v>1125</v>
      </c>
      <c r="F146" s="207" t="s">
        <v>1126</v>
      </c>
      <c r="G146" s="208" t="s">
        <v>157</v>
      </c>
      <c r="H146" s="209">
        <v>24</v>
      </c>
      <c r="I146" s="210"/>
      <c r="J146" s="211">
        <f>ROUND(I146*H146,2)</f>
        <v>0</v>
      </c>
      <c r="K146" s="207" t="s">
        <v>146</v>
      </c>
      <c r="L146" s="45"/>
      <c r="M146" s="212" t="s">
        <v>28</v>
      </c>
      <c r="N146" s="213" t="s">
        <v>44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568</v>
      </c>
      <c r="AT146" s="216" t="s">
        <v>142</v>
      </c>
      <c r="AU146" s="216" t="s">
        <v>83</v>
      </c>
      <c r="AY146" s="18" t="s">
        <v>140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81</v>
      </c>
      <c r="BK146" s="217">
        <f>ROUND(I146*H146,2)</f>
        <v>0</v>
      </c>
      <c r="BL146" s="18" t="s">
        <v>568</v>
      </c>
      <c r="BM146" s="216" t="s">
        <v>1127</v>
      </c>
    </row>
    <row r="147" s="2" customFormat="1">
      <c r="A147" s="39"/>
      <c r="B147" s="40"/>
      <c r="C147" s="41"/>
      <c r="D147" s="218" t="s">
        <v>149</v>
      </c>
      <c r="E147" s="41"/>
      <c r="F147" s="219" t="s">
        <v>1128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149</v>
      </c>
      <c r="AU147" s="18" t="s">
        <v>83</v>
      </c>
    </row>
    <row r="148" s="2" customFormat="1">
      <c r="A148" s="39"/>
      <c r="B148" s="40"/>
      <c r="C148" s="41"/>
      <c r="D148" s="223" t="s">
        <v>151</v>
      </c>
      <c r="E148" s="41"/>
      <c r="F148" s="224" t="s">
        <v>1129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151</v>
      </c>
      <c r="AU148" s="18" t="s">
        <v>83</v>
      </c>
    </row>
    <row r="149" s="13" customFormat="1">
      <c r="A149" s="13"/>
      <c r="B149" s="225"/>
      <c r="C149" s="226"/>
      <c r="D149" s="218" t="s">
        <v>153</v>
      </c>
      <c r="E149" s="227" t="s">
        <v>28</v>
      </c>
      <c r="F149" s="228" t="s">
        <v>309</v>
      </c>
      <c r="G149" s="226"/>
      <c r="H149" s="229">
        <v>24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153</v>
      </c>
      <c r="AU149" s="235" t="s">
        <v>83</v>
      </c>
      <c r="AV149" s="13" t="s">
        <v>83</v>
      </c>
      <c r="AW149" s="13" t="s">
        <v>35</v>
      </c>
      <c r="AX149" s="13" t="s">
        <v>81</v>
      </c>
      <c r="AY149" s="235" t="s">
        <v>140</v>
      </c>
    </row>
    <row r="150" s="2" customFormat="1" ht="33" customHeight="1">
      <c r="A150" s="39"/>
      <c r="B150" s="40"/>
      <c r="C150" s="205" t="s">
        <v>242</v>
      </c>
      <c r="D150" s="205" t="s">
        <v>142</v>
      </c>
      <c r="E150" s="206" t="s">
        <v>1130</v>
      </c>
      <c r="F150" s="207" t="s">
        <v>1131</v>
      </c>
      <c r="G150" s="208" t="s">
        <v>157</v>
      </c>
      <c r="H150" s="209">
        <v>12</v>
      </c>
      <c r="I150" s="210"/>
      <c r="J150" s="211">
        <f>ROUND(I150*H150,2)</f>
        <v>0</v>
      </c>
      <c r="K150" s="207" t="s">
        <v>146</v>
      </c>
      <c r="L150" s="45"/>
      <c r="M150" s="212" t="s">
        <v>28</v>
      </c>
      <c r="N150" s="213" t="s">
        <v>44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568</v>
      </c>
      <c r="AT150" s="216" t="s">
        <v>142</v>
      </c>
      <c r="AU150" s="216" t="s">
        <v>83</v>
      </c>
      <c r="AY150" s="18" t="s">
        <v>140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81</v>
      </c>
      <c r="BK150" s="217">
        <f>ROUND(I150*H150,2)</f>
        <v>0</v>
      </c>
      <c r="BL150" s="18" t="s">
        <v>568</v>
      </c>
      <c r="BM150" s="216" t="s">
        <v>1132</v>
      </c>
    </row>
    <row r="151" s="2" customFormat="1">
      <c r="A151" s="39"/>
      <c r="B151" s="40"/>
      <c r="C151" s="41"/>
      <c r="D151" s="218" t="s">
        <v>149</v>
      </c>
      <c r="E151" s="41"/>
      <c r="F151" s="219" t="s">
        <v>1133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149</v>
      </c>
      <c r="AU151" s="18" t="s">
        <v>83</v>
      </c>
    </row>
    <row r="152" s="2" customFormat="1">
      <c r="A152" s="39"/>
      <c r="B152" s="40"/>
      <c r="C152" s="41"/>
      <c r="D152" s="223" t="s">
        <v>151</v>
      </c>
      <c r="E152" s="41"/>
      <c r="F152" s="224" t="s">
        <v>1134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151</v>
      </c>
      <c r="AU152" s="18" t="s">
        <v>83</v>
      </c>
    </row>
    <row r="153" s="13" customFormat="1">
      <c r="A153" s="13"/>
      <c r="B153" s="225"/>
      <c r="C153" s="226"/>
      <c r="D153" s="218" t="s">
        <v>153</v>
      </c>
      <c r="E153" s="227" t="s">
        <v>28</v>
      </c>
      <c r="F153" s="228" t="s">
        <v>8</v>
      </c>
      <c r="G153" s="226"/>
      <c r="H153" s="229">
        <v>12</v>
      </c>
      <c r="I153" s="230"/>
      <c r="J153" s="226"/>
      <c r="K153" s="226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153</v>
      </c>
      <c r="AU153" s="235" t="s">
        <v>83</v>
      </c>
      <c r="AV153" s="13" t="s">
        <v>83</v>
      </c>
      <c r="AW153" s="13" t="s">
        <v>35</v>
      </c>
      <c r="AX153" s="13" t="s">
        <v>81</v>
      </c>
      <c r="AY153" s="235" t="s">
        <v>140</v>
      </c>
    </row>
    <row r="154" s="2" customFormat="1" ht="33" customHeight="1">
      <c r="A154" s="39"/>
      <c r="B154" s="40"/>
      <c r="C154" s="205" t="s">
        <v>249</v>
      </c>
      <c r="D154" s="205" t="s">
        <v>142</v>
      </c>
      <c r="E154" s="206" t="s">
        <v>1135</v>
      </c>
      <c r="F154" s="207" t="s">
        <v>1136</v>
      </c>
      <c r="G154" s="208" t="s">
        <v>157</v>
      </c>
      <c r="H154" s="209">
        <v>12</v>
      </c>
      <c r="I154" s="210"/>
      <c r="J154" s="211">
        <f>ROUND(I154*H154,2)</f>
        <v>0</v>
      </c>
      <c r="K154" s="207" t="s">
        <v>146</v>
      </c>
      <c r="L154" s="45"/>
      <c r="M154" s="212" t="s">
        <v>28</v>
      </c>
      <c r="N154" s="213" t="s">
        <v>44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568</v>
      </c>
      <c r="AT154" s="216" t="s">
        <v>142</v>
      </c>
      <c r="AU154" s="216" t="s">
        <v>83</v>
      </c>
      <c r="AY154" s="18" t="s">
        <v>140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81</v>
      </c>
      <c r="BK154" s="217">
        <f>ROUND(I154*H154,2)</f>
        <v>0</v>
      </c>
      <c r="BL154" s="18" t="s">
        <v>568</v>
      </c>
      <c r="BM154" s="216" t="s">
        <v>1137</v>
      </c>
    </row>
    <row r="155" s="2" customFormat="1">
      <c r="A155" s="39"/>
      <c r="B155" s="40"/>
      <c r="C155" s="41"/>
      <c r="D155" s="218" t="s">
        <v>149</v>
      </c>
      <c r="E155" s="41"/>
      <c r="F155" s="219" t="s">
        <v>1138</v>
      </c>
      <c r="G155" s="41"/>
      <c r="H155" s="41"/>
      <c r="I155" s="220"/>
      <c r="J155" s="41"/>
      <c r="K155" s="41"/>
      <c r="L155" s="45"/>
      <c r="M155" s="221"/>
      <c r="N155" s="222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149</v>
      </c>
      <c r="AU155" s="18" t="s">
        <v>83</v>
      </c>
    </row>
    <row r="156" s="2" customFormat="1">
      <c r="A156" s="39"/>
      <c r="B156" s="40"/>
      <c r="C156" s="41"/>
      <c r="D156" s="223" t="s">
        <v>151</v>
      </c>
      <c r="E156" s="41"/>
      <c r="F156" s="224" t="s">
        <v>1139</v>
      </c>
      <c r="G156" s="41"/>
      <c r="H156" s="41"/>
      <c r="I156" s="220"/>
      <c r="J156" s="41"/>
      <c r="K156" s="41"/>
      <c r="L156" s="45"/>
      <c r="M156" s="221"/>
      <c r="N156" s="222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151</v>
      </c>
      <c r="AU156" s="18" t="s">
        <v>83</v>
      </c>
    </row>
    <row r="157" s="13" customFormat="1">
      <c r="A157" s="13"/>
      <c r="B157" s="225"/>
      <c r="C157" s="226"/>
      <c r="D157" s="218" t="s">
        <v>153</v>
      </c>
      <c r="E157" s="227" t="s">
        <v>28</v>
      </c>
      <c r="F157" s="228" t="s">
        <v>8</v>
      </c>
      <c r="G157" s="226"/>
      <c r="H157" s="229">
        <v>12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153</v>
      </c>
      <c r="AU157" s="235" t="s">
        <v>83</v>
      </c>
      <c r="AV157" s="13" t="s">
        <v>83</v>
      </c>
      <c r="AW157" s="13" t="s">
        <v>35</v>
      </c>
      <c r="AX157" s="13" t="s">
        <v>81</v>
      </c>
      <c r="AY157" s="235" t="s">
        <v>140</v>
      </c>
    </row>
    <row r="158" s="2" customFormat="1" ht="24.15" customHeight="1">
      <c r="A158" s="39"/>
      <c r="B158" s="40"/>
      <c r="C158" s="248" t="s">
        <v>256</v>
      </c>
      <c r="D158" s="248" t="s">
        <v>290</v>
      </c>
      <c r="E158" s="249" t="s">
        <v>1140</v>
      </c>
      <c r="F158" s="250" t="s">
        <v>1141</v>
      </c>
      <c r="G158" s="251" t="s">
        <v>157</v>
      </c>
      <c r="H158" s="252">
        <v>12</v>
      </c>
      <c r="I158" s="253"/>
      <c r="J158" s="254">
        <f>ROUND(I158*H158,2)</f>
        <v>0</v>
      </c>
      <c r="K158" s="250" t="s">
        <v>146</v>
      </c>
      <c r="L158" s="255"/>
      <c r="M158" s="256" t="s">
        <v>28</v>
      </c>
      <c r="N158" s="257" t="s">
        <v>44</v>
      </c>
      <c r="O158" s="85"/>
      <c r="P158" s="214">
        <f>O158*H158</f>
        <v>0</v>
      </c>
      <c r="Q158" s="214">
        <v>0.0037000000000000002</v>
      </c>
      <c r="R158" s="214">
        <f>Q158*H158</f>
        <v>0.044400000000000002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1142</v>
      </c>
      <c r="AT158" s="216" t="s">
        <v>290</v>
      </c>
      <c r="AU158" s="216" t="s">
        <v>83</v>
      </c>
      <c r="AY158" s="18" t="s">
        <v>140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81</v>
      </c>
      <c r="BK158" s="217">
        <f>ROUND(I158*H158,2)</f>
        <v>0</v>
      </c>
      <c r="BL158" s="18" t="s">
        <v>1142</v>
      </c>
      <c r="BM158" s="216" t="s">
        <v>1143</v>
      </c>
    </row>
    <row r="159" s="2" customFormat="1">
      <c r="A159" s="39"/>
      <c r="B159" s="40"/>
      <c r="C159" s="41"/>
      <c r="D159" s="218" t="s">
        <v>149</v>
      </c>
      <c r="E159" s="41"/>
      <c r="F159" s="219" t="s">
        <v>1141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149</v>
      </c>
      <c r="AU159" s="18" t="s">
        <v>83</v>
      </c>
    </row>
    <row r="160" s="13" customFormat="1">
      <c r="A160" s="13"/>
      <c r="B160" s="225"/>
      <c r="C160" s="226"/>
      <c r="D160" s="218" t="s">
        <v>153</v>
      </c>
      <c r="E160" s="227" t="s">
        <v>28</v>
      </c>
      <c r="F160" s="228" t="s">
        <v>8</v>
      </c>
      <c r="G160" s="226"/>
      <c r="H160" s="229">
        <v>12</v>
      </c>
      <c r="I160" s="230"/>
      <c r="J160" s="226"/>
      <c r="K160" s="226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153</v>
      </c>
      <c r="AU160" s="235" t="s">
        <v>83</v>
      </c>
      <c r="AV160" s="13" t="s">
        <v>83</v>
      </c>
      <c r="AW160" s="13" t="s">
        <v>35</v>
      </c>
      <c r="AX160" s="13" t="s">
        <v>81</v>
      </c>
      <c r="AY160" s="235" t="s">
        <v>140</v>
      </c>
    </row>
    <row r="161" s="2" customFormat="1" ht="24.15" customHeight="1">
      <c r="A161" s="39"/>
      <c r="B161" s="40"/>
      <c r="C161" s="248" t="s">
        <v>265</v>
      </c>
      <c r="D161" s="248" t="s">
        <v>290</v>
      </c>
      <c r="E161" s="249" t="s">
        <v>1144</v>
      </c>
      <c r="F161" s="250" t="s">
        <v>1145</v>
      </c>
      <c r="G161" s="251" t="s">
        <v>531</v>
      </c>
      <c r="H161" s="252">
        <v>12</v>
      </c>
      <c r="I161" s="253"/>
      <c r="J161" s="254">
        <f>ROUND(I161*H161,2)</f>
        <v>0</v>
      </c>
      <c r="K161" s="250" t="s">
        <v>146</v>
      </c>
      <c r="L161" s="255"/>
      <c r="M161" s="256" t="s">
        <v>28</v>
      </c>
      <c r="N161" s="257" t="s">
        <v>44</v>
      </c>
      <c r="O161" s="85"/>
      <c r="P161" s="214">
        <f>O161*H161</f>
        <v>0</v>
      </c>
      <c r="Q161" s="214">
        <v>0.00013999999999999999</v>
      </c>
      <c r="R161" s="214">
        <f>Q161*H161</f>
        <v>0.0016799999999999999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1142</v>
      </c>
      <c r="AT161" s="216" t="s">
        <v>290</v>
      </c>
      <c r="AU161" s="216" t="s">
        <v>83</v>
      </c>
      <c r="AY161" s="18" t="s">
        <v>140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81</v>
      </c>
      <c r="BK161" s="217">
        <f>ROUND(I161*H161,2)</f>
        <v>0</v>
      </c>
      <c r="BL161" s="18" t="s">
        <v>1142</v>
      </c>
      <c r="BM161" s="216" t="s">
        <v>1146</v>
      </c>
    </row>
    <row r="162" s="2" customFormat="1">
      <c r="A162" s="39"/>
      <c r="B162" s="40"/>
      <c r="C162" s="41"/>
      <c r="D162" s="218" t="s">
        <v>149</v>
      </c>
      <c r="E162" s="41"/>
      <c r="F162" s="219" t="s">
        <v>1145</v>
      </c>
      <c r="G162" s="41"/>
      <c r="H162" s="41"/>
      <c r="I162" s="220"/>
      <c r="J162" s="41"/>
      <c r="K162" s="41"/>
      <c r="L162" s="45"/>
      <c r="M162" s="221"/>
      <c r="N162" s="222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149</v>
      </c>
      <c r="AU162" s="18" t="s">
        <v>83</v>
      </c>
    </row>
    <row r="163" s="13" customFormat="1">
      <c r="A163" s="13"/>
      <c r="B163" s="225"/>
      <c r="C163" s="226"/>
      <c r="D163" s="218" t="s">
        <v>153</v>
      </c>
      <c r="E163" s="227" t="s">
        <v>28</v>
      </c>
      <c r="F163" s="228" t="s">
        <v>8</v>
      </c>
      <c r="G163" s="226"/>
      <c r="H163" s="229">
        <v>12</v>
      </c>
      <c r="I163" s="230"/>
      <c r="J163" s="226"/>
      <c r="K163" s="226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153</v>
      </c>
      <c r="AU163" s="235" t="s">
        <v>83</v>
      </c>
      <c r="AV163" s="13" t="s">
        <v>83</v>
      </c>
      <c r="AW163" s="13" t="s">
        <v>35</v>
      </c>
      <c r="AX163" s="13" t="s">
        <v>81</v>
      </c>
      <c r="AY163" s="235" t="s">
        <v>140</v>
      </c>
    </row>
    <row r="164" s="2" customFormat="1" ht="24.15" customHeight="1">
      <c r="A164" s="39"/>
      <c r="B164" s="40"/>
      <c r="C164" s="205" t="s">
        <v>272</v>
      </c>
      <c r="D164" s="205" t="s">
        <v>142</v>
      </c>
      <c r="E164" s="206" t="s">
        <v>1147</v>
      </c>
      <c r="F164" s="207" t="s">
        <v>1148</v>
      </c>
      <c r="G164" s="208" t="s">
        <v>157</v>
      </c>
      <c r="H164" s="209">
        <v>6</v>
      </c>
      <c r="I164" s="210"/>
      <c r="J164" s="211">
        <f>ROUND(I164*H164,2)</f>
        <v>0</v>
      </c>
      <c r="K164" s="207" t="s">
        <v>146</v>
      </c>
      <c r="L164" s="45"/>
      <c r="M164" s="212" t="s">
        <v>28</v>
      </c>
      <c r="N164" s="213" t="s">
        <v>44</v>
      </c>
      <c r="O164" s="85"/>
      <c r="P164" s="214">
        <f>O164*H164</f>
        <v>0</v>
      </c>
      <c r="Q164" s="214">
        <v>0</v>
      </c>
      <c r="R164" s="214">
        <f>Q164*H164</f>
        <v>0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568</v>
      </c>
      <c r="AT164" s="216" t="s">
        <v>142</v>
      </c>
      <c r="AU164" s="216" t="s">
        <v>83</v>
      </c>
      <c r="AY164" s="18" t="s">
        <v>140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81</v>
      </c>
      <c r="BK164" s="217">
        <f>ROUND(I164*H164,2)</f>
        <v>0</v>
      </c>
      <c r="BL164" s="18" t="s">
        <v>568</v>
      </c>
      <c r="BM164" s="216" t="s">
        <v>1149</v>
      </c>
    </row>
    <row r="165" s="2" customFormat="1">
      <c r="A165" s="39"/>
      <c r="B165" s="40"/>
      <c r="C165" s="41"/>
      <c r="D165" s="218" t="s">
        <v>149</v>
      </c>
      <c r="E165" s="41"/>
      <c r="F165" s="219" t="s">
        <v>1150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149</v>
      </c>
      <c r="AU165" s="18" t="s">
        <v>83</v>
      </c>
    </row>
    <row r="166" s="2" customFormat="1">
      <c r="A166" s="39"/>
      <c r="B166" s="40"/>
      <c r="C166" s="41"/>
      <c r="D166" s="223" t="s">
        <v>151</v>
      </c>
      <c r="E166" s="41"/>
      <c r="F166" s="224" t="s">
        <v>1151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151</v>
      </c>
      <c r="AU166" s="18" t="s">
        <v>83</v>
      </c>
    </row>
    <row r="167" s="13" customFormat="1">
      <c r="A167" s="13"/>
      <c r="B167" s="225"/>
      <c r="C167" s="226"/>
      <c r="D167" s="218" t="s">
        <v>153</v>
      </c>
      <c r="E167" s="227" t="s">
        <v>28</v>
      </c>
      <c r="F167" s="228" t="s">
        <v>1152</v>
      </c>
      <c r="G167" s="226"/>
      <c r="H167" s="229">
        <v>2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153</v>
      </c>
      <c r="AU167" s="235" t="s">
        <v>83</v>
      </c>
      <c r="AV167" s="13" t="s">
        <v>83</v>
      </c>
      <c r="AW167" s="13" t="s">
        <v>35</v>
      </c>
      <c r="AX167" s="13" t="s">
        <v>73</v>
      </c>
      <c r="AY167" s="235" t="s">
        <v>140</v>
      </c>
    </row>
    <row r="168" s="13" customFormat="1">
      <c r="A168" s="13"/>
      <c r="B168" s="225"/>
      <c r="C168" s="226"/>
      <c r="D168" s="218" t="s">
        <v>153</v>
      </c>
      <c r="E168" s="227" t="s">
        <v>28</v>
      </c>
      <c r="F168" s="228" t="s">
        <v>1106</v>
      </c>
      <c r="G168" s="226"/>
      <c r="H168" s="229">
        <v>4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153</v>
      </c>
      <c r="AU168" s="235" t="s">
        <v>83</v>
      </c>
      <c r="AV168" s="13" t="s">
        <v>83</v>
      </c>
      <c r="AW168" s="13" t="s">
        <v>35</v>
      </c>
      <c r="AX168" s="13" t="s">
        <v>73</v>
      </c>
      <c r="AY168" s="235" t="s">
        <v>140</v>
      </c>
    </row>
    <row r="169" s="14" customFormat="1">
      <c r="A169" s="14"/>
      <c r="B169" s="236"/>
      <c r="C169" s="237"/>
      <c r="D169" s="218" t="s">
        <v>153</v>
      </c>
      <c r="E169" s="238" t="s">
        <v>28</v>
      </c>
      <c r="F169" s="239" t="s">
        <v>174</v>
      </c>
      <c r="G169" s="237"/>
      <c r="H169" s="240">
        <v>6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153</v>
      </c>
      <c r="AU169" s="246" t="s">
        <v>83</v>
      </c>
      <c r="AV169" s="14" t="s">
        <v>147</v>
      </c>
      <c r="AW169" s="14" t="s">
        <v>35</v>
      </c>
      <c r="AX169" s="14" t="s">
        <v>81</v>
      </c>
      <c r="AY169" s="246" t="s">
        <v>140</v>
      </c>
    </row>
    <row r="170" s="2" customFormat="1" ht="37.8" customHeight="1">
      <c r="A170" s="39"/>
      <c r="B170" s="40"/>
      <c r="C170" s="248" t="s">
        <v>281</v>
      </c>
      <c r="D170" s="248" t="s">
        <v>290</v>
      </c>
      <c r="E170" s="249" t="s">
        <v>1153</v>
      </c>
      <c r="F170" s="250" t="s">
        <v>1154</v>
      </c>
      <c r="G170" s="251" t="s">
        <v>157</v>
      </c>
      <c r="H170" s="252">
        <v>4</v>
      </c>
      <c r="I170" s="253"/>
      <c r="J170" s="254">
        <f>ROUND(I170*H170,2)</f>
        <v>0</v>
      </c>
      <c r="K170" s="250" t="s">
        <v>28</v>
      </c>
      <c r="L170" s="255"/>
      <c r="M170" s="256" t="s">
        <v>28</v>
      </c>
      <c r="N170" s="257" t="s">
        <v>44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1155</v>
      </c>
      <c r="AT170" s="216" t="s">
        <v>290</v>
      </c>
      <c r="AU170" s="216" t="s">
        <v>83</v>
      </c>
      <c r="AY170" s="18" t="s">
        <v>140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81</v>
      </c>
      <c r="BK170" s="217">
        <f>ROUND(I170*H170,2)</f>
        <v>0</v>
      </c>
      <c r="BL170" s="18" t="s">
        <v>568</v>
      </c>
      <c r="BM170" s="216" t="s">
        <v>1156</v>
      </c>
    </row>
    <row r="171" s="2" customFormat="1">
      <c r="A171" s="39"/>
      <c r="B171" s="40"/>
      <c r="C171" s="41"/>
      <c r="D171" s="218" t="s">
        <v>149</v>
      </c>
      <c r="E171" s="41"/>
      <c r="F171" s="219" t="s">
        <v>1157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149</v>
      </c>
      <c r="AU171" s="18" t="s">
        <v>83</v>
      </c>
    </row>
    <row r="172" s="2" customFormat="1">
      <c r="A172" s="39"/>
      <c r="B172" s="40"/>
      <c r="C172" s="41"/>
      <c r="D172" s="218" t="s">
        <v>221</v>
      </c>
      <c r="E172" s="41"/>
      <c r="F172" s="247" t="s">
        <v>1158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221</v>
      </c>
      <c r="AU172" s="18" t="s">
        <v>83</v>
      </c>
    </row>
    <row r="173" s="13" customFormat="1">
      <c r="A173" s="13"/>
      <c r="B173" s="225"/>
      <c r="C173" s="226"/>
      <c r="D173" s="218" t="s">
        <v>153</v>
      </c>
      <c r="E173" s="227" t="s">
        <v>28</v>
      </c>
      <c r="F173" s="228" t="s">
        <v>147</v>
      </c>
      <c r="G173" s="226"/>
      <c r="H173" s="229">
        <v>4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153</v>
      </c>
      <c r="AU173" s="235" t="s">
        <v>83</v>
      </c>
      <c r="AV173" s="13" t="s">
        <v>83</v>
      </c>
      <c r="AW173" s="13" t="s">
        <v>35</v>
      </c>
      <c r="AX173" s="13" t="s">
        <v>81</v>
      </c>
      <c r="AY173" s="235" t="s">
        <v>140</v>
      </c>
    </row>
    <row r="174" s="2" customFormat="1" ht="16.5" customHeight="1">
      <c r="A174" s="39"/>
      <c r="B174" s="40"/>
      <c r="C174" s="205" t="s">
        <v>7</v>
      </c>
      <c r="D174" s="205" t="s">
        <v>142</v>
      </c>
      <c r="E174" s="206" t="s">
        <v>1159</v>
      </c>
      <c r="F174" s="207" t="s">
        <v>1160</v>
      </c>
      <c r="G174" s="208" t="s">
        <v>157</v>
      </c>
      <c r="H174" s="209">
        <v>6</v>
      </c>
      <c r="I174" s="210"/>
      <c r="J174" s="211">
        <f>ROUND(I174*H174,2)</f>
        <v>0</v>
      </c>
      <c r="K174" s="207" t="s">
        <v>146</v>
      </c>
      <c r="L174" s="45"/>
      <c r="M174" s="212" t="s">
        <v>28</v>
      </c>
      <c r="N174" s="213" t="s">
        <v>44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568</v>
      </c>
      <c r="AT174" s="216" t="s">
        <v>142</v>
      </c>
      <c r="AU174" s="216" t="s">
        <v>83</v>
      </c>
      <c r="AY174" s="18" t="s">
        <v>140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81</v>
      </c>
      <c r="BK174" s="217">
        <f>ROUND(I174*H174,2)</f>
        <v>0</v>
      </c>
      <c r="BL174" s="18" t="s">
        <v>568</v>
      </c>
      <c r="BM174" s="216" t="s">
        <v>1161</v>
      </c>
    </row>
    <row r="175" s="2" customFormat="1">
      <c r="A175" s="39"/>
      <c r="B175" s="40"/>
      <c r="C175" s="41"/>
      <c r="D175" s="218" t="s">
        <v>149</v>
      </c>
      <c r="E175" s="41"/>
      <c r="F175" s="219" t="s">
        <v>1160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149</v>
      </c>
      <c r="AU175" s="18" t="s">
        <v>83</v>
      </c>
    </row>
    <row r="176" s="2" customFormat="1">
      <c r="A176" s="39"/>
      <c r="B176" s="40"/>
      <c r="C176" s="41"/>
      <c r="D176" s="223" t="s">
        <v>151</v>
      </c>
      <c r="E176" s="41"/>
      <c r="F176" s="224" t="s">
        <v>1162</v>
      </c>
      <c r="G176" s="41"/>
      <c r="H176" s="41"/>
      <c r="I176" s="220"/>
      <c r="J176" s="41"/>
      <c r="K176" s="41"/>
      <c r="L176" s="45"/>
      <c r="M176" s="221"/>
      <c r="N176" s="222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151</v>
      </c>
      <c r="AU176" s="18" t="s">
        <v>83</v>
      </c>
    </row>
    <row r="177" s="13" customFormat="1">
      <c r="A177" s="13"/>
      <c r="B177" s="225"/>
      <c r="C177" s="226"/>
      <c r="D177" s="218" t="s">
        <v>153</v>
      </c>
      <c r="E177" s="227" t="s">
        <v>28</v>
      </c>
      <c r="F177" s="228" t="s">
        <v>1152</v>
      </c>
      <c r="G177" s="226"/>
      <c r="H177" s="229">
        <v>2</v>
      </c>
      <c r="I177" s="230"/>
      <c r="J177" s="226"/>
      <c r="K177" s="226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153</v>
      </c>
      <c r="AU177" s="235" t="s">
        <v>83</v>
      </c>
      <c r="AV177" s="13" t="s">
        <v>83</v>
      </c>
      <c r="AW177" s="13" t="s">
        <v>35</v>
      </c>
      <c r="AX177" s="13" t="s">
        <v>73</v>
      </c>
      <c r="AY177" s="235" t="s">
        <v>140</v>
      </c>
    </row>
    <row r="178" s="13" customFormat="1">
      <c r="A178" s="13"/>
      <c r="B178" s="225"/>
      <c r="C178" s="226"/>
      <c r="D178" s="218" t="s">
        <v>153</v>
      </c>
      <c r="E178" s="227" t="s">
        <v>28</v>
      </c>
      <c r="F178" s="228" t="s">
        <v>1106</v>
      </c>
      <c r="G178" s="226"/>
      <c r="H178" s="229">
        <v>4</v>
      </c>
      <c r="I178" s="230"/>
      <c r="J178" s="226"/>
      <c r="K178" s="226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153</v>
      </c>
      <c r="AU178" s="235" t="s">
        <v>83</v>
      </c>
      <c r="AV178" s="13" t="s">
        <v>83</v>
      </c>
      <c r="AW178" s="13" t="s">
        <v>35</v>
      </c>
      <c r="AX178" s="13" t="s">
        <v>73</v>
      </c>
      <c r="AY178" s="235" t="s">
        <v>140</v>
      </c>
    </row>
    <row r="179" s="14" customFormat="1">
      <c r="A179" s="14"/>
      <c r="B179" s="236"/>
      <c r="C179" s="237"/>
      <c r="D179" s="218" t="s">
        <v>153</v>
      </c>
      <c r="E179" s="238" t="s">
        <v>28</v>
      </c>
      <c r="F179" s="239" t="s">
        <v>174</v>
      </c>
      <c r="G179" s="237"/>
      <c r="H179" s="240">
        <v>6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153</v>
      </c>
      <c r="AU179" s="246" t="s">
        <v>83</v>
      </c>
      <c r="AV179" s="14" t="s">
        <v>147</v>
      </c>
      <c r="AW179" s="14" t="s">
        <v>35</v>
      </c>
      <c r="AX179" s="14" t="s">
        <v>81</v>
      </c>
      <c r="AY179" s="246" t="s">
        <v>140</v>
      </c>
    </row>
    <row r="180" s="2" customFormat="1" ht="21.75" customHeight="1">
      <c r="A180" s="39"/>
      <c r="B180" s="40"/>
      <c r="C180" s="248" t="s">
        <v>296</v>
      </c>
      <c r="D180" s="248" t="s">
        <v>290</v>
      </c>
      <c r="E180" s="249" t="s">
        <v>1163</v>
      </c>
      <c r="F180" s="250" t="s">
        <v>1164</v>
      </c>
      <c r="G180" s="251" t="s">
        <v>157</v>
      </c>
      <c r="H180" s="252">
        <v>4</v>
      </c>
      <c r="I180" s="253"/>
      <c r="J180" s="254">
        <f>ROUND(I180*H180,2)</f>
        <v>0</v>
      </c>
      <c r="K180" s="250" t="s">
        <v>28</v>
      </c>
      <c r="L180" s="255"/>
      <c r="M180" s="256" t="s">
        <v>28</v>
      </c>
      <c r="N180" s="257" t="s">
        <v>44</v>
      </c>
      <c r="O180" s="85"/>
      <c r="P180" s="214">
        <f>O180*H180</f>
        <v>0</v>
      </c>
      <c r="Q180" s="214">
        <v>0</v>
      </c>
      <c r="R180" s="214">
        <f>Q180*H180</f>
        <v>0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1155</v>
      </c>
      <c r="AT180" s="216" t="s">
        <v>290</v>
      </c>
      <c r="AU180" s="216" t="s">
        <v>83</v>
      </c>
      <c r="AY180" s="18" t="s">
        <v>140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81</v>
      </c>
      <c r="BK180" s="217">
        <f>ROUND(I180*H180,2)</f>
        <v>0</v>
      </c>
      <c r="BL180" s="18" t="s">
        <v>568</v>
      </c>
      <c r="BM180" s="216" t="s">
        <v>1165</v>
      </c>
    </row>
    <row r="181" s="2" customFormat="1">
      <c r="A181" s="39"/>
      <c r="B181" s="40"/>
      <c r="C181" s="41"/>
      <c r="D181" s="218" t="s">
        <v>149</v>
      </c>
      <c r="E181" s="41"/>
      <c r="F181" s="219" t="s">
        <v>1164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149</v>
      </c>
      <c r="AU181" s="18" t="s">
        <v>83</v>
      </c>
    </row>
    <row r="182" s="13" customFormat="1">
      <c r="A182" s="13"/>
      <c r="B182" s="225"/>
      <c r="C182" s="226"/>
      <c r="D182" s="218" t="s">
        <v>153</v>
      </c>
      <c r="E182" s="227" t="s">
        <v>28</v>
      </c>
      <c r="F182" s="228" t="s">
        <v>147</v>
      </c>
      <c r="G182" s="226"/>
      <c r="H182" s="229">
        <v>4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153</v>
      </c>
      <c r="AU182" s="235" t="s">
        <v>83</v>
      </c>
      <c r="AV182" s="13" t="s">
        <v>83</v>
      </c>
      <c r="AW182" s="13" t="s">
        <v>35</v>
      </c>
      <c r="AX182" s="13" t="s">
        <v>73</v>
      </c>
      <c r="AY182" s="235" t="s">
        <v>140</v>
      </c>
    </row>
    <row r="183" s="14" customFormat="1">
      <c r="A183" s="14"/>
      <c r="B183" s="236"/>
      <c r="C183" s="237"/>
      <c r="D183" s="218" t="s">
        <v>153</v>
      </c>
      <c r="E183" s="238" t="s">
        <v>28</v>
      </c>
      <c r="F183" s="239" t="s">
        <v>174</v>
      </c>
      <c r="G183" s="237"/>
      <c r="H183" s="240">
        <v>4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153</v>
      </c>
      <c r="AU183" s="246" t="s">
        <v>83</v>
      </c>
      <c r="AV183" s="14" t="s">
        <v>147</v>
      </c>
      <c r="AW183" s="14" t="s">
        <v>35</v>
      </c>
      <c r="AX183" s="14" t="s">
        <v>81</v>
      </c>
      <c r="AY183" s="246" t="s">
        <v>140</v>
      </c>
    </row>
    <row r="184" s="2" customFormat="1" ht="24.15" customHeight="1">
      <c r="A184" s="39"/>
      <c r="B184" s="40"/>
      <c r="C184" s="248" t="s">
        <v>303</v>
      </c>
      <c r="D184" s="248" t="s">
        <v>290</v>
      </c>
      <c r="E184" s="249" t="s">
        <v>1166</v>
      </c>
      <c r="F184" s="250" t="s">
        <v>1167</v>
      </c>
      <c r="G184" s="251" t="s">
        <v>157</v>
      </c>
      <c r="H184" s="252">
        <v>4</v>
      </c>
      <c r="I184" s="253"/>
      <c r="J184" s="254">
        <f>ROUND(I184*H184,2)</f>
        <v>0</v>
      </c>
      <c r="K184" s="250" t="s">
        <v>28</v>
      </c>
      <c r="L184" s="255"/>
      <c r="M184" s="256" t="s">
        <v>28</v>
      </c>
      <c r="N184" s="257" t="s">
        <v>44</v>
      </c>
      <c r="O184" s="85"/>
      <c r="P184" s="214">
        <f>O184*H184</f>
        <v>0</v>
      </c>
      <c r="Q184" s="214">
        <v>0</v>
      </c>
      <c r="R184" s="214">
        <f>Q184*H184</f>
        <v>0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1155</v>
      </c>
      <c r="AT184" s="216" t="s">
        <v>290</v>
      </c>
      <c r="AU184" s="216" t="s">
        <v>83</v>
      </c>
      <c r="AY184" s="18" t="s">
        <v>140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81</v>
      </c>
      <c r="BK184" s="217">
        <f>ROUND(I184*H184,2)</f>
        <v>0</v>
      </c>
      <c r="BL184" s="18" t="s">
        <v>568</v>
      </c>
      <c r="BM184" s="216" t="s">
        <v>1168</v>
      </c>
    </row>
    <row r="185" s="2" customFormat="1">
      <c r="A185" s="39"/>
      <c r="B185" s="40"/>
      <c r="C185" s="41"/>
      <c r="D185" s="218" t="s">
        <v>149</v>
      </c>
      <c r="E185" s="41"/>
      <c r="F185" s="219" t="s">
        <v>1167</v>
      </c>
      <c r="G185" s="41"/>
      <c r="H185" s="41"/>
      <c r="I185" s="220"/>
      <c r="J185" s="41"/>
      <c r="K185" s="41"/>
      <c r="L185" s="45"/>
      <c r="M185" s="221"/>
      <c r="N185" s="222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149</v>
      </c>
      <c r="AU185" s="18" t="s">
        <v>83</v>
      </c>
    </row>
    <row r="186" s="13" customFormat="1">
      <c r="A186" s="13"/>
      <c r="B186" s="225"/>
      <c r="C186" s="226"/>
      <c r="D186" s="218" t="s">
        <v>153</v>
      </c>
      <c r="E186" s="227" t="s">
        <v>28</v>
      </c>
      <c r="F186" s="228" t="s">
        <v>147</v>
      </c>
      <c r="G186" s="226"/>
      <c r="H186" s="229">
        <v>4</v>
      </c>
      <c r="I186" s="230"/>
      <c r="J186" s="226"/>
      <c r="K186" s="226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153</v>
      </c>
      <c r="AU186" s="235" t="s">
        <v>83</v>
      </c>
      <c r="AV186" s="13" t="s">
        <v>83</v>
      </c>
      <c r="AW186" s="13" t="s">
        <v>35</v>
      </c>
      <c r="AX186" s="13" t="s">
        <v>73</v>
      </c>
      <c r="AY186" s="235" t="s">
        <v>140</v>
      </c>
    </row>
    <row r="187" s="14" customFormat="1">
      <c r="A187" s="14"/>
      <c r="B187" s="236"/>
      <c r="C187" s="237"/>
      <c r="D187" s="218" t="s">
        <v>153</v>
      </c>
      <c r="E187" s="238" t="s">
        <v>28</v>
      </c>
      <c r="F187" s="239" t="s">
        <v>174</v>
      </c>
      <c r="G187" s="237"/>
      <c r="H187" s="240">
        <v>4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153</v>
      </c>
      <c r="AU187" s="246" t="s">
        <v>83</v>
      </c>
      <c r="AV187" s="14" t="s">
        <v>147</v>
      </c>
      <c r="AW187" s="14" t="s">
        <v>35</v>
      </c>
      <c r="AX187" s="14" t="s">
        <v>81</v>
      </c>
      <c r="AY187" s="246" t="s">
        <v>140</v>
      </c>
    </row>
    <row r="188" s="2" customFormat="1" ht="37.8" customHeight="1">
      <c r="A188" s="39"/>
      <c r="B188" s="40"/>
      <c r="C188" s="205" t="s">
        <v>309</v>
      </c>
      <c r="D188" s="205" t="s">
        <v>142</v>
      </c>
      <c r="E188" s="206" t="s">
        <v>1169</v>
      </c>
      <c r="F188" s="207" t="s">
        <v>1170</v>
      </c>
      <c r="G188" s="208" t="s">
        <v>531</v>
      </c>
      <c r="H188" s="209">
        <v>158</v>
      </c>
      <c r="I188" s="210"/>
      <c r="J188" s="211">
        <f>ROUND(I188*H188,2)</f>
        <v>0</v>
      </c>
      <c r="K188" s="207" t="s">
        <v>146</v>
      </c>
      <c r="L188" s="45"/>
      <c r="M188" s="212" t="s">
        <v>28</v>
      </c>
      <c r="N188" s="213" t="s">
        <v>44</v>
      </c>
      <c r="O188" s="85"/>
      <c r="P188" s="214">
        <f>O188*H188</f>
        <v>0</v>
      </c>
      <c r="Q188" s="214">
        <v>0</v>
      </c>
      <c r="R188" s="214">
        <f>Q188*H188</f>
        <v>0</v>
      </c>
      <c r="S188" s="214">
        <v>0</v>
      </c>
      <c r="T188" s="21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6" t="s">
        <v>568</v>
      </c>
      <c r="AT188" s="216" t="s">
        <v>142</v>
      </c>
      <c r="AU188" s="216" t="s">
        <v>83</v>
      </c>
      <c r="AY188" s="18" t="s">
        <v>140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18" t="s">
        <v>81</v>
      </c>
      <c r="BK188" s="217">
        <f>ROUND(I188*H188,2)</f>
        <v>0</v>
      </c>
      <c r="BL188" s="18" t="s">
        <v>568</v>
      </c>
      <c r="BM188" s="216" t="s">
        <v>1171</v>
      </c>
    </row>
    <row r="189" s="2" customFormat="1">
      <c r="A189" s="39"/>
      <c r="B189" s="40"/>
      <c r="C189" s="41"/>
      <c r="D189" s="218" t="s">
        <v>149</v>
      </c>
      <c r="E189" s="41"/>
      <c r="F189" s="219" t="s">
        <v>1172</v>
      </c>
      <c r="G189" s="41"/>
      <c r="H189" s="41"/>
      <c r="I189" s="220"/>
      <c r="J189" s="41"/>
      <c r="K189" s="41"/>
      <c r="L189" s="45"/>
      <c r="M189" s="221"/>
      <c r="N189" s="222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149</v>
      </c>
      <c r="AU189" s="18" t="s">
        <v>83</v>
      </c>
    </row>
    <row r="190" s="2" customFormat="1">
      <c r="A190" s="39"/>
      <c r="B190" s="40"/>
      <c r="C190" s="41"/>
      <c r="D190" s="223" t="s">
        <v>151</v>
      </c>
      <c r="E190" s="41"/>
      <c r="F190" s="224" t="s">
        <v>1173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151</v>
      </c>
      <c r="AU190" s="18" t="s">
        <v>83</v>
      </c>
    </row>
    <row r="191" s="13" customFormat="1">
      <c r="A191" s="13"/>
      <c r="B191" s="225"/>
      <c r="C191" s="226"/>
      <c r="D191" s="218" t="s">
        <v>153</v>
      </c>
      <c r="E191" s="227" t="s">
        <v>28</v>
      </c>
      <c r="F191" s="228" t="s">
        <v>1174</v>
      </c>
      <c r="G191" s="226"/>
      <c r="H191" s="229">
        <v>158</v>
      </c>
      <c r="I191" s="230"/>
      <c r="J191" s="226"/>
      <c r="K191" s="226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153</v>
      </c>
      <c r="AU191" s="235" t="s">
        <v>83</v>
      </c>
      <c r="AV191" s="13" t="s">
        <v>83</v>
      </c>
      <c r="AW191" s="13" t="s">
        <v>35</v>
      </c>
      <c r="AX191" s="13" t="s">
        <v>81</v>
      </c>
      <c r="AY191" s="235" t="s">
        <v>140</v>
      </c>
    </row>
    <row r="192" s="2" customFormat="1" ht="16.5" customHeight="1">
      <c r="A192" s="39"/>
      <c r="B192" s="40"/>
      <c r="C192" s="248" t="s">
        <v>316</v>
      </c>
      <c r="D192" s="248" t="s">
        <v>290</v>
      </c>
      <c r="E192" s="249" t="s">
        <v>1175</v>
      </c>
      <c r="F192" s="250" t="s">
        <v>1176</v>
      </c>
      <c r="G192" s="251" t="s">
        <v>338</v>
      </c>
      <c r="H192" s="252">
        <v>107.95</v>
      </c>
      <c r="I192" s="253"/>
      <c r="J192" s="254">
        <f>ROUND(I192*H192,2)</f>
        <v>0</v>
      </c>
      <c r="K192" s="250" t="s">
        <v>146</v>
      </c>
      <c r="L192" s="255"/>
      <c r="M192" s="256" t="s">
        <v>28</v>
      </c>
      <c r="N192" s="257" t="s">
        <v>44</v>
      </c>
      <c r="O192" s="85"/>
      <c r="P192" s="214">
        <f>O192*H192</f>
        <v>0</v>
      </c>
      <c r="Q192" s="214">
        <v>0.001</v>
      </c>
      <c r="R192" s="214">
        <f>Q192*H192</f>
        <v>0.10795</v>
      </c>
      <c r="S192" s="214">
        <v>0</v>
      </c>
      <c r="T192" s="215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6" t="s">
        <v>1142</v>
      </c>
      <c r="AT192" s="216" t="s">
        <v>290</v>
      </c>
      <c r="AU192" s="216" t="s">
        <v>83</v>
      </c>
      <c r="AY192" s="18" t="s">
        <v>140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18" t="s">
        <v>81</v>
      </c>
      <c r="BK192" s="217">
        <f>ROUND(I192*H192,2)</f>
        <v>0</v>
      </c>
      <c r="BL192" s="18" t="s">
        <v>1142</v>
      </c>
      <c r="BM192" s="216" t="s">
        <v>1177</v>
      </c>
    </row>
    <row r="193" s="2" customFormat="1">
      <c r="A193" s="39"/>
      <c r="B193" s="40"/>
      <c r="C193" s="41"/>
      <c r="D193" s="218" t="s">
        <v>149</v>
      </c>
      <c r="E193" s="41"/>
      <c r="F193" s="219" t="s">
        <v>1176</v>
      </c>
      <c r="G193" s="41"/>
      <c r="H193" s="41"/>
      <c r="I193" s="220"/>
      <c r="J193" s="41"/>
      <c r="K193" s="41"/>
      <c r="L193" s="45"/>
      <c r="M193" s="221"/>
      <c r="N193" s="222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149</v>
      </c>
      <c r="AU193" s="18" t="s">
        <v>83</v>
      </c>
    </row>
    <row r="194" s="13" customFormat="1">
      <c r="A194" s="13"/>
      <c r="B194" s="225"/>
      <c r="C194" s="226"/>
      <c r="D194" s="218" t="s">
        <v>153</v>
      </c>
      <c r="E194" s="227" t="s">
        <v>28</v>
      </c>
      <c r="F194" s="228" t="s">
        <v>1178</v>
      </c>
      <c r="G194" s="226"/>
      <c r="H194" s="229">
        <v>107.95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153</v>
      </c>
      <c r="AU194" s="235" t="s">
        <v>83</v>
      </c>
      <c r="AV194" s="13" t="s">
        <v>83</v>
      </c>
      <c r="AW194" s="13" t="s">
        <v>35</v>
      </c>
      <c r="AX194" s="13" t="s">
        <v>73</v>
      </c>
      <c r="AY194" s="235" t="s">
        <v>140</v>
      </c>
    </row>
    <row r="195" s="14" customFormat="1">
      <c r="A195" s="14"/>
      <c r="B195" s="236"/>
      <c r="C195" s="237"/>
      <c r="D195" s="218" t="s">
        <v>153</v>
      </c>
      <c r="E195" s="238" t="s">
        <v>28</v>
      </c>
      <c r="F195" s="239" t="s">
        <v>174</v>
      </c>
      <c r="G195" s="237"/>
      <c r="H195" s="240">
        <v>107.95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153</v>
      </c>
      <c r="AU195" s="246" t="s">
        <v>83</v>
      </c>
      <c r="AV195" s="14" t="s">
        <v>147</v>
      </c>
      <c r="AW195" s="14" t="s">
        <v>35</v>
      </c>
      <c r="AX195" s="14" t="s">
        <v>81</v>
      </c>
      <c r="AY195" s="246" t="s">
        <v>140</v>
      </c>
    </row>
    <row r="196" s="2" customFormat="1" ht="16.5" customHeight="1">
      <c r="A196" s="39"/>
      <c r="B196" s="40"/>
      <c r="C196" s="205" t="s">
        <v>322</v>
      </c>
      <c r="D196" s="205" t="s">
        <v>142</v>
      </c>
      <c r="E196" s="206" t="s">
        <v>1179</v>
      </c>
      <c r="F196" s="207" t="s">
        <v>1180</v>
      </c>
      <c r="G196" s="208" t="s">
        <v>157</v>
      </c>
      <c r="H196" s="209">
        <v>6</v>
      </c>
      <c r="I196" s="210"/>
      <c r="J196" s="211">
        <f>ROUND(I196*H196,2)</f>
        <v>0</v>
      </c>
      <c r="K196" s="207" t="s">
        <v>146</v>
      </c>
      <c r="L196" s="45"/>
      <c r="M196" s="212" t="s">
        <v>28</v>
      </c>
      <c r="N196" s="213" t="s">
        <v>44</v>
      </c>
      <c r="O196" s="85"/>
      <c r="P196" s="214">
        <f>O196*H196</f>
        <v>0</v>
      </c>
      <c r="Q196" s="214">
        <v>0</v>
      </c>
      <c r="R196" s="214">
        <f>Q196*H196</f>
        <v>0</v>
      </c>
      <c r="S196" s="214">
        <v>0</v>
      </c>
      <c r="T196" s="215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6" t="s">
        <v>568</v>
      </c>
      <c r="AT196" s="216" t="s">
        <v>142</v>
      </c>
      <c r="AU196" s="216" t="s">
        <v>83</v>
      </c>
      <c r="AY196" s="18" t="s">
        <v>140</v>
      </c>
      <c r="BE196" s="217">
        <f>IF(N196="základní",J196,0)</f>
        <v>0</v>
      </c>
      <c r="BF196" s="217">
        <f>IF(N196="snížená",J196,0)</f>
        <v>0</v>
      </c>
      <c r="BG196" s="217">
        <f>IF(N196="zákl. přenesená",J196,0)</f>
        <v>0</v>
      </c>
      <c r="BH196" s="217">
        <f>IF(N196="sníž. přenesená",J196,0)</f>
        <v>0</v>
      </c>
      <c r="BI196" s="217">
        <f>IF(N196="nulová",J196,0)</f>
        <v>0</v>
      </c>
      <c r="BJ196" s="18" t="s">
        <v>81</v>
      </c>
      <c r="BK196" s="217">
        <f>ROUND(I196*H196,2)</f>
        <v>0</v>
      </c>
      <c r="BL196" s="18" t="s">
        <v>568</v>
      </c>
      <c r="BM196" s="216" t="s">
        <v>1181</v>
      </c>
    </row>
    <row r="197" s="2" customFormat="1">
      <c r="A197" s="39"/>
      <c r="B197" s="40"/>
      <c r="C197" s="41"/>
      <c r="D197" s="218" t="s">
        <v>149</v>
      </c>
      <c r="E197" s="41"/>
      <c r="F197" s="219" t="s">
        <v>1182</v>
      </c>
      <c r="G197" s="41"/>
      <c r="H197" s="41"/>
      <c r="I197" s="220"/>
      <c r="J197" s="41"/>
      <c r="K197" s="41"/>
      <c r="L197" s="45"/>
      <c r="M197" s="221"/>
      <c r="N197" s="222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149</v>
      </c>
      <c r="AU197" s="18" t="s">
        <v>83</v>
      </c>
    </row>
    <row r="198" s="2" customFormat="1">
      <c r="A198" s="39"/>
      <c r="B198" s="40"/>
      <c r="C198" s="41"/>
      <c r="D198" s="223" t="s">
        <v>151</v>
      </c>
      <c r="E198" s="41"/>
      <c r="F198" s="224" t="s">
        <v>1183</v>
      </c>
      <c r="G198" s="41"/>
      <c r="H198" s="41"/>
      <c r="I198" s="220"/>
      <c r="J198" s="41"/>
      <c r="K198" s="41"/>
      <c r="L198" s="45"/>
      <c r="M198" s="221"/>
      <c r="N198" s="222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151</v>
      </c>
      <c r="AU198" s="18" t="s">
        <v>83</v>
      </c>
    </row>
    <row r="199" s="13" customFormat="1">
      <c r="A199" s="13"/>
      <c r="B199" s="225"/>
      <c r="C199" s="226"/>
      <c r="D199" s="218" t="s">
        <v>153</v>
      </c>
      <c r="E199" s="227" t="s">
        <v>28</v>
      </c>
      <c r="F199" s="228" t="s">
        <v>183</v>
      </c>
      <c r="G199" s="226"/>
      <c r="H199" s="229">
        <v>6</v>
      </c>
      <c r="I199" s="230"/>
      <c r="J199" s="226"/>
      <c r="K199" s="226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153</v>
      </c>
      <c r="AU199" s="235" t="s">
        <v>83</v>
      </c>
      <c r="AV199" s="13" t="s">
        <v>83</v>
      </c>
      <c r="AW199" s="13" t="s">
        <v>35</v>
      </c>
      <c r="AX199" s="13" t="s">
        <v>81</v>
      </c>
      <c r="AY199" s="235" t="s">
        <v>140</v>
      </c>
    </row>
    <row r="200" s="2" customFormat="1" ht="16.5" customHeight="1">
      <c r="A200" s="39"/>
      <c r="B200" s="40"/>
      <c r="C200" s="248" t="s">
        <v>329</v>
      </c>
      <c r="D200" s="248" t="s">
        <v>290</v>
      </c>
      <c r="E200" s="249" t="s">
        <v>1184</v>
      </c>
      <c r="F200" s="250" t="s">
        <v>1185</v>
      </c>
      <c r="G200" s="251" t="s">
        <v>157</v>
      </c>
      <c r="H200" s="252">
        <v>6</v>
      </c>
      <c r="I200" s="253"/>
      <c r="J200" s="254">
        <f>ROUND(I200*H200,2)</f>
        <v>0</v>
      </c>
      <c r="K200" s="250" t="s">
        <v>146</v>
      </c>
      <c r="L200" s="255"/>
      <c r="M200" s="256" t="s">
        <v>28</v>
      </c>
      <c r="N200" s="257" t="s">
        <v>44</v>
      </c>
      <c r="O200" s="85"/>
      <c r="P200" s="214">
        <f>O200*H200</f>
        <v>0</v>
      </c>
      <c r="Q200" s="214">
        <v>0.00023000000000000001</v>
      </c>
      <c r="R200" s="214">
        <f>Q200*H200</f>
        <v>0.0013800000000000002</v>
      </c>
      <c r="S200" s="214">
        <v>0</v>
      </c>
      <c r="T200" s="21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6" t="s">
        <v>1142</v>
      </c>
      <c r="AT200" s="216" t="s">
        <v>290</v>
      </c>
      <c r="AU200" s="216" t="s">
        <v>83</v>
      </c>
      <c r="AY200" s="18" t="s">
        <v>140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18" t="s">
        <v>81</v>
      </c>
      <c r="BK200" s="217">
        <f>ROUND(I200*H200,2)</f>
        <v>0</v>
      </c>
      <c r="BL200" s="18" t="s">
        <v>1142</v>
      </c>
      <c r="BM200" s="216" t="s">
        <v>1186</v>
      </c>
    </row>
    <row r="201" s="2" customFormat="1">
      <c r="A201" s="39"/>
      <c r="B201" s="40"/>
      <c r="C201" s="41"/>
      <c r="D201" s="218" t="s">
        <v>149</v>
      </c>
      <c r="E201" s="41"/>
      <c r="F201" s="219" t="s">
        <v>1185</v>
      </c>
      <c r="G201" s="41"/>
      <c r="H201" s="41"/>
      <c r="I201" s="220"/>
      <c r="J201" s="41"/>
      <c r="K201" s="41"/>
      <c r="L201" s="45"/>
      <c r="M201" s="221"/>
      <c r="N201" s="222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149</v>
      </c>
      <c r="AU201" s="18" t="s">
        <v>83</v>
      </c>
    </row>
    <row r="202" s="13" customFormat="1">
      <c r="A202" s="13"/>
      <c r="B202" s="225"/>
      <c r="C202" s="226"/>
      <c r="D202" s="218" t="s">
        <v>153</v>
      </c>
      <c r="E202" s="227" t="s">
        <v>28</v>
      </c>
      <c r="F202" s="228" t="s">
        <v>183</v>
      </c>
      <c r="G202" s="226"/>
      <c r="H202" s="229">
        <v>6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153</v>
      </c>
      <c r="AU202" s="235" t="s">
        <v>83</v>
      </c>
      <c r="AV202" s="13" t="s">
        <v>83</v>
      </c>
      <c r="AW202" s="13" t="s">
        <v>35</v>
      </c>
      <c r="AX202" s="13" t="s">
        <v>81</v>
      </c>
      <c r="AY202" s="235" t="s">
        <v>140</v>
      </c>
    </row>
    <row r="203" s="2" customFormat="1" ht="24.15" customHeight="1">
      <c r="A203" s="39"/>
      <c r="B203" s="40"/>
      <c r="C203" s="205" t="s">
        <v>335</v>
      </c>
      <c r="D203" s="205" t="s">
        <v>142</v>
      </c>
      <c r="E203" s="206" t="s">
        <v>1187</v>
      </c>
      <c r="F203" s="207" t="s">
        <v>1188</v>
      </c>
      <c r="G203" s="208" t="s">
        <v>157</v>
      </c>
      <c r="H203" s="209">
        <v>2</v>
      </c>
      <c r="I203" s="210"/>
      <c r="J203" s="211">
        <f>ROUND(I203*H203,2)</f>
        <v>0</v>
      </c>
      <c r="K203" s="207" t="s">
        <v>146</v>
      </c>
      <c r="L203" s="45"/>
      <c r="M203" s="212" t="s">
        <v>28</v>
      </c>
      <c r="N203" s="213" t="s">
        <v>44</v>
      </c>
      <c r="O203" s="85"/>
      <c r="P203" s="214">
        <f>O203*H203</f>
        <v>0</v>
      </c>
      <c r="Q203" s="214">
        <v>0</v>
      </c>
      <c r="R203" s="214">
        <f>Q203*H203</f>
        <v>0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568</v>
      </c>
      <c r="AT203" s="216" t="s">
        <v>142</v>
      </c>
      <c r="AU203" s="216" t="s">
        <v>83</v>
      </c>
      <c r="AY203" s="18" t="s">
        <v>140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81</v>
      </c>
      <c r="BK203" s="217">
        <f>ROUND(I203*H203,2)</f>
        <v>0</v>
      </c>
      <c r="BL203" s="18" t="s">
        <v>568</v>
      </c>
      <c r="BM203" s="216" t="s">
        <v>1189</v>
      </c>
    </row>
    <row r="204" s="2" customFormat="1">
      <c r="A204" s="39"/>
      <c r="B204" s="40"/>
      <c r="C204" s="41"/>
      <c r="D204" s="218" t="s">
        <v>149</v>
      </c>
      <c r="E204" s="41"/>
      <c r="F204" s="219" t="s">
        <v>1190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149</v>
      </c>
      <c r="AU204" s="18" t="s">
        <v>83</v>
      </c>
    </row>
    <row r="205" s="2" customFormat="1">
      <c r="A205" s="39"/>
      <c r="B205" s="40"/>
      <c r="C205" s="41"/>
      <c r="D205" s="223" t="s">
        <v>151</v>
      </c>
      <c r="E205" s="41"/>
      <c r="F205" s="224" t="s">
        <v>1191</v>
      </c>
      <c r="G205" s="41"/>
      <c r="H205" s="41"/>
      <c r="I205" s="220"/>
      <c r="J205" s="41"/>
      <c r="K205" s="41"/>
      <c r="L205" s="45"/>
      <c r="M205" s="221"/>
      <c r="N205" s="222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151</v>
      </c>
      <c r="AU205" s="18" t="s">
        <v>83</v>
      </c>
    </row>
    <row r="206" s="2" customFormat="1">
      <c r="A206" s="39"/>
      <c r="B206" s="40"/>
      <c r="C206" s="41"/>
      <c r="D206" s="218" t="s">
        <v>221</v>
      </c>
      <c r="E206" s="41"/>
      <c r="F206" s="247" t="s">
        <v>1192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221</v>
      </c>
      <c r="AU206" s="18" t="s">
        <v>83</v>
      </c>
    </row>
    <row r="207" s="13" customFormat="1">
      <c r="A207" s="13"/>
      <c r="B207" s="225"/>
      <c r="C207" s="226"/>
      <c r="D207" s="218" t="s">
        <v>153</v>
      </c>
      <c r="E207" s="227" t="s">
        <v>28</v>
      </c>
      <c r="F207" s="228" t="s">
        <v>83</v>
      </c>
      <c r="G207" s="226"/>
      <c r="H207" s="229">
        <v>2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153</v>
      </c>
      <c r="AU207" s="235" t="s">
        <v>83</v>
      </c>
      <c r="AV207" s="13" t="s">
        <v>83</v>
      </c>
      <c r="AW207" s="13" t="s">
        <v>35</v>
      </c>
      <c r="AX207" s="13" t="s">
        <v>81</v>
      </c>
      <c r="AY207" s="235" t="s">
        <v>140</v>
      </c>
    </row>
    <row r="208" s="12" customFormat="1" ht="22.8" customHeight="1">
      <c r="A208" s="12"/>
      <c r="B208" s="189"/>
      <c r="C208" s="190"/>
      <c r="D208" s="191" t="s">
        <v>72</v>
      </c>
      <c r="E208" s="203" t="s">
        <v>1193</v>
      </c>
      <c r="F208" s="203" t="s">
        <v>1194</v>
      </c>
      <c r="G208" s="190"/>
      <c r="H208" s="190"/>
      <c r="I208" s="193"/>
      <c r="J208" s="204">
        <f>BK208</f>
        <v>0</v>
      </c>
      <c r="K208" s="190"/>
      <c r="L208" s="195"/>
      <c r="M208" s="196"/>
      <c r="N208" s="197"/>
      <c r="O208" s="197"/>
      <c r="P208" s="198">
        <f>SUM(P209:P285)</f>
        <v>0</v>
      </c>
      <c r="Q208" s="197"/>
      <c r="R208" s="198">
        <f>SUM(R209:R285)</f>
        <v>4.638059479999999</v>
      </c>
      <c r="S208" s="197"/>
      <c r="T208" s="199">
        <f>SUM(T209:T285)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0" t="s">
        <v>161</v>
      </c>
      <c r="AT208" s="201" t="s">
        <v>72</v>
      </c>
      <c r="AU208" s="201" t="s">
        <v>81</v>
      </c>
      <c r="AY208" s="200" t="s">
        <v>140</v>
      </c>
      <c r="BK208" s="202">
        <f>SUM(BK209:BK285)</f>
        <v>0</v>
      </c>
    </row>
    <row r="209" s="2" customFormat="1" ht="24.15" customHeight="1">
      <c r="A209" s="39"/>
      <c r="B209" s="40"/>
      <c r="C209" s="205" t="s">
        <v>341</v>
      </c>
      <c r="D209" s="205" t="s">
        <v>142</v>
      </c>
      <c r="E209" s="206" t="s">
        <v>1195</v>
      </c>
      <c r="F209" s="207" t="s">
        <v>1196</v>
      </c>
      <c r="G209" s="208" t="s">
        <v>169</v>
      </c>
      <c r="H209" s="209">
        <v>1.944</v>
      </c>
      <c r="I209" s="210"/>
      <c r="J209" s="211">
        <f>ROUND(I209*H209,2)</f>
        <v>0</v>
      </c>
      <c r="K209" s="207" t="s">
        <v>146</v>
      </c>
      <c r="L209" s="45"/>
      <c r="M209" s="212" t="s">
        <v>28</v>
      </c>
      <c r="N209" s="213" t="s">
        <v>44</v>
      </c>
      <c r="O209" s="85"/>
      <c r="P209" s="214">
        <f>O209*H209</f>
        <v>0</v>
      </c>
      <c r="Q209" s="214">
        <v>2.3010199999999998</v>
      </c>
      <c r="R209" s="214">
        <f>Q209*H209</f>
        <v>4.4731828799999995</v>
      </c>
      <c r="S209" s="214">
        <v>0</v>
      </c>
      <c r="T209" s="21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6" t="s">
        <v>568</v>
      </c>
      <c r="AT209" s="216" t="s">
        <v>142</v>
      </c>
      <c r="AU209" s="216" t="s">
        <v>83</v>
      </c>
      <c r="AY209" s="18" t="s">
        <v>140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8" t="s">
        <v>81</v>
      </c>
      <c r="BK209" s="217">
        <f>ROUND(I209*H209,2)</f>
        <v>0</v>
      </c>
      <c r="BL209" s="18" t="s">
        <v>568</v>
      </c>
      <c r="BM209" s="216" t="s">
        <v>1197</v>
      </c>
    </row>
    <row r="210" s="2" customFormat="1">
      <c r="A210" s="39"/>
      <c r="B210" s="40"/>
      <c r="C210" s="41"/>
      <c r="D210" s="218" t="s">
        <v>149</v>
      </c>
      <c r="E210" s="41"/>
      <c r="F210" s="219" t="s">
        <v>1198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149</v>
      </c>
      <c r="AU210" s="18" t="s">
        <v>83</v>
      </c>
    </row>
    <row r="211" s="2" customFormat="1">
      <c r="A211" s="39"/>
      <c r="B211" s="40"/>
      <c r="C211" s="41"/>
      <c r="D211" s="223" t="s">
        <v>151</v>
      </c>
      <c r="E211" s="41"/>
      <c r="F211" s="224" t="s">
        <v>1199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151</v>
      </c>
      <c r="AU211" s="18" t="s">
        <v>83</v>
      </c>
    </row>
    <row r="212" s="13" customFormat="1">
      <c r="A212" s="13"/>
      <c r="B212" s="225"/>
      <c r="C212" s="226"/>
      <c r="D212" s="218" t="s">
        <v>153</v>
      </c>
      <c r="E212" s="227" t="s">
        <v>28</v>
      </c>
      <c r="F212" s="228" t="s">
        <v>1200</v>
      </c>
      <c r="G212" s="226"/>
      <c r="H212" s="229">
        <v>1.944</v>
      </c>
      <c r="I212" s="230"/>
      <c r="J212" s="226"/>
      <c r="K212" s="226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153</v>
      </c>
      <c r="AU212" s="235" t="s">
        <v>83</v>
      </c>
      <c r="AV212" s="13" t="s">
        <v>83</v>
      </c>
      <c r="AW212" s="13" t="s">
        <v>35</v>
      </c>
      <c r="AX212" s="13" t="s">
        <v>73</v>
      </c>
      <c r="AY212" s="235" t="s">
        <v>140</v>
      </c>
    </row>
    <row r="213" s="14" customFormat="1">
      <c r="A213" s="14"/>
      <c r="B213" s="236"/>
      <c r="C213" s="237"/>
      <c r="D213" s="218" t="s">
        <v>153</v>
      </c>
      <c r="E213" s="238" t="s">
        <v>28</v>
      </c>
      <c r="F213" s="239" t="s">
        <v>174</v>
      </c>
      <c r="G213" s="237"/>
      <c r="H213" s="240">
        <v>1.944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153</v>
      </c>
      <c r="AU213" s="246" t="s">
        <v>83</v>
      </c>
      <c r="AV213" s="14" t="s">
        <v>147</v>
      </c>
      <c r="AW213" s="14" t="s">
        <v>35</v>
      </c>
      <c r="AX213" s="14" t="s">
        <v>81</v>
      </c>
      <c r="AY213" s="246" t="s">
        <v>140</v>
      </c>
    </row>
    <row r="214" s="2" customFormat="1" ht="24.15" customHeight="1">
      <c r="A214" s="39"/>
      <c r="B214" s="40"/>
      <c r="C214" s="205" t="s">
        <v>349</v>
      </c>
      <c r="D214" s="205" t="s">
        <v>142</v>
      </c>
      <c r="E214" s="206" t="s">
        <v>1201</v>
      </c>
      <c r="F214" s="207" t="s">
        <v>1202</v>
      </c>
      <c r="G214" s="208" t="s">
        <v>169</v>
      </c>
      <c r="H214" s="209">
        <v>6</v>
      </c>
      <c r="I214" s="210"/>
      <c r="J214" s="211">
        <f>ROUND(I214*H214,2)</f>
        <v>0</v>
      </c>
      <c r="K214" s="207" t="s">
        <v>146</v>
      </c>
      <c r="L214" s="45"/>
      <c r="M214" s="212" t="s">
        <v>28</v>
      </c>
      <c r="N214" s="213" t="s">
        <v>44</v>
      </c>
      <c r="O214" s="85"/>
      <c r="P214" s="214">
        <f>O214*H214</f>
        <v>0</v>
      </c>
      <c r="Q214" s="214">
        <v>0</v>
      </c>
      <c r="R214" s="214">
        <f>Q214*H214</f>
        <v>0</v>
      </c>
      <c r="S214" s="214">
        <v>0</v>
      </c>
      <c r="T214" s="21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6" t="s">
        <v>568</v>
      </c>
      <c r="AT214" s="216" t="s">
        <v>142</v>
      </c>
      <c r="AU214" s="216" t="s">
        <v>83</v>
      </c>
      <c r="AY214" s="18" t="s">
        <v>140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18" t="s">
        <v>81</v>
      </c>
      <c r="BK214" s="217">
        <f>ROUND(I214*H214,2)</f>
        <v>0</v>
      </c>
      <c r="BL214" s="18" t="s">
        <v>568</v>
      </c>
      <c r="BM214" s="216" t="s">
        <v>1203</v>
      </c>
    </row>
    <row r="215" s="2" customFormat="1">
      <c r="A215" s="39"/>
      <c r="B215" s="40"/>
      <c r="C215" s="41"/>
      <c r="D215" s="218" t="s">
        <v>149</v>
      </c>
      <c r="E215" s="41"/>
      <c r="F215" s="219" t="s">
        <v>1204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149</v>
      </c>
      <c r="AU215" s="18" t="s">
        <v>83</v>
      </c>
    </row>
    <row r="216" s="2" customFormat="1">
      <c r="A216" s="39"/>
      <c r="B216" s="40"/>
      <c r="C216" s="41"/>
      <c r="D216" s="223" t="s">
        <v>151</v>
      </c>
      <c r="E216" s="41"/>
      <c r="F216" s="224" t="s">
        <v>1205</v>
      </c>
      <c r="G216" s="41"/>
      <c r="H216" s="41"/>
      <c r="I216" s="220"/>
      <c r="J216" s="41"/>
      <c r="K216" s="41"/>
      <c r="L216" s="45"/>
      <c r="M216" s="221"/>
      <c r="N216" s="222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151</v>
      </c>
      <c r="AU216" s="18" t="s">
        <v>83</v>
      </c>
    </row>
    <row r="217" s="13" customFormat="1">
      <c r="A217" s="13"/>
      <c r="B217" s="225"/>
      <c r="C217" s="226"/>
      <c r="D217" s="218" t="s">
        <v>153</v>
      </c>
      <c r="E217" s="227" t="s">
        <v>28</v>
      </c>
      <c r="F217" s="228" t="s">
        <v>183</v>
      </c>
      <c r="G217" s="226"/>
      <c r="H217" s="229">
        <v>6</v>
      </c>
      <c r="I217" s="230"/>
      <c r="J217" s="226"/>
      <c r="K217" s="226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153</v>
      </c>
      <c r="AU217" s="235" t="s">
        <v>83</v>
      </c>
      <c r="AV217" s="13" t="s">
        <v>83</v>
      </c>
      <c r="AW217" s="13" t="s">
        <v>35</v>
      </c>
      <c r="AX217" s="13" t="s">
        <v>81</v>
      </c>
      <c r="AY217" s="235" t="s">
        <v>140</v>
      </c>
    </row>
    <row r="218" s="2" customFormat="1" ht="24.15" customHeight="1">
      <c r="A218" s="39"/>
      <c r="B218" s="40"/>
      <c r="C218" s="205" t="s">
        <v>355</v>
      </c>
      <c r="D218" s="205" t="s">
        <v>142</v>
      </c>
      <c r="E218" s="206" t="s">
        <v>1206</v>
      </c>
      <c r="F218" s="207" t="s">
        <v>1207</v>
      </c>
      <c r="G218" s="208" t="s">
        <v>531</v>
      </c>
      <c r="H218" s="209">
        <v>146</v>
      </c>
      <c r="I218" s="210"/>
      <c r="J218" s="211">
        <f>ROUND(I218*H218,2)</f>
        <v>0</v>
      </c>
      <c r="K218" s="207" t="s">
        <v>146</v>
      </c>
      <c r="L218" s="45"/>
      <c r="M218" s="212" t="s">
        <v>28</v>
      </c>
      <c r="N218" s="213" t="s">
        <v>44</v>
      </c>
      <c r="O218" s="85"/>
      <c r="P218" s="214">
        <f>O218*H218</f>
        <v>0</v>
      </c>
      <c r="Q218" s="214">
        <v>0</v>
      </c>
      <c r="R218" s="214">
        <f>Q218*H218</f>
        <v>0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568</v>
      </c>
      <c r="AT218" s="216" t="s">
        <v>142</v>
      </c>
      <c r="AU218" s="216" t="s">
        <v>83</v>
      </c>
      <c r="AY218" s="18" t="s">
        <v>140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81</v>
      </c>
      <c r="BK218" s="217">
        <f>ROUND(I218*H218,2)</f>
        <v>0</v>
      </c>
      <c r="BL218" s="18" t="s">
        <v>568</v>
      </c>
      <c r="BM218" s="216" t="s">
        <v>1208</v>
      </c>
    </row>
    <row r="219" s="2" customFormat="1">
      <c r="A219" s="39"/>
      <c r="B219" s="40"/>
      <c r="C219" s="41"/>
      <c r="D219" s="218" t="s">
        <v>149</v>
      </c>
      <c r="E219" s="41"/>
      <c r="F219" s="219" t="s">
        <v>1209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149</v>
      </c>
      <c r="AU219" s="18" t="s">
        <v>83</v>
      </c>
    </row>
    <row r="220" s="2" customFormat="1">
      <c r="A220" s="39"/>
      <c r="B220" s="40"/>
      <c r="C220" s="41"/>
      <c r="D220" s="223" t="s">
        <v>151</v>
      </c>
      <c r="E220" s="41"/>
      <c r="F220" s="224" t="s">
        <v>1210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151</v>
      </c>
      <c r="AU220" s="18" t="s">
        <v>83</v>
      </c>
    </row>
    <row r="221" s="13" customFormat="1">
      <c r="A221" s="13"/>
      <c r="B221" s="225"/>
      <c r="C221" s="226"/>
      <c r="D221" s="218" t="s">
        <v>153</v>
      </c>
      <c r="E221" s="227" t="s">
        <v>28</v>
      </c>
      <c r="F221" s="228" t="s">
        <v>1211</v>
      </c>
      <c r="G221" s="226"/>
      <c r="H221" s="229">
        <v>146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153</v>
      </c>
      <c r="AU221" s="235" t="s">
        <v>83</v>
      </c>
      <c r="AV221" s="13" t="s">
        <v>83</v>
      </c>
      <c r="AW221" s="13" t="s">
        <v>35</v>
      </c>
      <c r="AX221" s="13" t="s">
        <v>81</v>
      </c>
      <c r="AY221" s="235" t="s">
        <v>140</v>
      </c>
    </row>
    <row r="222" s="2" customFormat="1" ht="37.8" customHeight="1">
      <c r="A222" s="39"/>
      <c r="B222" s="40"/>
      <c r="C222" s="205" t="s">
        <v>361</v>
      </c>
      <c r="D222" s="205" t="s">
        <v>142</v>
      </c>
      <c r="E222" s="206" t="s">
        <v>1212</v>
      </c>
      <c r="F222" s="207" t="s">
        <v>1213</v>
      </c>
      <c r="G222" s="208" t="s">
        <v>169</v>
      </c>
      <c r="H222" s="209">
        <v>16</v>
      </c>
      <c r="I222" s="210"/>
      <c r="J222" s="211">
        <f>ROUND(I222*H222,2)</f>
        <v>0</v>
      </c>
      <c r="K222" s="207" t="s">
        <v>146</v>
      </c>
      <c r="L222" s="45"/>
      <c r="M222" s="212" t="s">
        <v>28</v>
      </c>
      <c r="N222" s="213" t="s">
        <v>44</v>
      </c>
      <c r="O222" s="85"/>
      <c r="P222" s="214">
        <f>O222*H222</f>
        <v>0</v>
      </c>
      <c r="Q222" s="214">
        <v>0</v>
      </c>
      <c r="R222" s="214">
        <f>Q222*H222</f>
        <v>0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568</v>
      </c>
      <c r="AT222" s="216" t="s">
        <v>142</v>
      </c>
      <c r="AU222" s="216" t="s">
        <v>83</v>
      </c>
      <c r="AY222" s="18" t="s">
        <v>140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81</v>
      </c>
      <c r="BK222" s="217">
        <f>ROUND(I222*H222,2)</f>
        <v>0</v>
      </c>
      <c r="BL222" s="18" t="s">
        <v>568</v>
      </c>
      <c r="BM222" s="216" t="s">
        <v>1214</v>
      </c>
    </row>
    <row r="223" s="2" customFormat="1">
      <c r="A223" s="39"/>
      <c r="B223" s="40"/>
      <c r="C223" s="41"/>
      <c r="D223" s="218" t="s">
        <v>149</v>
      </c>
      <c r="E223" s="41"/>
      <c r="F223" s="219" t="s">
        <v>1215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149</v>
      </c>
      <c r="AU223" s="18" t="s">
        <v>83</v>
      </c>
    </row>
    <row r="224" s="2" customFormat="1">
      <c r="A224" s="39"/>
      <c r="B224" s="40"/>
      <c r="C224" s="41"/>
      <c r="D224" s="223" t="s">
        <v>151</v>
      </c>
      <c r="E224" s="41"/>
      <c r="F224" s="224" t="s">
        <v>1216</v>
      </c>
      <c r="G224" s="41"/>
      <c r="H224" s="41"/>
      <c r="I224" s="220"/>
      <c r="J224" s="41"/>
      <c r="K224" s="41"/>
      <c r="L224" s="45"/>
      <c r="M224" s="221"/>
      <c r="N224" s="222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151</v>
      </c>
      <c r="AU224" s="18" t="s">
        <v>83</v>
      </c>
    </row>
    <row r="225" s="13" customFormat="1">
      <c r="A225" s="13"/>
      <c r="B225" s="225"/>
      <c r="C225" s="226"/>
      <c r="D225" s="218" t="s">
        <v>153</v>
      </c>
      <c r="E225" s="227" t="s">
        <v>28</v>
      </c>
      <c r="F225" s="228" t="s">
        <v>249</v>
      </c>
      <c r="G225" s="226"/>
      <c r="H225" s="229">
        <v>16</v>
      </c>
      <c r="I225" s="230"/>
      <c r="J225" s="226"/>
      <c r="K225" s="226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153</v>
      </c>
      <c r="AU225" s="235" t="s">
        <v>83</v>
      </c>
      <c r="AV225" s="13" t="s">
        <v>83</v>
      </c>
      <c r="AW225" s="13" t="s">
        <v>35</v>
      </c>
      <c r="AX225" s="13" t="s">
        <v>81</v>
      </c>
      <c r="AY225" s="235" t="s">
        <v>140</v>
      </c>
    </row>
    <row r="226" s="2" customFormat="1" ht="37.8" customHeight="1">
      <c r="A226" s="39"/>
      <c r="B226" s="40"/>
      <c r="C226" s="205" t="s">
        <v>370</v>
      </c>
      <c r="D226" s="205" t="s">
        <v>142</v>
      </c>
      <c r="E226" s="206" t="s">
        <v>1217</v>
      </c>
      <c r="F226" s="207" t="s">
        <v>1218</v>
      </c>
      <c r="G226" s="208" t="s">
        <v>169</v>
      </c>
      <c r="H226" s="209">
        <v>144</v>
      </c>
      <c r="I226" s="210"/>
      <c r="J226" s="211">
        <f>ROUND(I226*H226,2)</f>
        <v>0</v>
      </c>
      <c r="K226" s="207" t="s">
        <v>146</v>
      </c>
      <c r="L226" s="45"/>
      <c r="M226" s="212" t="s">
        <v>28</v>
      </c>
      <c r="N226" s="213" t="s">
        <v>44</v>
      </c>
      <c r="O226" s="85"/>
      <c r="P226" s="214">
        <f>O226*H226</f>
        <v>0</v>
      </c>
      <c r="Q226" s="214">
        <v>0</v>
      </c>
      <c r="R226" s="214">
        <f>Q226*H226</f>
        <v>0</v>
      </c>
      <c r="S226" s="214">
        <v>0</v>
      </c>
      <c r="T226" s="215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16" t="s">
        <v>568</v>
      </c>
      <c r="AT226" s="216" t="s">
        <v>142</v>
      </c>
      <c r="AU226" s="216" t="s">
        <v>83</v>
      </c>
      <c r="AY226" s="18" t="s">
        <v>140</v>
      </c>
      <c r="BE226" s="217">
        <f>IF(N226="základní",J226,0)</f>
        <v>0</v>
      </c>
      <c r="BF226" s="217">
        <f>IF(N226="snížená",J226,0)</f>
        <v>0</v>
      </c>
      <c r="BG226" s="217">
        <f>IF(N226="zákl. přenesená",J226,0)</f>
        <v>0</v>
      </c>
      <c r="BH226" s="217">
        <f>IF(N226="sníž. přenesená",J226,0)</f>
        <v>0</v>
      </c>
      <c r="BI226" s="217">
        <f>IF(N226="nulová",J226,0)</f>
        <v>0</v>
      </c>
      <c r="BJ226" s="18" t="s">
        <v>81</v>
      </c>
      <c r="BK226" s="217">
        <f>ROUND(I226*H226,2)</f>
        <v>0</v>
      </c>
      <c r="BL226" s="18" t="s">
        <v>568</v>
      </c>
      <c r="BM226" s="216" t="s">
        <v>1219</v>
      </c>
    </row>
    <row r="227" s="2" customFormat="1">
      <c r="A227" s="39"/>
      <c r="B227" s="40"/>
      <c r="C227" s="41"/>
      <c r="D227" s="218" t="s">
        <v>149</v>
      </c>
      <c r="E227" s="41"/>
      <c r="F227" s="219" t="s">
        <v>1220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149</v>
      </c>
      <c r="AU227" s="18" t="s">
        <v>83</v>
      </c>
    </row>
    <row r="228" s="2" customFormat="1">
      <c r="A228" s="39"/>
      <c r="B228" s="40"/>
      <c r="C228" s="41"/>
      <c r="D228" s="223" t="s">
        <v>151</v>
      </c>
      <c r="E228" s="41"/>
      <c r="F228" s="224" t="s">
        <v>1221</v>
      </c>
      <c r="G228" s="41"/>
      <c r="H228" s="41"/>
      <c r="I228" s="220"/>
      <c r="J228" s="41"/>
      <c r="K228" s="41"/>
      <c r="L228" s="45"/>
      <c r="M228" s="221"/>
      <c r="N228" s="222"/>
      <c r="O228" s="85"/>
      <c r="P228" s="85"/>
      <c r="Q228" s="85"/>
      <c r="R228" s="85"/>
      <c r="S228" s="85"/>
      <c r="T228" s="86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151</v>
      </c>
      <c r="AU228" s="18" t="s">
        <v>83</v>
      </c>
    </row>
    <row r="229" s="13" customFormat="1">
      <c r="A229" s="13"/>
      <c r="B229" s="225"/>
      <c r="C229" s="226"/>
      <c r="D229" s="218" t="s">
        <v>153</v>
      </c>
      <c r="E229" s="227" t="s">
        <v>28</v>
      </c>
      <c r="F229" s="228" t="s">
        <v>1222</v>
      </c>
      <c r="G229" s="226"/>
      <c r="H229" s="229">
        <v>144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153</v>
      </c>
      <c r="AU229" s="235" t="s">
        <v>83</v>
      </c>
      <c r="AV229" s="13" t="s">
        <v>83</v>
      </c>
      <c r="AW229" s="13" t="s">
        <v>35</v>
      </c>
      <c r="AX229" s="13" t="s">
        <v>81</v>
      </c>
      <c r="AY229" s="235" t="s">
        <v>140</v>
      </c>
    </row>
    <row r="230" s="2" customFormat="1" ht="24.15" customHeight="1">
      <c r="A230" s="39"/>
      <c r="B230" s="40"/>
      <c r="C230" s="205" t="s">
        <v>378</v>
      </c>
      <c r="D230" s="205" t="s">
        <v>142</v>
      </c>
      <c r="E230" s="206" t="s">
        <v>1223</v>
      </c>
      <c r="F230" s="207" t="s">
        <v>1224</v>
      </c>
      <c r="G230" s="208" t="s">
        <v>275</v>
      </c>
      <c r="H230" s="209">
        <v>28.800000000000001</v>
      </c>
      <c r="I230" s="210"/>
      <c r="J230" s="211">
        <f>ROUND(I230*H230,2)</f>
        <v>0</v>
      </c>
      <c r="K230" s="207" t="s">
        <v>146</v>
      </c>
      <c r="L230" s="45"/>
      <c r="M230" s="212" t="s">
        <v>28</v>
      </c>
      <c r="N230" s="213" t="s">
        <v>44</v>
      </c>
      <c r="O230" s="85"/>
      <c r="P230" s="214">
        <f>O230*H230</f>
        <v>0</v>
      </c>
      <c r="Q230" s="214">
        <v>0</v>
      </c>
      <c r="R230" s="214">
        <f>Q230*H230</f>
        <v>0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568</v>
      </c>
      <c r="AT230" s="216" t="s">
        <v>142</v>
      </c>
      <c r="AU230" s="216" t="s">
        <v>83</v>
      </c>
      <c r="AY230" s="18" t="s">
        <v>140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81</v>
      </c>
      <c r="BK230" s="217">
        <f>ROUND(I230*H230,2)</f>
        <v>0</v>
      </c>
      <c r="BL230" s="18" t="s">
        <v>568</v>
      </c>
      <c r="BM230" s="216" t="s">
        <v>1225</v>
      </c>
    </row>
    <row r="231" s="2" customFormat="1">
      <c r="A231" s="39"/>
      <c r="B231" s="40"/>
      <c r="C231" s="41"/>
      <c r="D231" s="218" t="s">
        <v>149</v>
      </c>
      <c r="E231" s="41"/>
      <c r="F231" s="219" t="s">
        <v>1226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149</v>
      </c>
      <c r="AU231" s="18" t="s">
        <v>83</v>
      </c>
    </row>
    <row r="232" s="2" customFormat="1">
      <c r="A232" s="39"/>
      <c r="B232" s="40"/>
      <c r="C232" s="41"/>
      <c r="D232" s="223" t="s">
        <v>151</v>
      </c>
      <c r="E232" s="41"/>
      <c r="F232" s="224" t="s">
        <v>1227</v>
      </c>
      <c r="G232" s="41"/>
      <c r="H232" s="41"/>
      <c r="I232" s="220"/>
      <c r="J232" s="41"/>
      <c r="K232" s="41"/>
      <c r="L232" s="45"/>
      <c r="M232" s="221"/>
      <c r="N232" s="222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151</v>
      </c>
      <c r="AU232" s="18" t="s">
        <v>83</v>
      </c>
    </row>
    <row r="233" s="13" customFormat="1">
      <c r="A233" s="13"/>
      <c r="B233" s="225"/>
      <c r="C233" s="226"/>
      <c r="D233" s="218" t="s">
        <v>153</v>
      </c>
      <c r="E233" s="227" t="s">
        <v>28</v>
      </c>
      <c r="F233" s="228" t="s">
        <v>249</v>
      </c>
      <c r="G233" s="226"/>
      <c r="H233" s="229">
        <v>16</v>
      </c>
      <c r="I233" s="230"/>
      <c r="J233" s="226"/>
      <c r="K233" s="226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153</v>
      </c>
      <c r="AU233" s="235" t="s">
        <v>83</v>
      </c>
      <c r="AV233" s="13" t="s">
        <v>83</v>
      </c>
      <c r="AW233" s="13" t="s">
        <v>35</v>
      </c>
      <c r="AX233" s="13" t="s">
        <v>73</v>
      </c>
      <c r="AY233" s="235" t="s">
        <v>140</v>
      </c>
    </row>
    <row r="234" s="14" customFormat="1">
      <c r="A234" s="14"/>
      <c r="B234" s="236"/>
      <c r="C234" s="237"/>
      <c r="D234" s="218" t="s">
        <v>153</v>
      </c>
      <c r="E234" s="238" t="s">
        <v>28</v>
      </c>
      <c r="F234" s="239" t="s">
        <v>174</v>
      </c>
      <c r="G234" s="237"/>
      <c r="H234" s="240">
        <v>16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153</v>
      </c>
      <c r="AU234" s="246" t="s">
        <v>83</v>
      </c>
      <c r="AV234" s="14" t="s">
        <v>147</v>
      </c>
      <c r="AW234" s="14" t="s">
        <v>35</v>
      </c>
      <c r="AX234" s="14" t="s">
        <v>81</v>
      </c>
      <c r="AY234" s="246" t="s">
        <v>140</v>
      </c>
    </row>
    <row r="235" s="13" customFormat="1">
      <c r="A235" s="13"/>
      <c r="B235" s="225"/>
      <c r="C235" s="226"/>
      <c r="D235" s="218" t="s">
        <v>153</v>
      </c>
      <c r="E235" s="226"/>
      <c r="F235" s="228" t="s">
        <v>1228</v>
      </c>
      <c r="G235" s="226"/>
      <c r="H235" s="229">
        <v>28.800000000000001</v>
      </c>
      <c r="I235" s="230"/>
      <c r="J235" s="226"/>
      <c r="K235" s="226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153</v>
      </c>
      <c r="AU235" s="235" t="s">
        <v>83</v>
      </c>
      <c r="AV235" s="13" t="s">
        <v>83</v>
      </c>
      <c r="AW235" s="13" t="s">
        <v>4</v>
      </c>
      <c r="AX235" s="13" t="s">
        <v>81</v>
      </c>
      <c r="AY235" s="235" t="s">
        <v>140</v>
      </c>
    </row>
    <row r="236" s="2" customFormat="1" ht="24.15" customHeight="1">
      <c r="A236" s="39"/>
      <c r="B236" s="40"/>
      <c r="C236" s="205" t="s">
        <v>385</v>
      </c>
      <c r="D236" s="205" t="s">
        <v>142</v>
      </c>
      <c r="E236" s="206" t="s">
        <v>1229</v>
      </c>
      <c r="F236" s="207" t="s">
        <v>1230</v>
      </c>
      <c r="G236" s="208" t="s">
        <v>531</v>
      </c>
      <c r="H236" s="209">
        <v>146</v>
      </c>
      <c r="I236" s="210"/>
      <c r="J236" s="211">
        <f>ROUND(I236*H236,2)</f>
        <v>0</v>
      </c>
      <c r="K236" s="207" t="s">
        <v>146</v>
      </c>
      <c r="L236" s="45"/>
      <c r="M236" s="212" t="s">
        <v>28</v>
      </c>
      <c r="N236" s="213" t="s">
        <v>44</v>
      </c>
      <c r="O236" s="85"/>
      <c r="P236" s="214">
        <f>O236*H236</f>
        <v>0</v>
      </c>
      <c r="Q236" s="214">
        <v>0</v>
      </c>
      <c r="R236" s="214">
        <f>Q236*H236</f>
        <v>0</v>
      </c>
      <c r="S236" s="214">
        <v>0</v>
      </c>
      <c r="T236" s="215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6" t="s">
        <v>568</v>
      </c>
      <c r="AT236" s="216" t="s">
        <v>142</v>
      </c>
      <c r="AU236" s="216" t="s">
        <v>83</v>
      </c>
      <c r="AY236" s="18" t="s">
        <v>140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18" t="s">
        <v>81</v>
      </c>
      <c r="BK236" s="217">
        <f>ROUND(I236*H236,2)</f>
        <v>0</v>
      </c>
      <c r="BL236" s="18" t="s">
        <v>568</v>
      </c>
      <c r="BM236" s="216" t="s">
        <v>1231</v>
      </c>
    </row>
    <row r="237" s="2" customFormat="1">
      <c r="A237" s="39"/>
      <c r="B237" s="40"/>
      <c r="C237" s="41"/>
      <c r="D237" s="218" t="s">
        <v>149</v>
      </c>
      <c r="E237" s="41"/>
      <c r="F237" s="219" t="s">
        <v>1232</v>
      </c>
      <c r="G237" s="41"/>
      <c r="H237" s="41"/>
      <c r="I237" s="220"/>
      <c r="J237" s="41"/>
      <c r="K237" s="41"/>
      <c r="L237" s="45"/>
      <c r="M237" s="221"/>
      <c r="N237" s="222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149</v>
      </c>
      <c r="AU237" s="18" t="s">
        <v>83</v>
      </c>
    </row>
    <row r="238" s="2" customFormat="1">
      <c r="A238" s="39"/>
      <c r="B238" s="40"/>
      <c r="C238" s="41"/>
      <c r="D238" s="223" t="s">
        <v>151</v>
      </c>
      <c r="E238" s="41"/>
      <c r="F238" s="224" t="s">
        <v>1233</v>
      </c>
      <c r="G238" s="41"/>
      <c r="H238" s="41"/>
      <c r="I238" s="220"/>
      <c r="J238" s="41"/>
      <c r="K238" s="41"/>
      <c r="L238" s="45"/>
      <c r="M238" s="221"/>
      <c r="N238" s="222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151</v>
      </c>
      <c r="AU238" s="18" t="s">
        <v>83</v>
      </c>
    </row>
    <row r="239" s="13" customFormat="1">
      <c r="A239" s="13"/>
      <c r="B239" s="225"/>
      <c r="C239" s="226"/>
      <c r="D239" s="218" t="s">
        <v>153</v>
      </c>
      <c r="E239" s="227" t="s">
        <v>28</v>
      </c>
      <c r="F239" s="228" t="s">
        <v>1211</v>
      </c>
      <c r="G239" s="226"/>
      <c r="H239" s="229">
        <v>146</v>
      </c>
      <c r="I239" s="230"/>
      <c r="J239" s="226"/>
      <c r="K239" s="226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153</v>
      </c>
      <c r="AU239" s="235" t="s">
        <v>83</v>
      </c>
      <c r="AV239" s="13" t="s">
        <v>83</v>
      </c>
      <c r="AW239" s="13" t="s">
        <v>35</v>
      </c>
      <c r="AX239" s="13" t="s">
        <v>81</v>
      </c>
      <c r="AY239" s="235" t="s">
        <v>140</v>
      </c>
    </row>
    <row r="240" s="2" customFormat="1" ht="24.15" customHeight="1">
      <c r="A240" s="39"/>
      <c r="B240" s="40"/>
      <c r="C240" s="205" t="s">
        <v>393</v>
      </c>
      <c r="D240" s="205" t="s">
        <v>142</v>
      </c>
      <c r="E240" s="206" t="s">
        <v>1234</v>
      </c>
      <c r="F240" s="207" t="s">
        <v>1235</v>
      </c>
      <c r="G240" s="208" t="s">
        <v>531</v>
      </c>
      <c r="H240" s="209">
        <v>146</v>
      </c>
      <c r="I240" s="210"/>
      <c r="J240" s="211">
        <f>ROUND(I240*H240,2)</f>
        <v>0</v>
      </c>
      <c r="K240" s="207" t="s">
        <v>146</v>
      </c>
      <c r="L240" s="45"/>
      <c r="M240" s="212" t="s">
        <v>28</v>
      </c>
      <c r="N240" s="213" t="s">
        <v>44</v>
      </c>
      <c r="O240" s="85"/>
      <c r="P240" s="214">
        <f>O240*H240</f>
        <v>0</v>
      </c>
      <c r="Q240" s="214">
        <v>0</v>
      </c>
      <c r="R240" s="214">
        <f>Q240*H240</f>
        <v>0</v>
      </c>
      <c r="S240" s="214">
        <v>0</v>
      </c>
      <c r="T240" s="215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6" t="s">
        <v>568</v>
      </c>
      <c r="AT240" s="216" t="s">
        <v>142</v>
      </c>
      <c r="AU240" s="216" t="s">
        <v>83</v>
      </c>
      <c r="AY240" s="18" t="s">
        <v>140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18" t="s">
        <v>81</v>
      </c>
      <c r="BK240" s="217">
        <f>ROUND(I240*H240,2)</f>
        <v>0</v>
      </c>
      <c r="BL240" s="18" t="s">
        <v>568</v>
      </c>
      <c r="BM240" s="216" t="s">
        <v>1236</v>
      </c>
    </row>
    <row r="241" s="2" customFormat="1">
      <c r="A241" s="39"/>
      <c r="B241" s="40"/>
      <c r="C241" s="41"/>
      <c r="D241" s="218" t="s">
        <v>149</v>
      </c>
      <c r="E241" s="41"/>
      <c r="F241" s="219" t="s">
        <v>1237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149</v>
      </c>
      <c r="AU241" s="18" t="s">
        <v>83</v>
      </c>
    </row>
    <row r="242" s="2" customFormat="1">
      <c r="A242" s="39"/>
      <c r="B242" s="40"/>
      <c r="C242" s="41"/>
      <c r="D242" s="223" t="s">
        <v>151</v>
      </c>
      <c r="E242" s="41"/>
      <c r="F242" s="224" t="s">
        <v>1238</v>
      </c>
      <c r="G242" s="41"/>
      <c r="H242" s="41"/>
      <c r="I242" s="220"/>
      <c r="J242" s="41"/>
      <c r="K242" s="41"/>
      <c r="L242" s="45"/>
      <c r="M242" s="221"/>
      <c r="N242" s="222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151</v>
      </c>
      <c r="AU242" s="18" t="s">
        <v>83</v>
      </c>
    </row>
    <row r="243" s="13" customFormat="1">
      <c r="A243" s="13"/>
      <c r="B243" s="225"/>
      <c r="C243" s="226"/>
      <c r="D243" s="218" t="s">
        <v>153</v>
      </c>
      <c r="E243" s="227" t="s">
        <v>28</v>
      </c>
      <c r="F243" s="228" t="s">
        <v>1211</v>
      </c>
      <c r="G243" s="226"/>
      <c r="H243" s="229">
        <v>146</v>
      </c>
      <c r="I243" s="230"/>
      <c r="J243" s="226"/>
      <c r="K243" s="226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153</v>
      </c>
      <c r="AU243" s="235" t="s">
        <v>83</v>
      </c>
      <c r="AV243" s="13" t="s">
        <v>83</v>
      </c>
      <c r="AW243" s="13" t="s">
        <v>35</v>
      </c>
      <c r="AX243" s="13" t="s">
        <v>81</v>
      </c>
      <c r="AY243" s="235" t="s">
        <v>140</v>
      </c>
    </row>
    <row r="244" s="2" customFormat="1" ht="16.5" customHeight="1">
      <c r="A244" s="39"/>
      <c r="B244" s="40"/>
      <c r="C244" s="248" t="s">
        <v>400</v>
      </c>
      <c r="D244" s="248" t="s">
        <v>290</v>
      </c>
      <c r="E244" s="249" t="s">
        <v>1239</v>
      </c>
      <c r="F244" s="250" t="s">
        <v>1240</v>
      </c>
      <c r="G244" s="251" t="s">
        <v>531</v>
      </c>
      <c r="H244" s="252">
        <v>150.38</v>
      </c>
      <c r="I244" s="253"/>
      <c r="J244" s="254">
        <f>ROUND(I244*H244,2)</f>
        <v>0</v>
      </c>
      <c r="K244" s="250" t="s">
        <v>146</v>
      </c>
      <c r="L244" s="255"/>
      <c r="M244" s="256" t="s">
        <v>28</v>
      </c>
      <c r="N244" s="257" t="s">
        <v>44</v>
      </c>
      <c r="O244" s="85"/>
      <c r="P244" s="214">
        <f>O244*H244</f>
        <v>0</v>
      </c>
      <c r="Q244" s="214">
        <v>0.00051999999999999995</v>
      </c>
      <c r="R244" s="214">
        <f>Q244*H244</f>
        <v>0.078197599999999992</v>
      </c>
      <c r="S244" s="214">
        <v>0</v>
      </c>
      <c r="T244" s="215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1142</v>
      </c>
      <c r="AT244" s="216" t="s">
        <v>290</v>
      </c>
      <c r="AU244" s="216" t="s">
        <v>83</v>
      </c>
      <c r="AY244" s="18" t="s">
        <v>140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81</v>
      </c>
      <c r="BK244" s="217">
        <f>ROUND(I244*H244,2)</f>
        <v>0</v>
      </c>
      <c r="BL244" s="18" t="s">
        <v>1142</v>
      </c>
      <c r="BM244" s="216" t="s">
        <v>1241</v>
      </c>
    </row>
    <row r="245" s="2" customFormat="1">
      <c r="A245" s="39"/>
      <c r="B245" s="40"/>
      <c r="C245" s="41"/>
      <c r="D245" s="218" t="s">
        <v>149</v>
      </c>
      <c r="E245" s="41"/>
      <c r="F245" s="219" t="s">
        <v>1240</v>
      </c>
      <c r="G245" s="41"/>
      <c r="H245" s="41"/>
      <c r="I245" s="220"/>
      <c r="J245" s="41"/>
      <c r="K245" s="41"/>
      <c r="L245" s="45"/>
      <c r="M245" s="221"/>
      <c r="N245" s="222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149</v>
      </c>
      <c r="AU245" s="18" t="s">
        <v>83</v>
      </c>
    </row>
    <row r="246" s="13" customFormat="1">
      <c r="A246" s="13"/>
      <c r="B246" s="225"/>
      <c r="C246" s="226"/>
      <c r="D246" s="218" t="s">
        <v>153</v>
      </c>
      <c r="E246" s="227" t="s">
        <v>28</v>
      </c>
      <c r="F246" s="228" t="s">
        <v>1211</v>
      </c>
      <c r="G246" s="226"/>
      <c r="H246" s="229">
        <v>146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153</v>
      </c>
      <c r="AU246" s="235" t="s">
        <v>83</v>
      </c>
      <c r="AV246" s="13" t="s">
        <v>83</v>
      </c>
      <c r="AW246" s="13" t="s">
        <v>35</v>
      </c>
      <c r="AX246" s="13" t="s">
        <v>73</v>
      </c>
      <c r="AY246" s="235" t="s">
        <v>140</v>
      </c>
    </row>
    <row r="247" s="14" customFormat="1">
      <c r="A247" s="14"/>
      <c r="B247" s="236"/>
      <c r="C247" s="237"/>
      <c r="D247" s="218" t="s">
        <v>153</v>
      </c>
      <c r="E247" s="238" t="s">
        <v>28</v>
      </c>
      <c r="F247" s="239" t="s">
        <v>174</v>
      </c>
      <c r="G247" s="237"/>
      <c r="H247" s="240">
        <v>146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153</v>
      </c>
      <c r="AU247" s="246" t="s">
        <v>83</v>
      </c>
      <c r="AV247" s="14" t="s">
        <v>147</v>
      </c>
      <c r="AW247" s="14" t="s">
        <v>35</v>
      </c>
      <c r="AX247" s="14" t="s">
        <v>81</v>
      </c>
      <c r="AY247" s="246" t="s">
        <v>140</v>
      </c>
    </row>
    <row r="248" s="13" customFormat="1">
      <c r="A248" s="13"/>
      <c r="B248" s="225"/>
      <c r="C248" s="226"/>
      <c r="D248" s="218" t="s">
        <v>153</v>
      </c>
      <c r="E248" s="226"/>
      <c r="F248" s="228" t="s">
        <v>1242</v>
      </c>
      <c r="G248" s="226"/>
      <c r="H248" s="229">
        <v>150.38</v>
      </c>
      <c r="I248" s="230"/>
      <c r="J248" s="226"/>
      <c r="K248" s="226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153</v>
      </c>
      <c r="AU248" s="235" t="s">
        <v>83</v>
      </c>
      <c r="AV248" s="13" t="s">
        <v>83</v>
      </c>
      <c r="AW248" s="13" t="s">
        <v>4</v>
      </c>
      <c r="AX248" s="13" t="s">
        <v>81</v>
      </c>
      <c r="AY248" s="235" t="s">
        <v>140</v>
      </c>
    </row>
    <row r="249" s="2" customFormat="1" ht="21.75" customHeight="1">
      <c r="A249" s="39"/>
      <c r="B249" s="40"/>
      <c r="C249" s="205" t="s">
        <v>407</v>
      </c>
      <c r="D249" s="205" t="s">
        <v>142</v>
      </c>
      <c r="E249" s="206" t="s">
        <v>1243</v>
      </c>
      <c r="F249" s="207" t="s">
        <v>1244</v>
      </c>
      <c r="G249" s="208" t="s">
        <v>531</v>
      </c>
      <c r="H249" s="209">
        <v>146</v>
      </c>
      <c r="I249" s="210"/>
      <c r="J249" s="211">
        <f>ROUND(I249*H249,2)</f>
        <v>0</v>
      </c>
      <c r="K249" s="207" t="s">
        <v>146</v>
      </c>
      <c r="L249" s="45"/>
      <c r="M249" s="212" t="s">
        <v>28</v>
      </c>
      <c r="N249" s="213" t="s">
        <v>44</v>
      </c>
      <c r="O249" s="85"/>
      <c r="P249" s="214">
        <f>O249*H249</f>
        <v>0</v>
      </c>
      <c r="Q249" s="214">
        <v>6.0000000000000002E-05</v>
      </c>
      <c r="R249" s="214">
        <f>Q249*H249</f>
        <v>0.0087600000000000004</v>
      </c>
      <c r="S249" s="214">
        <v>0</v>
      </c>
      <c r="T249" s="215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6" t="s">
        <v>568</v>
      </c>
      <c r="AT249" s="216" t="s">
        <v>142</v>
      </c>
      <c r="AU249" s="216" t="s">
        <v>83</v>
      </c>
      <c r="AY249" s="18" t="s">
        <v>140</v>
      </c>
      <c r="BE249" s="217">
        <f>IF(N249="základní",J249,0)</f>
        <v>0</v>
      </c>
      <c r="BF249" s="217">
        <f>IF(N249="snížená",J249,0)</f>
        <v>0</v>
      </c>
      <c r="BG249" s="217">
        <f>IF(N249="zákl. přenesená",J249,0)</f>
        <v>0</v>
      </c>
      <c r="BH249" s="217">
        <f>IF(N249="sníž. přenesená",J249,0)</f>
        <v>0</v>
      </c>
      <c r="BI249" s="217">
        <f>IF(N249="nulová",J249,0)</f>
        <v>0</v>
      </c>
      <c r="BJ249" s="18" t="s">
        <v>81</v>
      </c>
      <c r="BK249" s="217">
        <f>ROUND(I249*H249,2)</f>
        <v>0</v>
      </c>
      <c r="BL249" s="18" t="s">
        <v>568</v>
      </c>
      <c r="BM249" s="216" t="s">
        <v>1245</v>
      </c>
    </row>
    <row r="250" s="2" customFormat="1">
      <c r="A250" s="39"/>
      <c r="B250" s="40"/>
      <c r="C250" s="41"/>
      <c r="D250" s="218" t="s">
        <v>149</v>
      </c>
      <c r="E250" s="41"/>
      <c r="F250" s="219" t="s">
        <v>1246</v>
      </c>
      <c r="G250" s="41"/>
      <c r="H250" s="41"/>
      <c r="I250" s="220"/>
      <c r="J250" s="41"/>
      <c r="K250" s="41"/>
      <c r="L250" s="45"/>
      <c r="M250" s="221"/>
      <c r="N250" s="222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149</v>
      </c>
      <c r="AU250" s="18" t="s">
        <v>83</v>
      </c>
    </row>
    <row r="251" s="2" customFormat="1">
      <c r="A251" s="39"/>
      <c r="B251" s="40"/>
      <c r="C251" s="41"/>
      <c r="D251" s="223" t="s">
        <v>151</v>
      </c>
      <c r="E251" s="41"/>
      <c r="F251" s="224" t="s">
        <v>1247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151</v>
      </c>
      <c r="AU251" s="18" t="s">
        <v>83</v>
      </c>
    </row>
    <row r="252" s="13" customFormat="1">
      <c r="A252" s="13"/>
      <c r="B252" s="225"/>
      <c r="C252" s="226"/>
      <c r="D252" s="218" t="s">
        <v>153</v>
      </c>
      <c r="E252" s="227" t="s">
        <v>28</v>
      </c>
      <c r="F252" s="228" t="s">
        <v>1211</v>
      </c>
      <c r="G252" s="226"/>
      <c r="H252" s="229">
        <v>146</v>
      </c>
      <c r="I252" s="230"/>
      <c r="J252" s="226"/>
      <c r="K252" s="226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153</v>
      </c>
      <c r="AU252" s="235" t="s">
        <v>83</v>
      </c>
      <c r="AV252" s="13" t="s">
        <v>83</v>
      </c>
      <c r="AW252" s="13" t="s">
        <v>35</v>
      </c>
      <c r="AX252" s="13" t="s">
        <v>81</v>
      </c>
      <c r="AY252" s="235" t="s">
        <v>140</v>
      </c>
    </row>
    <row r="253" s="2" customFormat="1" ht="24.15" customHeight="1">
      <c r="A253" s="39"/>
      <c r="B253" s="40"/>
      <c r="C253" s="205" t="s">
        <v>414</v>
      </c>
      <c r="D253" s="205" t="s">
        <v>142</v>
      </c>
      <c r="E253" s="206" t="s">
        <v>1248</v>
      </c>
      <c r="F253" s="207" t="s">
        <v>1249</v>
      </c>
      <c r="G253" s="208" t="s">
        <v>531</v>
      </c>
      <c r="H253" s="209">
        <v>146</v>
      </c>
      <c r="I253" s="210"/>
      <c r="J253" s="211">
        <f>ROUND(I253*H253,2)</f>
        <v>0</v>
      </c>
      <c r="K253" s="207" t="s">
        <v>146</v>
      </c>
      <c r="L253" s="45"/>
      <c r="M253" s="212" t="s">
        <v>28</v>
      </c>
      <c r="N253" s="213" t="s">
        <v>44</v>
      </c>
      <c r="O253" s="85"/>
      <c r="P253" s="214">
        <f>O253*H253</f>
        <v>0</v>
      </c>
      <c r="Q253" s="214">
        <v>0</v>
      </c>
      <c r="R253" s="214">
        <f>Q253*H253</f>
        <v>0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568</v>
      </c>
      <c r="AT253" s="216" t="s">
        <v>142</v>
      </c>
      <c r="AU253" s="216" t="s">
        <v>83</v>
      </c>
      <c r="AY253" s="18" t="s">
        <v>140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81</v>
      </c>
      <c r="BK253" s="217">
        <f>ROUND(I253*H253,2)</f>
        <v>0</v>
      </c>
      <c r="BL253" s="18" t="s">
        <v>568</v>
      </c>
      <c r="BM253" s="216" t="s">
        <v>1250</v>
      </c>
    </row>
    <row r="254" s="2" customFormat="1">
      <c r="A254" s="39"/>
      <c r="B254" s="40"/>
      <c r="C254" s="41"/>
      <c r="D254" s="218" t="s">
        <v>149</v>
      </c>
      <c r="E254" s="41"/>
      <c r="F254" s="219" t="s">
        <v>1251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149</v>
      </c>
      <c r="AU254" s="18" t="s">
        <v>83</v>
      </c>
    </row>
    <row r="255" s="2" customFormat="1">
      <c r="A255" s="39"/>
      <c r="B255" s="40"/>
      <c r="C255" s="41"/>
      <c r="D255" s="223" t="s">
        <v>151</v>
      </c>
      <c r="E255" s="41"/>
      <c r="F255" s="224" t="s">
        <v>1252</v>
      </c>
      <c r="G255" s="41"/>
      <c r="H255" s="41"/>
      <c r="I255" s="220"/>
      <c r="J255" s="41"/>
      <c r="K255" s="41"/>
      <c r="L255" s="45"/>
      <c r="M255" s="221"/>
      <c r="N255" s="222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151</v>
      </c>
      <c r="AU255" s="18" t="s">
        <v>83</v>
      </c>
    </row>
    <row r="256" s="13" customFormat="1">
      <c r="A256" s="13"/>
      <c r="B256" s="225"/>
      <c r="C256" s="226"/>
      <c r="D256" s="218" t="s">
        <v>153</v>
      </c>
      <c r="E256" s="227" t="s">
        <v>28</v>
      </c>
      <c r="F256" s="228" t="s">
        <v>1211</v>
      </c>
      <c r="G256" s="226"/>
      <c r="H256" s="229">
        <v>146</v>
      </c>
      <c r="I256" s="230"/>
      <c r="J256" s="226"/>
      <c r="K256" s="226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153</v>
      </c>
      <c r="AU256" s="235" t="s">
        <v>83</v>
      </c>
      <c r="AV256" s="13" t="s">
        <v>83</v>
      </c>
      <c r="AW256" s="13" t="s">
        <v>35</v>
      </c>
      <c r="AX256" s="13" t="s">
        <v>81</v>
      </c>
      <c r="AY256" s="235" t="s">
        <v>140</v>
      </c>
    </row>
    <row r="257" s="2" customFormat="1" ht="24.15" customHeight="1">
      <c r="A257" s="39"/>
      <c r="B257" s="40"/>
      <c r="C257" s="248" t="s">
        <v>420</v>
      </c>
      <c r="D257" s="248" t="s">
        <v>290</v>
      </c>
      <c r="E257" s="249" t="s">
        <v>1253</v>
      </c>
      <c r="F257" s="250" t="s">
        <v>1254</v>
      </c>
      <c r="G257" s="251" t="s">
        <v>531</v>
      </c>
      <c r="H257" s="252">
        <v>153.30000000000001</v>
      </c>
      <c r="I257" s="253"/>
      <c r="J257" s="254">
        <f>ROUND(I257*H257,2)</f>
        <v>0</v>
      </c>
      <c r="K257" s="250" t="s">
        <v>146</v>
      </c>
      <c r="L257" s="255"/>
      <c r="M257" s="256" t="s">
        <v>28</v>
      </c>
      <c r="N257" s="257" t="s">
        <v>44</v>
      </c>
      <c r="O257" s="85"/>
      <c r="P257" s="214">
        <f>O257*H257</f>
        <v>0</v>
      </c>
      <c r="Q257" s="214">
        <v>0.00042999999999999999</v>
      </c>
      <c r="R257" s="214">
        <f>Q257*H257</f>
        <v>0.065919000000000005</v>
      </c>
      <c r="S257" s="214">
        <v>0</v>
      </c>
      <c r="T257" s="215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6" t="s">
        <v>1142</v>
      </c>
      <c r="AT257" s="216" t="s">
        <v>290</v>
      </c>
      <c r="AU257" s="216" t="s">
        <v>83</v>
      </c>
      <c r="AY257" s="18" t="s">
        <v>140</v>
      </c>
      <c r="BE257" s="217">
        <f>IF(N257="základní",J257,0)</f>
        <v>0</v>
      </c>
      <c r="BF257" s="217">
        <f>IF(N257="snížená",J257,0)</f>
        <v>0</v>
      </c>
      <c r="BG257" s="217">
        <f>IF(N257="zákl. přenesená",J257,0)</f>
        <v>0</v>
      </c>
      <c r="BH257" s="217">
        <f>IF(N257="sníž. přenesená",J257,0)</f>
        <v>0</v>
      </c>
      <c r="BI257" s="217">
        <f>IF(N257="nulová",J257,0)</f>
        <v>0</v>
      </c>
      <c r="BJ257" s="18" t="s">
        <v>81</v>
      </c>
      <c r="BK257" s="217">
        <f>ROUND(I257*H257,2)</f>
        <v>0</v>
      </c>
      <c r="BL257" s="18" t="s">
        <v>1142</v>
      </c>
      <c r="BM257" s="216" t="s">
        <v>1255</v>
      </c>
    </row>
    <row r="258" s="2" customFormat="1">
      <c r="A258" s="39"/>
      <c r="B258" s="40"/>
      <c r="C258" s="41"/>
      <c r="D258" s="218" t="s">
        <v>149</v>
      </c>
      <c r="E258" s="41"/>
      <c r="F258" s="219" t="s">
        <v>1254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149</v>
      </c>
      <c r="AU258" s="18" t="s">
        <v>83</v>
      </c>
    </row>
    <row r="259" s="13" customFormat="1">
      <c r="A259" s="13"/>
      <c r="B259" s="225"/>
      <c r="C259" s="226"/>
      <c r="D259" s="218" t="s">
        <v>153</v>
      </c>
      <c r="E259" s="227" t="s">
        <v>28</v>
      </c>
      <c r="F259" s="228" t="s">
        <v>1211</v>
      </c>
      <c r="G259" s="226"/>
      <c r="H259" s="229">
        <v>146</v>
      </c>
      <c r="I259" s="230"/>
      <c r="J259" s="226"/>
      <c r="K259" s="226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153</v>
      </c>
      <c r="AU259" s="235" t="s">
        <v>83</v>
      </c>
      <c r="AV259" s="13" t="s">
        <v>83</v>
      </c>
      <c r="AW259" s="13" t="s">
        <v>35</v>
      </c>
      <c r="AX259" s="13" t="s">
        <v>81</v>
      </c>
      <c r="AY259" s="235" t="s">
        <v>140</v>
      </c>
    </row>
    <row r="260" s="13" customFormat="1">
      <c r="A260" s="13"/>
      <c r="B260" s="225"/>
      <c r="C260" s="226"/>
      <c r="D260" s="218" t="s">
        <v>153</v>
      </c>
      <c r="E260" s="226"/>
      <c r="F260" s="228" t="s">
        <v>1256</v>
      </c>
      <c r="G260" s="226"/>
      <c r="H260" s="229">
        <v>153.30000000000001</v>
      </c>
      <c r="I260" s="230"/>
      <c r="J260" s="226"/>
      <c r="K260" s="226"/>
      <c r="L260" s="231"/>
      <c r="M260" s="232"/>
      <c r="N260" s="233"/>
      <c r="O260" s="233"/>
      <c r="P260" s="233"/>
      <c r="Q260" s="233"/>
      <c r="R260" s="233"/>
      <c r="S260" s="233"/>
      <c r="T260" s="23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153</v>
      </c>
      <c r="AU260" s="235" t="s">
        <v>83</v>
      </c>
      <c r="AV260" s="13" t="s">
        <v>83</v>
      </c>
      <c r="AW260" s="13" t="s">
        <v>4</v>
      </c>
      <c r="AX260" s="13" t="s">
        <v>81</v>
      </c>
      <c r="AY260" s="235" t="s">
        <v>140</v>
      </c>
    </row>
    <row r="261" s="2" customFormat="1" ht="16.5" customHeight="1">
      <c r="A261" s="39"/>
      <c r="B261" s="40"/>
      <c r="C261" s="205" t="s">
        <v>427</v>
      </c>
      <c r="D261" s="205" t="s">
        <v>142</v>
      </c>
      <c r="E261" s="206" t="s">
        <v>1257</v>
      </c>
      <c r="F261" s="207" t="s">
        <v>1258</v>
      </c>
      <c r="G261" s="208" t="s">
        <v>1259</v>
      </c>
      <c r="H261" s="209">
        <v>8</v>
      </c>
      <c r="I261" s="210"/>
      <c r="J261" s="211">
        <f>ROUND(I261*H261,2)</f>
        <v>0</v>
      </c>
      <c r="K261" s="207" t="s">
        <v>28</v>
      </c>
      <c r="L261" s="45"/>
      <c r="M261" s="212" t="s">
        <v>28</v>
      </c>
      <c r="N261" s="213" t="s">
        <v>44</v>
      </c>
      <c r="O261" s="85"/>
      <c r="P261" s="214">
        <f>O261*H261</f>
        <v>0</v>
      </c>
      <c r="Q261" s="214">
        <v>0</v>
      </c>
      <c r="R261" s="214">
        <f>Q261*H261</f>
        <v>0</v>
      </c>
      <c r="S261" s="214">
        <v>0</v>
      </c>
      <c r="T261" s="21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568</v>
      </c>
      <c r="AT261" s="216" t="s">
        <v>142</v>
      </c>
      <c r="AU261" s="216" t="s">
        <v>83</v>
      </c>
      <c r="AY261" s="18" t="s">
        <v>140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81</v>
      </c>
      <c r="BK261" s="217">
        <f>ROUND(I261*H261,2)</f>
        <v>0</v>
      </c>
      <c r="BL261" s="18" t="s">
        <v>568</v>
      </c>
      <c r="BM261" s="216" t="s">
        <v>1260</v>
      </c>
    </row>
    <row r="262" s="2" customFormat="1">
      <c r="A262" s="39"/>
      <c r="B262" s="40"/>
      <c r="C262" s="41"/>
      <c r="D262" s="218" t="s">
        <v>149</v>
      </c>
      <c r="E262" s="41"/>
      <c r="F262" s="219" t="s">
        <v>1258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149</v>
      </c>
      <c r="AU262" s="18" t="s">
        <v>83</v>
      </c>
    </row>
    <row r="263" s="13" customFormat="1">
      <c r="A263" s="13"/>
      <c r="B263" s="225"/>
      <c r="C263" s="226"/>
      <c r="D263" s="218" t="s">
        <v>153</v>
      </c>
      <c r="E263" s="227" t="s">
        <v>28</v>
      </c>
      <c r="F263" s="228" t="s">
        <v>197</v>
      </c>
      <c r="G263" s="226"/>
      <c r="H263" s="229">
        <v>8</v>
      </c>
      <c r="I263" s="230"/>
      <c r="J263" s="226"/>
      <c r="K263" s="226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153</v>
      </c>
      <c r="AU263" s="235" t="s">
        <v>83</v>
      </c>
      <c r="AV263" s="13" t="s">
        <v>83</v>
      </c>
      <c r="AW263" s="13" t="s">
        <v>35</v>
      </c>
      <c r="AX263" s="13" t="s">
        <v>73</v>
      </c>
      <c r="AY263" s="235" t="s">
        <v>140</v>
      </c>
    </row>
    <row r="264" s="14" customFormat="1">
      <c r="A264" s="14"/>
      <c r="B264" s="236"/>
      <c r="C264" s="237"/>
      <c r="D264" s="218" t="s">
        <v>153</v>
      </c>
      <c r="E264" s="238" t="s">
        <v>28</v>
      </c>
      <c r="F264" s="239" t="s">
        <v>174</v>
      </c>
      <c r="G264" s="237"/>
      <c r="H264" s="240">
        <v>8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153</v>
      </c>
      <c r="AU264" s="246" t="s">
        <v>83</v>
      </c>
      <c r="AV264" s="14" t="s">
        <v>147</v>
      </c>
      <c r="AW264" s="14" t="s">
        <v>35</v>
      </c>
      <c r="AX264" s="14" t="s">
        <v>81</v>
      </c>
      <c r="AY264" s="246" t="s">
        <v>140</v>
      </c>
    </row>
    <row r="265" s="2" customFormat="1" ht="16.5" customHeight="1">
      <c r="A265" s="39"/>
      <c r="B265" s="40"/>
      <c r="C265" s="248" t="s">
        <v>434</v>
      </c>
      <c r="D265" s="248" t="s">
        <v>290</v>
      </c>
      <c r="E265" s="249" t="s">
        <v>1261</v>
      </c>
      <c r="F265" s="250" t="s">
        <v>1262</v>
      </c>
      <c r="G265" s="251" t="s">
        <v>157</v>
      </c>
      <c r="H265" s="252">
        <v>6</v>
      </c>
      <c r="I265" s="253"/>
      <c r="J265" s="254">
        <f>ROUND(I265*H265,2)</f>
        <v>0</v>
      </c>
      <c r="K265" s="250" t="s">
        <v>28</v>
      </c>
      <c r="L265" s="255"/>
      <c r="M265" s="256" t="s">
        <v>28</v>
      </c>
      <c r="N265" s="257" t="s">
        <v>44</v>
      </c>
      <c r="O265" s="85"/>
      <c r="P265" s="214">
        <f>O265*H265</f>
        <v>0</v>
      </c>
      <c r="Q265" s="214">
        <v>0</v>
      </c>
      <c r="R265" s="214">
        <f>Q265*H265</f>
        <v>0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1155</v>
      </c>
      <c r="AT265" s="216" t="s">
        <v>290</v>
      </c>
      <c r="AU265" s="216" t="s">
        <v>83</v>
      </c>
      <c r="AY265" s="18" t="s">
        <v>140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81</v>
      </c>
      <c r="BK265" s="217">
        <f>ROUND(I265*H265,2)</f>
        <v>0</v>
      </c>
      <c r="BL265" s="18" t="s">
        <v>568</v>
      </c>
      <c r="BM265" s="216" t="s">
        <v>1263</v>
      </c>
    </row>
    <row r="266" s="2" customFormat="1">
      <c r="A266" s="39"/>
      <c r="B266" s="40"/>
      <c r="C266" s="41"/>
      <c r="D266" s="218" t="s">
        <v>149</v>
      </c>
      <c r="E266" s="41"/>
      <c r="F266" s="219" t="s">
        <v>1262</v>
      </c>
      <c r="G266" s="41"/>
      <c r="H266" s="41"/>
      <c r="I266" s="220"/>
      <c r="J266" s="41"/>
      <c r="K266" s="41"/>
      <c r="L266" s="45"/>
      <c r="M266" s="221"/>
      <c r="N266" s="22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149</v>
      </c>
      <c r="AU266" s="18" t="s">
        <v>83</v>
      </c>
    </row>
    <row r="267" s="13" customFormat="1">
      <c r="A267" s="13"/>
      <c r="B267" s="225"/>
      <c r="C267" s="226"/>
      <c r="D267" s="218" t="s">
        <v>153</v>
      </c>
      <c r="E267" s="227" t="s">
        <v>28</v>
      </c>
      <c r="F267" s="228" t="s">
        <v>1264</v>
      </c>
      <c r="G267" s="226"/>
      <c r="H267" s="229">
        <v>6</v>
      </c>
      <c r="I267" s="230"/>
      <c r="J267" s="226"/>
      <c r="K267" s="226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153</v>
      </c>
      <c r="AU267" s="235" t="s">
        <v>83</v>
      </c>
      <c r="AV267" s="13" t="s">
        <v>83</v>
      </c>
      <c r="AW267" s="13" t="s">
        <v>35</v>
      </c>
      <c r="AX267" s="13" t="s">
        <v>81</v>
      </c>
      <c r="AY267" s="235" t="s">
        <v>140</v>
      </c>
    </row>
    <row r="268" s="2" customFormat="1" ht="16.5" customHeight="1">
      <c r="A268" s="39"/>
      <c r="B268" s="40"/>
      <c r="C268" s="205" t="s">
        <v>441</v>
      </c>
      <c r="D268" s="205" t="s">
        <v>142</v>
      </c>
      <c r="E268" s="206" t="s">
        <v>1265</v>
      </c>
      <c r="F268" s="207" t="s">
        <v>1266</v>
      </c>
      <c r="G268" s="208" t="s">
        <v>157</v>
      </c>
      <c r="H268" s="209">
        <v>6</v>
      </c>
      <c r="I268" s="210"/>
      <c r="J268" s="211">
        <f>ROUND(I268*H268,2)</f>
        <v>0</v>
      </c>
      <c r="K268" s="207" t="s">
        <v>28</v>
      </c>
      <c r="L268" s="45"/>
      <c r="M268" s="212" t="s">
        <v>28</v>
      </c>
      <c r="N268" s="213" t="s">
        <v>44</v>
      </c>
      <c r="O268" s="85"/>
      <c r="P268" s="214">
        <f>O268*H268</f>
        <v>0</v>
      </c>
      <c r="Q268" s="214">
        <v>0</v>
      </c>
      <c r="R268" s="214">
        <f>Q268*H268</f>
        <v>0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568</v>
      </c>
      <c r="AT268" s="216" t="s">
        <v>142</v>
      </c>
      <c r="AU268" s="216" t="s">
        <v>83</v>
      </c>
      <c r="AY268" s="18" t="s">
        <v>140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81</v>
      </c>
      <c r="BK268" s="217">
        <f>ROUND(I268*H268,2)</f>
        <v>0</v>
      </c>
      <c r="BL268" s="18" t="s">
        <v>568</v>
      </c>
      <c r="BM268" s="216" t="s">
        <v>1267</v>
      </c>
    </row>
    <row r="269" s="2" customFormat="1">
      <c r="A269" s="39"/>
      <c r="B269" s="40"/>
      <c r="C269" s="41"/>
      <c r="D269" s="218" t="s">
        <v>149</v>
      </c>
      <c r="E269" s="41"/>
      <c r="F269" s="219" t="s">
        <v>1266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149</v>
      </c>
      <c r="AU269" s="18" t="s">
        <v>83</v>
      </c>
    </row>
    <row r="270" s="13" customFormat="1">
      <c r="A270" s="13"/>
      <c r="B270" s="225"/>
      <c r="C270" s="226"/>
      <c r="D270" s="218" t="s">
        <v>153</v>
      </c>
      <c r="E270" s="227" t="s">
        <v>28</v>
      </c>
      <c r="F270" s="228" t="s">
        <v>1264</v>
      </c>
      <c r="G270" s="226"/>
      <c r="H270" s="229">
        <v>6</v>
      </c>
      <c r="I270" s="230"/>
      <c r="J270" s="226"/>
      <c r="K270" s="226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153</v>
      </c>
      <c r="AU270" s="235" t="s">
        <v>83</v>
      </c>
      <c r="AV270" s="13" t="s">
        <v>83</v>
      </c>
      <c r="AW270" s="13" t="s">
        <v>35</v>
      </c>
      <c r="AX270" s="13" t="s">
        <v>81</v>
      </c>
      <c r="AY270" s="235" t="s">
        <v>140</v>
      </c>
    </row>
    <row r="271" s="2" customFormat="1" ht="16.5" customHeight="1">
      <c r="A271" s="39"/>
      <c r="B271" s="40"/>
      <c r="C271" s="248" t="s">
        <v>447</v>
      </c>
      <c r="D271" s="248" t="s">
        <v>290</v>
      </c>
      <c r="E271" s="249" t="s">
        <v>1268</v>
      </c>
      <c r="F271" s="250" t="s">
        <v>1269</v>
      </c>
      <c r="G271" s="251" t="s">
        <v>157</v>
      </c>
      <c r="H271" s="252">
        <v>6</v>
      </c>
      <c r="I271" s="253"/>
      <c r="J271" s="254">
        <f>ROUND(I271*H271,2)</f>
        <v>0</v>
      </c>
      <c r="K271" s="250" t="s">
        <v>28</v>
      </c>
      <c r="L271" s="255"/>
      <c r="M271" s="256" t="s">
        <v>28</v>
      </c>
      <c r="N271" s="257" t="s">
        <v>44</v>
      </c>
      <c r="O271" s="85"/>
      <c r="P271" s="214">
        <f>O271*H271</f>
        <v>0</v>
      </c>
      <c r="Q271" s="214">
        <v>0</v>
      </c>
      <c r="R271" s="214">
        <f>Q271*H271</f>
        <v>0</v>
      </c>
      <c r="S271" s="214">
        <v>0</v>
      </c>
      <c r="T271" s="215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6" t="s">
        <v>1155</v>
      </c>
      <c r="AT271" s="216" t="s">
        <v>290</v>
      </c>
      <c r="AU271" s="216" t="s">
        <v>83</v>
      </c>
      <c r="AY271" s="18" t="s">
        <v>140</v>
      </c>
      <c r="BE271" s="217">
        <f>IF(N271="základní",J271,0)</f>
        <v>0</v>
      </c>
      <c r="BF271" s="217">
        <f>IF(N271="snížená",J271,0)</f>
        <v>0</v>
      </c>
      <c r="BG271" s="217">
        <f>IF(N271="zákl. přenesená",J271,0)</f>
        <v>0</v>
      </c>
      <c r="BH271" s="217">
        <f>IF(N271="sníž. přenesená",J271,0)</f>
        <v>0</v>
      </c>
      <c r="BI271" s="217">
        <f>IF(N271="nulová",J271,0)</f>
        <v>0</v>
      </c>
      <c r="BJ271" s="18" t="s">
        <v>81</v>
      </c>
      <c r="BK271" s="217">
        <f>ROUND(I271*H271,2)</f>
        <v>0</v>
      </c>
      <c r="BL271" s="18" t="s">
        <v>568</v>
      </c>
      <c r="BM271" s="216" t="s">
        <v>1270</v>
      </c>
    </row>
    <row r="272" s="2" customFormat="1">
      <c r="A272" s="39"/>
      <c r="B272" s="40"/>
      <c r="C272" s="41"/>
      <c r="D272" s="218" t="s">
        <v>149</v>
      </c>
      <c r="E272" s="41"/>
      <c r="F272" s="219" t="s">
        <v>1269</v>
      </c>
      <c r="G272" s="41"/>
      <c r="H272" s="41"/>
      <c r="I272" s="220"/>
      <c r="J272" s="41"/>
      <c r="K272" s="41"/>
      <c r="L272" s="45"/>
      <c r="M272" s="221"/>
      <c r="N272" s="222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149</v>
      </c>
      <c r="AU272" s="18" t="s">
        <v>83</v>
      </c>
    </row>
    <row r="273" s="13" customFormat="1">
      <c r="A273" s="13"/>
      <c r="B273" s="225"/>
      <c r="C273" s="226"/>
      <c r="D273" s="218" t="s">
        <v>153</v>
      </c>
      <c r="E273" s="227" t="s">
        <v>28</v>
      </c>
      <c r="F273" s="228" t="s">
        <v>1264</v>
      </c>
      <c r="G273" s="226"/>
      <c r="H273" s="229">
        <v>6</v>
      </c>
      <c r="I273" s="230"/>
      <c r="J273" s="226"/>
      <c r="K273" s="226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153</v>
      </c>
      <c r="AU273" s="235" t="s">
        <v>83</v>
      </c>
      <c r="AV273" s="13" t="s">
        <v>83</v>
      </c>
      <c r="AW273" s="13" t="s">
        <v>35</v>
      </c>
      <c r="AX273" s="13" t="s">
        <v>81</v>
      </c>
      <c r="AY273" s="235" t="s">
        <v>140</v>
      </c>
    </row>
    <row r="274" s="2" customFormat="1" ht="24.15" customHeight="1">
      <c r="A274" s="39"/>
      <c r="B274" s="40"/>
      <c r="C274" s="205" t="s">
        <v>154</v>
      </c>
      <c r="D274" s="205" t="s">
        <v>142</v>
      </c>
      <c r="E274" s="206" t="s">
        <v>1271</v>
      </c>
      <c r="F274" s="207" t="s">
        <v>1272</v>
      </c>
      <c r="G274" s="208" t="s">
        <v>157</v>
      </c>
      <c r="H274" s="209">
        <v>6</v>
      </c>
      <c r="I274" s="210"/>
      <c r="J274" s="211">
        <f>ROUND(I274*H274,2)</f>
        <v>0</v>
      </c>
      <c r="K274" s="207" t="s">
        <v>28</v>
      </c>
      <c r="L274" s="45"/>
      <c r="M274" s="212" t="s">
        <v>28</v>
      </c>
      <c r="N274" s="213" t="s">
        <v>44</v>
      </c>
      <c r="O274" s="85"/>
      <c r="P274" s="214">
        <f>O274*H274</f>
        <v>0</v>
      </c>
      <c r="Q274" s="214">
        <v>0</v>
      </c>
      <c r="R274" s="214">
        <f>Q274*H274</f>
        <v>0</v>
      </c>
      <c r="S274" s="214">
        <v>0</v>
      </c>
      <c r="T274" s="21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568</v>
      </c>
      <c r="AT274" s="216" t="s">
        <v>142</v>
      </c>
      <c r="AU274" s="216" t="s">
        <v>83</v>
      </c>
      <c r="AY274" s="18" t="s">
        <v>140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81</v>
      </c>
      <c r="BK274" s="217">
        <f>ROUND(I274*H274,2)</f>
        <v>0</v>
      </c>
      <c r="BL274" s="18" t="s">
        <v>568</v>
      </c>
      <c r="BM274" s="216" t="s">
        <v>1273</v>
      </c>
    </row>
    <row r="275" s="2" customFormat="1">
      <c r="A275" s="39"/>
      <c r="B275" s="40"/>
      <c r="C275" s="41"/>
      <c r="D275" s="218" t="s">
        <v>149</v>
      </c>
      <c r="E275" s="41"/>
      <c r="F275" s="219" t="s">
        <v>1274</v>
      </c>
      <c r="G275" s="41"/>
      <c r="H275" s="41"/>
      <c r="I275" s="220"/>
      <c r="J275" s="41"/>
      <c r="K275" s="41"/>
      <c r="L275" s="45"/>
      <c r="M275" s="221"/>
      <c r="N275" s="222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149</v>
      </c>
      <c r="AU275" s="18" t="s">
        <v>83</v>
      </c>
    </row>
    <row r="276" s="13" customFormat="1">
      <c r="A276" s="13"/>
      <c r="B276" s="225"/>
      <c r="C276" s="226"/>
      <c r="D276" s="218" t="s">
        <v>153</v>
      </c>
      <c r="E276" s="227" t="s">
        <v>28</v>
      </c>
      <c r="F276" s="228" t="s">
        <v>1264</v>
      </c>
      <c r="G276" s="226"/>
      <c r="H276" s="229">
        <v>6</v>
      </c>
      <c r="I276" s="230"/>
      <c r="J276" s="226"/>
      <c r="K276" s="226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153</v>
      </c>
      <c r="AU276" s="235" t="s">
        <v>83</v>
      </c>
      <c r="AV276" s="13" t="s">
        <v>83</v>
      </c>
      <c r="AW276" s="13" t="s">
        <v>35</v>
      </c>
      <c r="AX276" s="13" t="s">
        <v>81</v>
      </c>
      <c r="AY276" s="235" t="s">
        <v>140</v>
      </c>
    </row>
    <row r="277" s="2" customFormat="1" ht="21.75" customHeight="1">
      <c r="A277" s="39"/>
      <c r="B277" s="40"/>
      <c r="C277" s="248" t="s">
        <v>458</v>
      </c>
      <c r="D277" s="248" t="s">
        <v>290</v>
      </c>
      <c r="E277" s="249" t="s">
        <v>1275</v>
      </c>
      <c r="F277" s="250" t="s">
        <v>1276</v>
      </c>
      <c r="G277" s="251" t="s">
        <v>157</v>
      </c>
      <c r="H277" s="252">
        <v>6</v>
      </c>
      <c r="I277" s="253"/>
      <c r="J277" s="254">
        <f>ROUND(I277*H277,2)</f>
        <v>0</v>
      </c>
      <c r="K277" s="250" t="s">
        <v>28</v>
      </c>
      <c r="L277" s="255"/>
      <c r="M277" s="256" t="s">
        <v>28</v>
      </c>
      <c r="N277" s="257" t="s">
        <v>44</v>
      </c>
      <c r="O277" s="85"/>
      <c r="P277" s="214">
        <f>O277*H277</f>
        <v>0</v>
      </c>
      <c r="Q277" s="214">
        <v>0</v>
      </c>
      <c r="R277" s="214">
        <f>Q277*H277</f>
        <v>0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1155</v>
      </c>
      <c r="AT277" s="216" t="s">
        <v>290</v>
      </c>
      <c r="AU277" s="216" t="s">
        <v>83</v>
      </c>
      <c r="AY277" s="18" t="s">
        <v>140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81</v>
      </c>
      <c r="BK277" s="217">
        <f>ROUND(I277*H277,2)</f>
        <v>0</v>
      </c>
      <c r="BL277" s="18" t="s">
        <v>568</v>
      </c>
      <c r="BM277" s="216" t="s">
        <v>1277</v>
      </c>
    </row>
    <row r="278" s="2" customFormat="1">
      <c r="A278" s="39"/>
      <c r="B278" s="40"/>
      <c r="C278" s="41"/>
      <c r="D278" s="218" t="s">
        <v>149</v>
      </c>
      <c r="E278" s="41"/>
      <c r="F278" s="219" t="s">
        <v>1276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149</v>
      </c>
      <c r="AU278" s="18" t="s">
        <v>83</v>
      </c>
    </row>
    <row r="279" s="13" customFormat="1">
      <c r="A279" s="13"/>
      <c r="B279" s="225"/>
      <c r="C279" s="226"/>
      <c r="D279" s="218" t="s">
        <v>153</v>
      </c>
      <c r="E279" s="227" t="s">
        <v>28</v>
      </c>
      <c r="F279" s="228" t="s">
        <v>1264</v>
      </c>
      <c r="G279" s="226"/>
      <c r="H279" s="229">
        <v>6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153</v>
      </c>
      <c r="AU279" s="235" t="s">
        <v>83</v>
      </c>
      <c r="AV279" s="13" t="s">
        <v>83</v>
      </c>
      <c r="AW279" s="13" t="s">
        <v>35</v>
      </c>
      <c r="AX279" s="13" t="s">
        <v>81</v>
      </c>
      <c r="AY279" s="235" t="s">
        <v>140</v>
      </c>
    </row>
    <row r="280" s="2" customFormat="1" ht="21.75" customHeight="1">
      <c r="A280" s="39"/>
      <c r="B280" s="40"/>
      <c r="C280" s="205" t="s">
        <v>464</v>
      </c>
      <c r="D280" s="205" t="s">
        <v>142</v>
      </c>
      <c r="E280" s="206" t="s">
        <v>1278</v>
      </c>
      <c r="F280" s="207" t="s">
        <v>1279</v>
      </c>
      <c r="G280" s="208" t="s">
        <v>145</v>
      </c>
      <c r="H280" s="209">
        <v>12</v>
      </c>
      <c r="I280" s="210"/>
      <c r="J280" s="211">
        <f>ROUND(I280*H280,2)</f>
        <v>0</v>
      </c>
      <c r="K280" s="207" t="s">
        <v>28</v>
      </c>
      <c r="L280" s="45"/>
      <c r="M280" s="212" t="s">
        <v>28</v>
      </c>
      <c r="N280" s="213" t="s">
        <v>44</v>
      </c>
      <c r="O280" s="85"/>
      <c r="P280" s="214">
        <f>O280*H280</f>
        <v>0</v>
      </c>
      <c r="Q280" s="214">
        <v>0</v>
      </c>
      <c r="R280" s="214">
        <f>Q280*H280</f>
        <v>0</v>
      </c>
      <c r="S280" s="214">
        <v>0</v>
      </c>
      <c r="T280" s="215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6" t="s">
        <v>568</v>
      </c>
      <c r="AT280" s="216" t="s">
        <v>142</v>
      </c>
      <c r="AU280" s="216" t="s">
        <v>83</v>
      </c>
      <c r="AY280" s="18" t="s">
        <v>140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18" t="s">
        <v>81</v>
      </c>
      <c r="BK280" s="217">
        <f>ROUND(I280*H280,2)</f>
        <v>0</v>
      </c>
      <c r="BL280" s="18" t="s">
        <v>568</v>
      </c>
      <c r="BM280" s="216" t="s">
        <v>1280</v>
      </c>
    </row>
    <row r="281" s="2" customFormat="1">
      <c r="A281" s="39"/>
      <c r="B281" s="40"/>
      <c r="C281" s="41"/>
      <c r="D281" s="218" t="s">
        <v>149</v>
      </c>
      <c r="E281" s="41"/>
      <c r="F281" s="219" t="s">
        <v>1279</v>
      </c>
      <c r="G281" s="41"/>
      <c r="H281" s="41"/>
      <c r="I281" s="220"/>
      <c r="J281" s="41"/>
      <c r="K281" s="41"/>
      <c r="L281" s="45"/>
      <c r="M281" s="221"/>
      <c r="N281" s="222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149</v>
      </c>
      <c r="AU281" s="18" t="s">
        <v>83</v>
      </c>
    </row>
    <row r="282" s="13" customFormat="1">
      <c r="A282" s="13"/>
      <c r="B282" s="225"/>
      <c r="C282" s="226"/>
      <c r="D282" s="218" t="s">
        <v>153</v>
      </c>
      <c r="E282" s="227" t="s">
        <v>28</v>
      </c>
      <c r="F282" s="228" t="s">
        <v>8</v>
      </c>
      <c r="G282" s="226"/>
      <c r="H282" s="229">
        <v>12</v>
      </c>
      <c r="I282" s="230"/>
      <c r="J282" s="226"/>
      <c r="K282" s="226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153</v>
      </c>
      <c r="AU282" s="235" t="s">
        <v>83</v>
      </c>
      <c r="AV282" s="13" t="s">
        <v>83</v>
      </c>
      <c r="AW282" s="13" t="s">
        <v>35</v>
      </c>
      <c r="AX282" s="13" t="s">
        <v>81</v>
      </c>
      <c r="AY282" s="235" t="s">
        <v>140</v>
      </c>
    </row>
    <row r="283" s="2" customFormat="1" ht="16.5" customHeight="1">
      <c r="A283" s="39"/>
      <c r="B283" s="40"/>
      <c r="C283" s="248" t="s">
        <v>471</v>
      </c>
      <c r="D283" s="248" t="s">
        <v>290</v>
      </c>
      <c r="E283" s="249" t="s">
        <v>1281</v>
      </c>
      <c r="F283" s="250" t="s">
        <v>1282</v>
      </c>
      <c r="G283" s="251" t="s">
        <v>338</v>
      </c>
      <c r="H283" s="252">
        <v>12</v>
      </c>
      <c r="I283" s="253"/>
      <c r="J283" s="254">
        <f>ROUND(I283*H283,2)</f>
        <v>0</v>
      </c>
      <c r="K283" s="250" t="s">
        <v>146</v>
      </c>
      <c r="L283" s="255"/>
      <c r="M283" s="256" t="s">
        <v>28</v>
      </c>
      <c r="N283" s="257" t="s">
        <v>44</v>
      </c>
      <c r="O283" s="85"/>
      <c r="P283" s="214">
        <f>O283*H283</f>
        <v>0</v>
      </c>
      <c r="Q283" s="214">
        <v>0.001</v>
      </c>
      <c r="R283" s="214">
        <f>Q283*H283</f>
        <v>0.012</v>
      </c>
      <c r="S283" s="214">
        <v>0</v>
      </c>
      <c r="T283" s="215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6" t="s">
        <v>1142</v>
      </c>
      <c r="AT283" s="216" t="s">
        <v>290</v>
      </c>
      <c r="AU283" s="216" t="s">
        <v>83</v>
      </c>
      <c r="AY283" s="18" t="s">
        <v>140</v>
      </c>
      <c r="BE283" s="217">
        <f>IF(N283="základní",J283,0)</f>
        <v>0</v>
      </c>
      <c r="BF283" s="217">
        <f>IF(N283="snížená",J283,0)</f>
        <v>0</v>
      </c>
      <c r="BG283" s="217">
        <f>IF(N283="zákl. přenesená",J283,0)</f>
        <v>0</v>
      </c>
      <c r="BH283" s="217">
        <f>IF(N283="sníž. přenesená",J283,0)</f>
        <v>0</v>
      </c>
      <c r="BI283" s="217">
        <f>IF(N283="nulová",J283,0)</f>
        <v>0</v>
      </c>
      <c r="BJ283" s="18" t="s">
        <v>81</v>
      </c>
      <c r="BK283" s="217">
        <f>ROUND(I283*H283,2)</f>
        <v>0</v>
      </c>
      <c r="BL283" s="18" t="s">
        <v>1142</v>
      </c>
      <c r="BM283" s="216" t="s">
        <v>1283</v>
      </c>
    </row>
    <row r="284" s="2" customFormat="1">
      <c r="A284" s="39"/>
      <c r="B284" s="40"/>
      <c r="C284" s="41"/>
      <c r="D284" s="218" t="s">
        <v>149</v>
      </c>
      <c r="E284" s="41"/>
      <c r="F284" s="219" t="s">
        <v>1282</v>
      </c>
      <c r="G284" s="41"/>
      <c r="H284" s="41"/>
      <c r="I284" s="220"/>
      <c r="J284" s="41"/>
      <c r="K284" s="41"/>
      <c r="L284" s="45"/>
      <c r="M284" s="221"/>
      <c r="N284" s="222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149</v>
      </c>
      <c r="AU284" s="18" t="s">
        <v>83</v>
      </c>
    </row>
    <row r="285" s="13" customFormat="1">
      <c r="A285" s="13"/>
      <c r="B285" s="225"/>
      <c r="C285" s="226"/>
      <c r="D285" s="218" t="s">
        <v>153</v>
      </c>
      <c r="E285" s="227" t="s">
        <v>28</v>
      </c>
      <c r="F285" s="228" t="s">
        <v>8</v>
      </c>
      <c r="G285" s="226"/>
      <c r="H285" s="229">
        <v>12</v>
      </c>
      <c r="I285" s="230"/>
      <c r="J285" s="226"/>
      <c r="K285" s="226"/>
      <c r="L285" s="231"/>
      <c r="M285" s="262"/>
      <c r="N285" s="263"/>
      <c r="O285" s="263"/>
      <c r="P285" s="263"/>
      <c r="Q285" s="263"/>
      <c r="R285" s="263"/>
      <c r="S285" s="263"/>
      <c r="T285" s="26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153</v>
      </c>
      <c r="AU285" s="235" t="s">
        <v>83</v>
      </c>
      <c r="AV285" s="13" t="s">
        <v>83</v>
      </c>
      <c r="AW285" s="13" t="s">
        <v>35</v>
      </c>
      <c r="AX285" s="13" t="s">
        <v>81</v>
      </c>
      <c r="AY285" s="235" t="s">
        <v>140</v>
      </c>
    </row>
    <row r="286" s="2" customFormat="1" ht="6.96" customHeight="1">
      <c r="A286" s="39"/>
      <c r="B286" s="60"/>
      <c r="C286" s="61"/>
      <c r="D286" s="61"/>
      <c r="E286" s="61"/>
      <c r="F286" s="61"/>
      <c r="G286" s="61"/>
      <c r="H286" s="61"/>
      <c r="I286" s="61"/>
      <c r="J286" s="61"/>
      <c r="K286" s="61"/>
      <c r="L286" s="45"/>
      <c r="M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</row>
  </sheetData>
  <sheetProtection sheet="1" autoFilter="0" formatColumns="0" formatRows="0" objects="1" scenarios="1" spinCount="100000" saltValue="EuzEYCPoTds1lk4tZDGlVZE4rUdmcI/eIRvtBGxBqskazXmrzesZQ8aYO741u0iae8yTFuxlQ19ETrMXZE3z1g==" hashValue="A3ZirXLDICAss/XwtJ2sFdLiXUSzrmYOmKqeilxHCFmvNY9vJAf0LkFOP/j9JA3TXrNqjYw2NWPSz6JnJQojaA==" algorithmName="SHA-512" password="CC35"/>
  <autoFilter ref="C83:K28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741122134"/>
    <hyperlink ref="F99" r:id="rId2" display="https://podminky.urs.cz/item/CS_URS_2025_02/741122142"/>
    <hyperlink ref="F109" r:id="rId3" display="https://podminky.urs.cz/item/CS_URS_2025_02/741128002"/>
    <hyperlink ref="F123" r:id="rId4" display="https://podminky.urs.cz/item/CS_URS_2025_02/741372151"/>
    <hyperlink ref="F143" r:id="rId5" display="https://podminky.urs.cz/item/CS_URS_2025_02/210100001"/>
    <hyperlink ref="F148" r:id="rId6" display="https://podminky.urs.cz/item/CS_URS_2025_02/210100003"/>
    <hyperlink ref="F152" r:id="rId7" display="https://podminky.urs.cz/item/CS_URS_2025_02/210100151"/>
    <hyperlink ref="F156" r:id="rId8" display="https://podminky.urs.cz/item/CS_URS_2025_02/210100194"/>
    <hyperlink ref="F166" r:id="rId9" display="https://podminky.urs.cz/item/CS_URS_2025_02/210204011"/>
    <hyperlink ref="F176" r:id="rId10" display="https://podminky.urs.cz/item/CS_URS_2025_02/210204206"/>
    <hyperlink ref="F190" r:id="rId11" display="https://podminky.urs.cz/item/CS_URS_2025_02/210220022"/>
    <hyperlink ref="F198" r:id="rId12" display="https://podminky.urs.cz/item/CS_URS_2025_02/210220301"/>
    <hyperlink ref="F205" r:id="rId13" display="https://podminky.urs.cz/item/CS_URS_2025_02/218204011"/>
    <hyperlink ref="F211" r:id="rId14" display="https://podminky.urs.cz/item/CS_URS_2025_02/460080014"/>
    <hyperlink ref="F216" r:id="rId15" display="https://podminky.urs.cz/item/CS_URS_2025_02/460131113"/>
    <hyperlink ref="F220" r:id="rId16" display="https://podminky.urs.cz/item/CS_URS_2025_02/460161162"/>
    <hyperlink ref="F224" r:id="rId17" display="https://podminky.urs.cz/item/CS_URS_2025_02/460341113"/>
    <hyperlink ref="F228" r:id="rId18" display="https://podminky.urs.cz/item/CS_URS_2025_02/460341121"/>
    <hyperlink ref="F232" r:id="rId19" display="https://podminky.urs.cz/item/CS_URS_2025_02/460361121"/>
    <hyperlink ref="F238" r:id="rId20" display="https://podminky.urs.cz/item/CS_URS_2025_02/460431172"/>
    <hyperlink ref="F242" r:id="rId21" display="https://podminky.urs.cz/item/CS_URS_2025_02/460661412"/>
    <hyperlink ref="F251" r:id="rId22" display="https://podminky.urs.cz/item/CS_URS_2025_02/460671111"/>
    <hyperlink ref="F255" r:id="rId23" display="https://podminky.urs.cz/item/CS_URS_2025_02/4607912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108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Lanškroun, ulice Seifertova - Stavební úpravy, III.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1284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93</v>
      </c>
      <c r="G11" s="39"/>
      <c r="H11" s="39"/>
      <c r="I11" s="133" t="s">
        <v>20</v>
      </c>
      <c r="J11" s="137" t="s">
        <v>1056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12. 11. 2025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30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27</v>
      </c>
      <c r="J20" s="137" t="s">
        <v>28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30</v>
      </c>
      <c r="J21" s="137" t="s">
        <v>28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ROUND((SUM(BE84:BE273)),  2)</f>
        <v>0</v>
      </c>
      <c r="G33" s="39"/>
      <c r="H33" s="39"/>
      <c r="I33" s="149">
        <v>0.20999999999999999</v>
      </c>
      <c r="J33" s="148">
        <f>ROUND(((SUM(BE84:BE273))*I33),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ROUND((SUM(BF84:BF273)),  2)</f>
        <v>0</v>
      </c>
      <c r="G34" s="39"/>
      <c r="H34" s="39"/>
      <c r="I34" s="149">
        <v>0.12</v>
      </c>
      <c r="J34" s="148">
        <f>ROUND(((SUM(BF84:BF273))*I34),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ROUND((SUM(BG84:BG273)),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ROUND((SUM(BH84:BH273)),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ROUND((SUM(BI84:BI273)),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Lanškroun, ulice Seifertova - Stavební úpravy, III.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402 - Veřejné osvětlení II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Lanškroun</v>
      </c>
      <c r="G52" s="41"/>
      <c r="H52" s="41"/>
      <c r="I52" s="33" t="s">
        <v>24</v>
      </c>
      <c r="J52" s="73" t="str">
        <f>IF(J12="","",J12)</f>
        <v>12. 11. 2025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33</v>
      </c>
      <c r="J54" s="37" t="str">
        <f>E21</f>
        <v>Ing. Jiří Cihlář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112</v>
      </c>
      <c r="D57" s="163"/>
      <c r="E57" s="163"/>
      <c r="F57" s="163"/>
      <c r="G57" s="163"/>
      <c r="H57" s="163"/>
      <c r="I57" s="163"/>
      <c r="J57" s="164" t="s">
        <v>113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114</v>
      </c>
    </row>
    <row r="60" s="9" customFormat="1" ht="24.96" customHeight="1">
      <c r="A60" s="9"/>
      <c r="B60" s="166"/>
      <c r="C60" s="167"/>
      <c r="D60" s="168" t="s">
        <v>1057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1058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1059</v>
      </c>
      <c r="E62" s="169"/>
      <c r="F62" s="169"/>
      <c r="G62" s="169"/>
      <c r="H62" s="169"/>
      <c r="I62" s="169"/>
      <c r="J62" s="170">
        <f>J134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2"/>
      <c r="C63" s="173"/>
      <c r="D63" s="174" t="s">
        <v>1060</v>
      </c>
      <c r="E63" s="175"/>
      <c r="F63" s="175"/>
      <c r="G63" s="175"/>
      <c r="H63" s="175"/>
      <c r="I63" s="175"/>
      <c r="J63" s="176">
        <f>J135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1061</v>
      </c>
      <c r="E64" s="175"/>
      <c r="F64" s="175"/>
      <c r="G64" s="175"/>
      <c r="H64" s="175"/>
      <c r="I64" s="175"/>
      <c r="J64" s="176">
        <f>J196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125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Lanškroun, ulice Seifertova - Stavební úpravy, III. etapa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109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SO 402 - Veřejné osvětlení II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22</v>
      </c>
      <c r="D78" s="41"/>
      <c r="E78" s="41"/>
      <c r="F78" s="28" t="str">
        <f>F12</f>
        <v>Lanškroun</v>
      </c>
      <c r="G78" s="41"/>
      <c r="H78" s="41"/>
      <c r="I78" s="33" t="s">
        <v>24</v>
      </c>
      <c r="J78" s="73" t="str">
        <f>IF(J12="","",J12)</f>
        <v>12. 11. 2025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26</v>
      </c>
      <c r="D80" s="41"/>
      <c r="E80" s="41"/>
      <c r="F80" s="28" t="str">
        <f>E15</f>
        <v xml:space="preserve"> </v>
      </c>
      <c r="G80" s="41"/>
      <c r="H80" s="41"/>
      <c r="I80" s="33" t="s">
        <v>33</v>
      </c>
      <c r="J80" s="37" t="str">
        <f>E21</f>
        <v>Ing. Jiří Cihlář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31</v>
      </c>
      <c r="D81" s="41"/>
      <c r="E81" s="41"/>
      <c r="F81" s="28" t="str">
        <f>IF(E18="","",E18)</f>
        <v>Vyplň údaj</v>
      </c>
      <c r="G81" s="41"/>
      <c r="H81" s="41"/>
      <c r="I81" s="33" t="s">
        <v>36</v>
      </c>
      <c r="J81" s="37" t="str">
        <f>E24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126</v>
      </c>
      <c r="D83" s="181" t="s">
        <v>58</v>
      </c>
      <c r="E83" s="181" t="s">
        <v>54</v>
      </c>
      <c r="F83" s="181" t="s">
        <v>55</v>
      </c>
      <c r="G83" s="181" t="s">
        <v>127</v>
      </c>
      <c r="H83" s="181" t="s">
        <v>128</v>
      </c>
      <c r="I83" s="181" t="s">
        <v>129</v>
      </c>
      <c r="J83" s="181" t="s">
        <v>113</v>
      </c>
      <c r="K83" s="182" t="s">
        <v>130</v>
      </c>
      <c r="L83" s="183"/>
      <c r="M83" s="93" t="s">
        <v>28</v>
      </c>
      <c r="N83" s="94" t="s">
        <v>43</v>
      </c>
      <c r="O83" s="94" t="s">
        <v>131</v>
      </c>
      <c r="P83" s="94" t="s">
        <v>132</v>
      </c>
      <c r="Q83" s="94" t="s">
        <v>133</v>
      </c>
      <c r="R83" s="94" t="s">
        <v>134</v>
      </c>
      <c r="S83" s="94" t="s">
        <v>135</v>
      </c>
      <c r="T83" s="95" t="s">
        <v>136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137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P85+P134</f>
        <v>0</v>
      </c>
      <c r="Q84" s="97"/>
      <c r="R84" s="186">
        <f>R85+R134</f>
        <v>3.5370468199999996</v>
      </c>
      <c r="S84" s="97"/>
      <c r="T84" s="187">
        <f>T85+T134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72</v>
      </c>
      <c r="AU84" s="18" t="s">
        <v>114</v>
      </c>
      <c r="BK84" s="188">
        <f>BK85+BK134</f>
        <v>0</v>
      </c>
    </row>
    <row r="85" s="12" customFormat="1" ht="25.92" customHeight="1">
      <c r="A85" s="12"/>
      <c r="B85" s="189"/>
      <c r="C85" s="190"/>
      <c r="D85" s="191" t="s">
        <v>72</v>
      </c>
      <c r="E85" s="192" t="s">
        <v>1062</v>
      </c>
      <c r="F85" s="192" t="s">
        <v>1063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</f>
        <v>0</v>
      </c>
      <c r="Q85" s="197"/>
      <c r="R85" s="198">
        <f>R86</f>
        <v>0.20008999999999999</v>
      </c>
      <c r="S85" s="197"/>
      <c r="T85" s="199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83</v>
      </c>
      <c r="AT85" s="201" t="s">
        <v>72</v>
      </c>
      <c r="AU85" s="201" t="s">
        <v>73</v>
      </c>
      <c r="AY85" s="200" t="s">
        <v>140</v>
      </c>
      <c r="BK85" s="202">
        <f>BK86</f>
        <v>0</v>
      </c>
    </row>
    <row r="86" s="12" customFormat="1" ht="22.8" customHeight="1">
      <c r="A86" s="12"/>
      <c r="B86" s="189"/>
      <c r="C86" s="190"/>
      <c r="D86" s="191" t="s">
        <v>72</v>
      </c>
      <c r="E86" s="203" t="s">
        <v>1064</v>
      </c>
      <c r="F86" s="203" t="s">
        <v>1065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SUM(P87:P133)</f>
        <v>0</v>
      </c>
      <c r="Q86" s="197"/>
      <c r="R86" s="198">
        <f>SUM(R87:R133)</f>
        <v>0.20008999999999999</v>
      </c>
      <c r="S86" s="197"/>
      <c r="T86" s="199">
        <f>SUM(T87:T133)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83</v>
      </c>
      <c r="AT86" s="201" t="s">
        <v>72</v>
      </c>
      <c r="AU86" s="201" t="s">
        <v>81</v>
      </c>
      <c r="AY86" s="200" t="s">
        <v>140</v>
      </c>
      <c r="BK86" s="202">
        <f>SUM(BK87:BK133)</f>
        <v>0</v>
      </c>
    </row>
    <row r="87" s="2" customFormat="1" ht="24.15" customHeight="1">
      <c r="A87" s="39"/>
      <c r="B87" s="40"/>
      <c r="C87" s="205" t="s">
        <v>81</v>
      </c>
      <c r="D87" s="205" t="s">
        <v>142</v>
      </c>
      <c r="E87" s="206" t="s">
        <v>1066</v>
      </c>
      <c r="F87" s="207" t="s">
        <v>1067</v>
      </c>
      <c r="G87" s="208" t="s">
        <v>531</v>
      </c>
      <c r="H87" s="209">
        <v>195</v>
      </c>
      <c r="I87" s="210"/>
      <c r="J87" s="211">
        <f>ROUND(I87*H87,2)</f>
        <v>0</v>
      </c>
      <c r="K87" s="207" t="s">
        <v>146</v>
      </c>
      <c r="L87" s="45"/>
      <c r="M87" s="212" t="s">
        <v>28</v>
      </c>
      <c r="N87" s="213" t="s">
        <v>44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249</v>
      </c>
      <c r="AT87" s="216" t="s">
        <v>142</v>
      </c>
      <c r="AU87" s="216" t="s">
        <v>83</v>
      </c>
      <c r="AY87" s="18" t="s">
        <v>140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81</v>
      </c>
      <c r="BK87" s="217">
        <f>ROUND(I87*H87,2)</f>
        <v>0</v>
      </c>
      <c r="BL87" s="18" t="s">
        <v>249</v>
      </c>
      <c r="BM87" s="216" t="s">
        <v>1068</v>
      </c>
    </row>
    <row r="88" s="2" customFormat="1">
      <c r="A88" s="39"/>
      <c r="B88" s="40"/>
      <c r="C88" s="41"/>
      <c r="D88" s="218" t="s">
        <v>149</v>
      </c>
      <c r="E88" s="41"/>
      <c r="F88" s="219" t="s">
        <v>1069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149</v>
      </c>
      <c r="AU88" s="18" t="s">
        <v>83</v>
      </c>
    </row>
    <row r="89" s="2" customFormat="1">
      <c r="A89" s="39"/>
      <c r="B89" s="40"/>
      <c r="C89" s="41"/>
      <c r="D89" s="223" t="s">
        <v>151</v>
      </c>
      <c r="E89" s="41"/>
      <c r="F89" s="224" t="s">
        <v>1070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151</v>
      </c>
      <c r="AU89" s="18" t="s">
        <v>83</v>
      </c>
    </row>
    <row r="90" s="13" customFormat="1">
      <c r="A90" s="13"/>
      <c r="B90" s="225"/>
      <c r="C90" s="226"/>
      <c r="D90" s="218" t="s">
        <v>153</v>
      </c>
      <c r="E90" s="227" t="s">
        <v>28</v>
      </c>
      <c r="F90" s="228" t="s">
        <v>1285</v>
      </c>
      <c r="G90" s="226"/>
      <c r="H90" s="229">
        <v>195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153</v>
      </c>
      <c r="AU90" s="235" t="s">
        <v>83</v>
      </c>
      <c r="AV90" s="13" t="s">
        <v>83</v>
      </c>
      <c r="AW90" s="13" t="s">
        <v>35</v>
      </c>
      <c r="AX90" s="13" t="s">
        <v>73</v>
      </c>
      <c r="AY90" s="235" t="s">
        <v>140</v>
      </c>
    </row>
    <row r="91" s="14" customFormat="1">
      <c r="A91" s="14"/>
      <c r="B91" s="236"/>
      <c r="C91" s="237"/>
      <c r="D91" s="218" t="s">
        <v>153</v>
      </c>
      <c r="E91" s="238" t="s">
        <v>28</v>
      </c>
      <c r="F91" s="239" t="s">
        <v>174</v>
      </c>
      <c r="G91" s="237"/>
      <c r="H91" s="240">
        <v>195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153</v>
      </c>
      <c r="AU91" s="246" t="s">
        <v>83</v>
      </c>
      <c r="AV91" s="14" t="s">
        <v>147</v>
      </c>
      <c r="AW91" s="14" t="s">
        <v>35</v>
      </c>
      <c r="AX91" s="14" t="s">
        <v>81</v>
      </c>
      <c r="AY91" s="246" t="s">
        <v>140</v>
      </c>
    </row>
    <row r="92" s="2" customFormat="1" ht="24.15" customHeight="1">
      <c r="A92" s="39"/>
      <c r="B92" s="40"/>
      <c r="C92" s="248" t="s">
        <v>83</v>
      </c>
      <c r="D92" s="248" t="s">
        <v>290</v>
      </c>
      <c r="E92" s="249" t="s">
        <v>1072</v>
      </c>
      <c r="F92" s="250" t="s">
        <v>1073</v>
      </c>
      <c r="G92" s="251" t="s">
        <v>531</v>
      </c>
      <c r="H92" s="252">
        <v>214.5</v>
      </c>
      <c r="I92" s="253"/>
      <c r="J92" s="254">
        <f>ROUND(I92*H92,2)</f>
        <v>0</v>
      </c>
      <c r="K92" s="250" t="s">
        <v>146</v>
      </c>
      <c r="L92" s="255"/>
      <c r="M92" s="256" t="s">
        <v>28</v>
      </c>
      <c r="N92" s="257" t="s">
        <v>44</v>
      </c>
      <c r="O92" s="85"/>
      <c r="P92" s="214">
        <f>O92*H92</f>
        <v>0</v>
      </c>
      <c r="Q92" s="214">
        <v>0.00089999999999999998</v>
      </c>
      <c r="R92" s="214">
        <f>Q92*H92</f>
        <v>0.19305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361</v>
      </c>
      <c r="AT92" s="216" t="s">
        <v>290</v>
      </c>
      <c r="AU92" s="216" t="s">
        <v>83</v>
      </c>
      <c r="AY92" s="18" t="s">
        <v>140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81</v>
      </c>
      <c r="BK92" s="217">
        <f>ROUND(I92*H92,2)</f>
        <v>0</v>
      </c>
      <c r="BL92" s="18" t="s">
        <v>249</v>
      </c>
      <c r="BM92" s="216" t="s">
        <v>1074</v>
      </c>
    </row>
    <row r="93" s="2" customFormat="1">
      <c r="A93" s="39"/>
      <c r="B93" s="40"/>
      <c r="C93" s="41"/>
      <c r="D93" s="218" t="s">
        <v>149</v>
      </c>
      <c r="E93" s="41"/>
      <c r="F93" s="219" t="s">
        <v>1073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149</v>
      </c>
      <c r="AU93" s="18" t="s">
        <v>83</v>
      </c>
    </row>
    <row r="94" s="13" customFormat="1">
      <c r="A94" s="13"/>
      <c r="B94" s="225"/>
      <c r="C94" s="226"/>
      <c r="D94" s="218" t="s">
        <v>153</v>
      </c>
      <c r="E94" s="227" t="s">
        <v>28</v>
      </c>
      <c r="F94" s="228" t="s">
        <v>1286</v>
      </c>
      <c r="G94" s="226"/>
      <c r="H94" s="229">
        <v>195</v>
      </c>
      <c r="I94" s="230"/>
      <c r="J94" s="226"/>
      <c r="K94" s="226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153</v>
      </c>
      <c r="AU94" s="235" t="s">
        <v>83</v>
      </c>
      <c r="AV94" s="13" t="s">
        <v>83</v>
      </c>
      <c r="AW94" s="13" t="s">
        <v>35</v>
      </c>
      <c r="AX94" s="13" t="s">
        <v>73</v>
      </c>
      <c r="AY94" s="235" t="s">
        <v>140</v>
      </c>
    </row>
    <row r="95" s="14" customFormat="1">
      <c r="A95" s="14"/>
      <c r="B95" s="236"/>
      <c r="C95" s="237"/>
      <c r="D95" s="218" t="s">
        <v>153</v>
      </c>
      <c r="E95" s="238" t="s">
        <v>28</v>
      </c>
      <c r="F95" s="239" t="s">
        <v>174</v>
      </c>
      <c r="G95" s="237"/>
      <c r="H95" s="240">
        <v>195</v>
      </c>
      <c r="I95" s="241"/>
      <c r="J95" s="237"/>
      <c r="K95" s="237"/>
      <c r="L95" s="242"/>
      <c r="M95" s="243"/>
      <c r="N95" s="244"/>
      <c r="O95" s="244"/>
      <c r="P95" s="244"/>
      <c r="Q95" s="244"/>
      <c r="R95" s="244"/>
      <c r="S95" s="244"/>
      <c r="T95" s="24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6" t="s">
        <v>153</v>
      </c>
      <c r="AU95" s="246" t="s">
        <v>83</v>
      </c>
      <c r="AV95" s="14" t="s">
        <v>147</v>
      </c>
      <c r="AW95" s="14" t="s">
        <v>35</v>
      </c>
      <c r="AX95" s="14" t="s">
        <v>81</v>
      </c>
      <c r="AY95" s="246" t="s">
        <v>140</v>
      </c>
    </row>
    <row r="96" s="13" customFormat="1">
      <c r="A96" s="13"/>
      <c r="B96" s="225"/>
      <c r="C96" s="226"/>
      <c r="D96" s="218" t="s">
        <v>153</v>
      </c>
      <c r="E96" s="226"/>
      <c r="F96" s="228" t="s">
        <v>1287</v>
      </c>
      <c r="G96" s="226"/>
      <c r="H96" s="229">
        <v>214.5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153</v>
      </c>
      <c r="AU96" s="235" t="s">
        <v>83</v>
      </c>
      <c r="AV96" s="13" t="s">
        <v>83</v>
      </c>
      <c r="AW96" s="13" t="s">
        <v>4</v>
      </c>
      <c r="AX96" s="13" t="s">
        <v>81</v>
      </c>
      <c r="AY96" s="235" t="s">
        <v>140</v>
      </c>
    </row>
    <row r="97" s="2" customFormat="1" ht="24.15" customHeight="1">
      <c r="A97" s="39"/>
      <c r="B97" s="40"/>
      <c r="C97" s="205" t="s">
        <v>161</v>
      </c>
      <c r="D97" s="205" t="s">
        <v>142</v>
      </c>
      <c r="E97" s="206" t="s">
        <v>1077</v>
      </c>
      <c r="F97" s="207" t="s">
        <v>1078</v>
      </c>
      <c r="G97" s="208" t="s">
        <v>531</v>
      </c>
      <c r="H97" s="209">
        <v>40</v>
      </c>
      <c r="I97" s="210"/>
      <c r="J97" s="211">
        <f>ROUND(I97*H97,2)</f>
        <v>0</v>
      </c>
      <c r="K97" s="207" t="s">
        <v>146</v>
      </c>
      <c r="L97" s="45"/>
      <c r="M97" s="212" t="s">
        <v>28</v>
      </c>
      <c r="N97" s="213" t="s">
        <v>44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249</v>
      </c>
      <c r="AT97" s="216" t="s">
        <v>142</v>
      </c>
      <c r="AU97" s="216" t="s">
        <v>83</v>
      </c>
      <c r="AY97" s="18" t="s">
        <v>140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81</v>
      </c>
      <c r="BK97" s="217">
        <f>ROUND(I97*H97,2)</f>
        <v>0</v>
      </c>
      <c r="BL97" s="18" t="s">
        <v>249</v>
      </c>
      <c r="BM97" s="216" t="s">
        <v>1079</v>
      </c>
    </row>
    <row r="98" s="2" customFormat="1">
      <c r="A98" s="39"/>
      <c r="B98" s="40"/>
      <c r="C98" s="41"/>
      <c r="D98" s="218" t="s">
        <v>149</v>
      </c>
      <c r="E98" s="41"/>
      <c r="F98" s="219" t="s">
        <v>1080</v>
      </c>
      <c r="G98" s="41"/>
      <c r="H98" s="41"/>
      <c r="I98" s="220"/>
      <c r="J98" s="41"/>
      <c r="K98" s="41"/>
      <c r="L98" s="45"/>
      <c r="M98" s="221"/>
      <c r="N98" s="222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149</v>
      </c>
      <c r="AU98" s="18" t="s">
        <v>83</v>
      </c>
    </row>
    <row r="99" s="2" customFormat="1">
      <c r="A99" s="39"/>
      <c r="B99" s="40"/>
      <c r="C99" s="41"/>
      <c r="D99" s="223" t="s">
        <v>151</v>
      </c>
      <c r="E99" s="41"/>
      <c r="F99" s="224" t="s">
        <v>1081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151</v>
      </c>
      <c r="AU99" s="18" t="s">
        <v>83</v>
      </c>
    </row>
    <row r="100" s="13" customFormat="1">
      <c r="A100" s="13"/>
      <c r="B100" s="225"/>
      <c r="C100" s="226"/>
      <c r="D100" s="218" t="s">
        <v>153</v>
      </c>
      <c r="E100" s="227" t="s">
        <v>28</v>
      </c>
      <c r="F100" s="228" t="s">
        <v>420</v>
      </c>
      <c r="G100" s="226"/>
      <c r="H100" s="229">
        <v>40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153</v>
      </c>
      <c r="AU100" s="235" t="s">
        <v>83</v>
      </c>
      <c r="AV100" s="13" t="s">
        <v>83</v>
      </c>
      <c r="AW100" s="13" t="s">
        <v>35</v>
      </c>
      <c r="AX100" s="13" t="s">
        <v>73</v>
      </c>
      <c r="AY100" s="235" t="s">
        <v>140</v>
      </c>
    </row>
    <row r="101" s="14" customFormat="1">
      <c r="A101" s="14"/>
      <c r="B101" s="236"/>
      <c r="C101" s="237"/>
      <c r="D101" s="218" t="s">
        <v>153</v>
      </c>
      <c r="E101" s="238" t="s">
        <v>28</v>
      </c>
      <c r="F101" s="239" t="s">
        <v>174</v>
      </c>
      <c r="G101" s="237"/>
      <c r="H101" s="240">
        <v>40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153</v>
      </c>
      <c r="AU101" s="246" t="s">
        <v>83</v>
      </c>
      <c r="AV101" s="14" t="s">
        <v>147</v>
      </c>
      <c r="AW101" s="14" t="s">
        <v>35</v>
      </c>
      <c r="AX101" s="14" t="s">
        <v>81</v>
      </c>
      <c r="AY101" s="246" t="s">
        <v>140</v>
      </c>
    </row>
    <row r="102" s="2" customFormat="1" ht="24.15" customHeight="1">
      <c r="A102" s="39"/>
      <c r="B102" s="40"/>
      <c r="C102" s="248" t="s">
        <v>147</v>
      </c>
      <c r="D102" s="248" t="s">
        <v>290</v>
      </c>
      <c r="E102" s="249" t="s">
        <v>1082</v>
      </c>
      <c r="F102" s="250" t="s">
        <v>1083</v>
      </c>
      <c r="G102" s="251" t="s">
        <v>531</v>
      </c>
      <c r="H102" s="252">
        <v>44</v>
      </c>
      <c r="I102" s="253"/>
      <c r="J102" s="254">
        <f>ROUND(I102*H102,2)</f>
        <v>0</v>
      </c>
      <c r="K102" s="250" t="s">
        <v>146</v>
      </c>
      <c r="L102" s="255"/>
      <c r="M102" s="256" t="s">
        <v>28</v>
      </c>
      <c r="N102" s="257" t="s">
        <v>44</v>
      </c>
      <c r="O102" s="85"/>
      <c r="P102" s="214">
        <f>O102*H102</f>
        <v>0</v>
      </c>
      <c r="Q102" s="214">
        <v>0.00016000000000000001</v>
      </c>
      <c r="R102" s="214">
        <f>Q102*H102</f>
        <v>0.0070400000000000003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361</v>
      </c>
      <c r="AT102" s="216" t="s">
        <v>290</v>
      </c>
      <c r="AU102" s="216" t="s">
        <v>83</v>
      </c>
      <c r="AY102" s="18" t="s">
        <v>140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81</v>
      </c>
      <c r="BK102" s="217">
        <f>ROUND(I102*H102,2)</f>
        <v>0</v>
      </c>
      <c r="BL102" s="18" t="s">
        <v>249</v>
      </c>
      <c r="BM102" s="216" t="s">
        <v>1084</v>
      </c>
    </row>
    <row r="103" s="2" customFormat="1">
      <c r="A103" s="39"/>
      <c r="B103" s="40"/>
      <c r="C103" s="41"/>
      <c r="D103" s="218" t="s">
        <v>149</v>
      </c>
      <c r="E103" s="41"/>
      <c r="F103" s="219" t="s">
        <v>1083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149</v>
      </c>
      <c r="AU103" s="18" t="s">
        <v>83</v>
      </c>
    </row>
    <row r="104" s="13" customFormat="1">
      <c r="A104" s="13"/>
      <c r="B104" s="225"/>
      <c r="C104" s="226"/>
      <c r="D104" s="218" t="s">
        <v>153</v>
      </c>
      <c r="E104" s="227" t="s">
        <v>28</v>
      </c>
      <c r="F104" s="228" t="s">
        <v>420</v>
      </c>
      <c r="G104" s="226"/>
      <c r="H104" s="229">
        <v>40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153</v>
      </c>
      <c r="AU104" s="235" t="s">
        <v>83</v>
      </c>
      <c r="AV104" s="13" t="s">
        <v>83</v>
      </c>
      <c r="AW104" s="13" t="s">
        <v>35</v>
      </c>
      <c r="AX104" s="13" t="s">
        <v>73</v>
      </c>
      <c r="AY104" s="235" t="s">
        <v>140</v>
      </c>
    </row>
    <row r="105" s="14" customFormat="1">
      <c r="A105" s="14"/>
      <c r="B105" s="236"/>
      <c r="C105" s="237"/>
      <c r="D105" s="218" t="s">
        <v>153</v>
      </c>
      <c r="E105" s="238" t="s">
        <v>28</v>
      </c>
      <c r="F105" s="239" t="s">
        <v>174</v>
      </c>
      <c r="G105" s="237"/>
      <c r="H105" s="240">
        <v>40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153</v>
      </c>
      <c r="AU105" s="246" t="s">
        <v>83</v>
      </c>
      <c r="AV105" s="14" t="s">
        <v>147</v>
      </c>
      <c r="AW105" s="14" t="s">
        <v>35</v>
      </c>
      <c r="AX105" s="14" t="s">
        <v>81</v>
      </c>
      <c r="AY105" s="246" t="s">
        <v>140</v>
      </c>
    </row>
    <row r="106" s="13" customFormat="1">
      <c r="A106" s="13"/>
      <c r="B106" s="225"/>
      <c r="C106" s="226"/>
      <c r="D106" s="218" t="s">
        <v>153</v>
      </c>
      <c r="E106" s="226"/>
      <c r="F106" s="228" t="s">
        <v>1288</v>
      </c>
      <c r="G106" s="226"/>
      <c r="H106" s="229">
        <v>44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153</v>
      </c>
      <c r="AU106" s="235" t="s">
        <v>83</v>
      </c>
      <c r="AV106" s="13" t="s">
        <v>83</v>
      </c>
      <c r="AW106" s="13" t="s">
        <v>4</v>
      </c>
      <c r="AX106" s="13" t="s">
        <v>81</v>
      </c>
      <c r="AY106" s="235" t="s">
        <v>140</v>
      </c>
    </row>
    <row r="107" s="2" customFormat="1" ht="24.15" customHeight="1">
      <c r="A107" s="39"/>
      <c r="B107" s="40"/>
      <c r="C107" s="205" t="s">
        <v>175</v>
      </c>
      <c r="D107" s="205" t="s">
        <v>142</v>
      </c>
      <c r="E107" s="206" t="s">
        <v>1086</v>
      </c>
      <c r="F107" s="207" t="s">
        <v>1087</v>
      </c>
      <c r="G107" s="208" t="s">
        <v>157</v>
      </c>
      <c r="H107" s="209">
        <v>16</v>
      </c>
      <c r="I107" s="210"/>
      <c r="J107" s="211">
        <f>ROUND(I107*H107,2)</f>
        <v>0</v>
      </c>
      <c r="K107" s="207" t="s">
        <v>146</v>
      </c>
      <c r="L107" s="45"/>
      <c r="M107" s="212" t="s">
        <v>28</v>
      </c>
      <c r="N107" s="213" t="s">
        <v>44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249</v>
      </c>
      <c r="AT107" s="216" t="s">
        <v>142</v>
      </c>
      <c r="AU107" s="216" t="s">
        <v>83</v>
      </c>
      <c r="AY107" s="18" t="s">
        <v>140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81</v>
      </c>
      <c r="BK107" s="217">
        <f>ROUND(I107*H107,2)</f>
        <v>0</v>
      </c>
      <c r="BL107" s="18" t="s">
        <v>249</v>
      </c>
      <c r="BM107" s="216" t="s">
        <v>1088</v>
      </c>
    </row>
    <row r="108" s="2" customFormat="1">
      <c r="A108" s="39"/>
      <c r="B108" s="40"/>
      <c r="C108" s="41"/>
      <c r="D108" s="218" t="s">
        <v>149</v>
      </c>
      <c r="E108" s="41"/>
      <c r="F108" s="219" t="s">
        <v>1089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149</v>
      </c>
      <c r="AU108" s="18" t="s">
        <v>83</v>
      </c>
    </row>
    <row r="109" s="2" customFormat="1">
      <c r="A109" s="39"/>
      <c r="B109" s="40"/>
      <c r="C109" s="41"/>
      <c r="D109" s="223" t="s">
        <v>151</v>
      </c>
      <c r="E109" s="41"/>
      <c r="F109" s="224" t="s">
        <v>1090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151</v>
      </c>
      <c r="AU109" s="18" t="s">
        <v>83</v>
      </c>
    </row>
    <row r="110" s="13" customFormat="1">
      <c r="A110" s="13"/>
      <c r="B110" s="225"/>
      <c r="C110" s="226"/>
      <c r="D110" s="218" t="s">
        <v>153</v>
      </c>
      <c r="E110" s="227" t="s">
        <v>28</v>
      </c>
      <c r="F110" s="228" t="s">
        <v>249</v>
      </c>
      <c r="G110" s="226"/>
      <c r="H110" s="229">
        <v>16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153</v>
      </c>
      <c r="AU110" s="235" t="s">
        <v>83</v>
      </c>
      <c r="AV110" s="13" t="s">
        <v>83</v>
      </c>
      <c r="AW110" s="13" t="s">
        <v>35</v>
      </c>
      <c r="AX110" s="13" t="s">
        <v>81</v>
      </c>
      <c r="AY110" s="235" t="s">
        <v>140</v>
      </c>
    </row>
    <row r="111" s="2" customFormat="1" ht="16.5" customHeight="1">
      <c r="A111" s="39"/>
      <c r="B111" s="40"/>
      <c r="C111" s="248" t="s">
        <v>183</v>
      </c>
      <c r="D111" s="248" t="s">
        <v>290</v>
      </c>
      <c r="E111" s="249" t="s">
        <v>1091</v>
      </c>
      <c r="F111" s="250" t="s">
        <v>1092</v>
      </c>
      <c r="G111" s="251" t="s">
        <v>157</v>
      </c>
      <c r="H111" s="252">
        <v>16</v>
      </c>
      <c r="I111" s="253"/>
      <c r="J111" s="254">
        <f>ROUND(I111*H111,2)</f>
        <v>0</v>
      </c>
      <c r="K111" s="250" t="s">
        <v>28</v>
      </c>
      <c r="L111" s="255"/>
      <c r="M111" s="256" t="s">
        <v>28</v>
      </c>
      <c r="N111" s="257" t="s">
        <v>44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361</v>
      </c>
      <c r="AT111" s="216" t="s">
        <v>290</v>
      </c>
      <c r="AU111" s="216" t="s">
        <v>83</v>
      </c>
      <c r="AY111" s="18" t="s">
        <v>140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81</v>
      </c>
      <c r="BK111" s="217">
        <f>ROUND(I111*H111,2)</f>
        <v>0</v>
      </c>
      <c r="BL111" s="18" t="s">
        <v>249</v>
      </c>
      <c r="BM111" s="216" t="s">
        <v>1093</v>
      </c>
    </row>
    <row r="112" s="2" customFormat="1">
      <c r="A112" s="39"/>
      <c r="B112" s="40"/>
      <c r="C112" s="41"/>
      <c r="D112" s="218" t="s">
        <v>149</v>
      </c>
      <c r="E112" s="41"/>
      <c r="F112" s="219" t="s">
        <v>1092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149</v>
      </c>
      <c r="AU112" s="18" t="s">
        <v>83</v>
      </c>
    </row>
    <row r="113" s="13" customFormat="1">
      <c r="A113" s="13"/>
      <c r="B113" s="225"/>
      <c r="C113" s="226"/>
      <c r="D113" s="218" t="s">
        <v>153</v>
      </c>
      <c r="E113" s="227" t="s">
        <v>28</v>
      </c>
      <c r="F113" s="228" t="s">
        <v>249</v>
      </c>
      <c r="G113" s="226"/>
      <c r="H113" s="229">
        <v>16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153</v>
      </c>
      <c r="AU113" s="235" t="s">
        <v>83</v>
      </c>
      <c r="AV113" s="13" t="s">
        <v>83</v>
      </c>
      <c r="AW113" s="13" t="s">
        <v>35</v>
      </c>
      <c r="AX113" s="13" t="s">
        <v>73</v>
      </c>
      <c r="AY113" s="235" t="s">
        <v>140</v>
      </c>
    </row>
    <row r="114" s="14" customFormat="1">
      <c r="A114" s="14"/>
      <c r="B114" s="236"/>
      <c r="C114" s="237"/>
      <c r="D114" s="218" t="s">
        <v>153</v>
      </c>
      <c r="E114" s="238" t="s">
        <v>28</v>
      </c>
      <c r="F114" s="239" t="s">
        <v>174</v>
      </c>
      <c r="G114" s="237"/>
      <c r="H114" s="240">
        <v>16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153</v>
      </c>
      <c r="AU114" s="246" t="s">
        <v>83</v>
      </c>
      <c r="AV114" s="14" t="s">
        <v>147</v>
      </c>
      <c r="AW114" s="14" t="s">
        <v>35</v>
      </c>
      <c r="AX114" s="14" t="s">
        <v>81</v>
      </c>
      <c r="AY114" s="246" t="s">
        <v>140</v>
      </c>
    </row>
    <row r="115" s="2" customFormat="1" ht="24.15" customHeight="1">
      <c r="A115" s="39"/>
      <c r="B115" s="40"/>
      <c r="C115" s="205" t="s">
        <v>190</v>
      </c>
      <c r="D115" s="205" t="s">
        <v>142</v>
      </c>
      <c r="E115" s="206" t="s">
        <v>1094</v>
      </c>
      <c r="F115" s="207" t="s">
        <v>1095</v>
      </c>
      <c r="G115" s="208" t="s">
        <v>157</v>
      </c>
      <c r="H115" s="209">
        <v>4</v>
      </c>
      <c r="I115" s="210"/>
      <c r="J115" s="211">
        <f>ROUND(I115*H115,2)</f>
        <v>0</v>
      </c>
      <c r="K115" s="207" t="s">
        <v>28</v>
      </c>
      <c r="L115" s="45"/>
      <c r="M115" s="212" t="s">
        <v>28</v>
      </c>
      <c r="N115" s="213" t="s">
        <v>44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249</v>
      </c>
      <c r="AT115" s="216" t="s">
        <v>142</v>
      </c>
      <c r="AU115" s="216" t="s">
        <v>83</v>
      </c>
      <c r="AY115" s="18" t="s">
        <v>140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81</v>
      </c>
      <c r="BK115" s="217">
        <f>ROUND(I115*H115,2)</f>
        <v>0</v>
      </c>
      <c r="BL115" s="18" t="s">
        <v>249</v>
      </c>
      <c r="BM115" s="216" t="s">
        <v>1096</v>
      </c>
    </row>
    <row r="116" s="2" customFormat="1">
      <c r="A116" s="39"/>
      <c r="B116" s="40"/>
      <c r="C116" s="41"/>
      <c r="D116" s="218" t="s">
        <v>149</v>
      </c>
      <c r="E116" s="41"/>
      <c r="F116" s="219" t="s">
        <v>1095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149</v>
      </c>
      <c r="AU116" s="18" t="s">
        <v>83</v>
      </c>
    </row>
    <row r="117" s="13" customFormat="1">
      <c r="A117" s="13"/>
      <c r="B117" s="225"/>
      <c r="C117" s="226"/>
      <c r="D117" s="218" t="s">
        <v>153</v>
      </c>
      <c r="E117" s="227" t="s">
        <v>28</v>
      </c>
      <c r="F117" s="228" t="s">
        <v>147</v>
      </c>
      <c r="G117" s="226"/>
      <c r="H117" s="229">
        <v>4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153</v>
      </c>
      <c r="AU117" s="235" t="s">
        <v>83</v>
      </c>
      <c r="AV117" s="13" t="s">
        <v>83</v>
      </c>
      <c r="AW117" s="13" t="s">
        <v>35</v>
      </c>
      <c r="AX117" s="13" t="s">
        <v>81</v>
      </c>
      <c r="AY117" s="235" t="s">
        <v>140</v>
      </c>
    </row>
    <row r="118" s="2" customFormat="1" ht="16.5" customHeight="1">
      <c r="A118" s="39"/>
      <c r="B118" s="40"/>
      <c r="C118" s="248" t="s">
        <v>197</v>
      </c>
      <c r="D118" s="248" t="s">
        <v>290</v>
      </c>
      <c r="E118" s="249" t="s">
        <v>1097</v>
      </c>
      <c r="F118" s="250" t="s">
        <v>1098</v>
      </c>
      <c r="G118" s="251" t="s">
        <v>157</v>
      </c>
      <c r="H118" s="252">
        <v>4</v>
      </c>
      <c r="I118" s="253"/>
      <c r="J118" s="254">
        <f>ROUND(I118*H118,2)</f>
        <v>0</v>
      </c>
      <c r="K118" s="250" t="s">
        <v>28</v>
      </c>
      <c r="L118" s="255"/>
      <c r="M118" s="256" t="s">
        <v>28</v>
      </c>
      <c r="N118" s="257" t="s">
        <v>44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361</v>
      </c>
      <c r="AT118" s="216" t="s">
        <v>290</v>
      </c>
      <c r="AU118" s="216" t="s">
        <v>83</v>
      </c>
      <c r="AY118" s="18" t="s">
        <v>140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81</v>
      </c>
      <c r="BK118" s="217">
        <f>ROUND(I118*H118,2)</f>
        <v>0</v>
      </c>
      <c r="BL118" s="18" t="s">
        <v>249</v>
      </c>
      <c r="BM118" s="216" t="s">
        <v>1099</v>
      </c>
    </row>
    <row r="119" s="2" customFormat="1">
      <c r="A119" s="39"/>
      <c r="B119" s="40"/>
      <c r="C119" s="41"/>
      <c r="D119" s="218" t="s">
        <v>149</v>
      </c>
      <c r="E119" s="41"/>
      <c r="F119" s="219" t="s">
        <v>1098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149</v>
      </c>
      <c r="AU119" s="18" t="s">
        <v>83</v>
      </c>
    </row>
    <row r="120" s="13" customFormat="1">
      <c r="A120" s="13"/>
      <c r="B120" s="225"/>
      <c r="C120" s="226"/>
      <c r="D120" s="218" t="s">
        <v>153</v>
      </c>
      <c r="E120" s="227" t="s">
        <v>28</v>
      </c>
      <c r="F120" s="228" t="s">
        <v>147</v>
      </c>
      <c r="G120" s="226"/>
      <c r="H120" s="229">
        <v>4</v>
      </c>
      <c r="I120" s="230"/>
      <c r="J120" s="226"/>
      <c r="K120" s="226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153</v>
      </c>
      <c r="AU120" s="235" t="s">
        <v>83</v>
      </c>
      <c r="AV120" s="13" t="s">
        <v>83</v>
      </c>
      <c r="AW120" s="13" t="s">
        <v>35</v>
      </c>
      <c r="AX120" s="13" t="s">
        <v>81</v>
      </c>
      <c r="AY120" s="235" t="s">
        <v>140</v>
      </c>
    </row>
    <row r="121" s="2" customFormat="1" ht="24.15" customHeight="1">
      <c r="A121" s="39"/>
      <c r="B121" s="40"/>
      <c r="C121" s="205" t="s">
        <v>203</v>
      </c>
      <c r="D121" s="205" t="s">
        <v>142</v>
      </c>
      <c r="E121" s="206" t="s">
        <v>1100</v>
      </c>
      <c r="F121" s="207" t="s">
        <v>1101</v>
      </c>
      <c r="G121" s="208" t="s">
        <v>157</v>
      </c>
      <c r="H121" s="209">
        <v>4</v>
      </c>
      <c r="I121" s="210"/>
      <c r="J121" s="211">
        <f>ROUND(I121*H121,2)</f>
        <v>0</v>
      </c>
      <c r="K121" s="207" t="s">
        <v>146</v>
      </c>
      <c r="L121" s="45"/>
      <c r="M121" s="212" t="s">
        <v>28</v>
      </c>
      <c r="N121" s="213" t="s">
        <v>44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249</v>
      </c>
      <c r="AT121" s="216" t="s">
        <v>142</v>
      </c>
      <c r="AU121" s="216" t="s">
        <v>83</v>
      </c>
      <c r="AY121" s="18" t="s">
        <v>140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81</v>
      </c>
      <c r="BK121" s="217">
        <f>ROUND(I121*H121,2)</f>
        <v>0</v>
      </c>
      <c r="BL121" s="18" t="s">
        <v>249</v>
      </c>
      <c r="BM121" s="216" t="s">
        <v>1102</v>
      </c>
    </row>
    <row r="122" s="2" customFormat="1">
      <c r="A122" s="39"/>
      <c r="B122" s="40"/>
      <c r="C122" s="41"/>
      <c r="D122" s="218" t="s">
        <v>149</v>
      </c>
      <c r="E122" s="41"/>
      <c r="F122" s="219" t="s">
        <v>1103</v>
      </c>
      <c r="G122" s="41"/>
      <c r="H122" s="41"/>
      <c r="I122" s="220"/>
      <c r="J122" s="41"/>
      <c r="K122" s="41"/>
      <c r="L122" s="45"/>
      <c r="M122" s="221"/>
      <c r="N122" s="222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149</v>
      </c>
      <c r="AU122" s="18" t="s">
        <v>83</v>
      </c>
    </row>
    <row r="123" s="2" customFormat="1">
      <c r="A123" s="39"/>
      <c r="B123" s="40"/>
      <c r="C123" s="41"/>
      <c r="D123" s="223" t="s">
        <v>151</v>
      </c>
      <c r="E123" s="41"/>
      <c r="F123" s="224" t="s">
        <v>1104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151</v>
      </c>
      <c r="AU123" s="18" t="s">
        <v>83</v>
      </c>
    </row>
    <row r="124" s="13" customFormat="1">
      <c r="A124" s="13"/>
      <c r="B124" s="225"/>
      <c r="C124" s="226"/>
      <c r="D124" s="218" t="s">
        <v>153</v>
      </c>
      <c r="E124" s="227" t="s">
        <v>28</v>
      </c>
      <c r="F124" s="228" t="s">
        <v>1106</v>
      </c>
      <c r="G124" s="226"/>
      <c r="H124" s="229">
        <v>4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153</v>
      </c>
      <c r="AU124" s="235" t="s">
        <v>83</v>
      </c>
      <c r="AV124" s="13" t="s">
        <v>83</v>
      </c>
      <c r="AW124" s="13" t="s">
        <v>35</v>
      </c>
      <c r="AX124" s="13" t="s">
        <v>73</v>
      </c>
      <c r="AY124" s="235" t="s">
        <v>140</v>
      </c>
    </row>
    <row r="125" s="14" customFormat="1">
      <c r="A125" s="14"/>
      <c r="B125" s="236"/>
      <c r="C125" s="237"/>
      <c r="D125" s="218" t="s">
        <v>153</v>
      </c>
      <c r="E125" s="238" t="s">
        <v>28</v>
      </c>
      <c r="F125" s="239" t="s">
        <v>174</v>
      </c>
      <c r="G125" s="237"/>
      <c r="H125" s="240">
        <v>4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153</v>
      </c>
      <c r="AU125" s="246" t="s">
        <v>83</v>
      </c>
      <c r="AV125" s="14" t="s">
        <v>147</v>
      </c>
      <c r="AW125" s="14" t="s">
        <v>35</v>
      </c>
      <c r="AX125" s="14" t="s">
        <v>81</v>
      </c>
      <c r="AY125" s="246" t="s">
        <v>140</v>
      </c>
    </row>
    <row r="126" s="2" customFormat="1" ht="16.5" customHeight="1">
      <c r="A126" s="39"/>
      <c r="B126" s="40"/>
      <c r="C126" s="248" t="s">
        <v>209</v>
      </c>
      <c r="D126" s="248" t="s">
        <v>290</v>
      </c>
      <c r="E126" s="249" t="s">
        <v>1107</v>
      </c>
      <c r="F126" s="250" t="s">
        <v>1108</v>
      </c>
      <c r="G126" s="251" t="s">
        <v>157</v>
      </c>
      <c r="H126" s="252">
        <v>4</v>
      </c>
      <c r="I126" s="253"/>
      <c r="J126" s="254">
        <f>ROUND(I126*H126,2)</f>
        <v>0</v>
      </c>
      <c r="K126" s="250" t="s">
        <v>28</v>
      </c>
      <c r="L126" s="255"/>
      <c r="M126" s="256" t="s">
        <v>28</v>
      </c>
      <c r="N126" s="257" t="s">
        <v>44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361</v>
      </c>
      <c r="AT126" s="216" t="s">
        <v>290</v>
      </c>
      <c r="AU126" s="216" t="s">
        <v>83</v>
      </c>
      <c r="AY126" s="18" t="s">
        <v>140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81</v>
      </c>
      <c r="BK126" s="217">
        <f>ROUND(I126*H126,2)</f>
        <v>0</v>
      </c>
      <c r="BL126" s="18" t="s">
        <v>249</v>
      </c>
      <c r="BM126" s="216" t="s">
        <v>1109</v>
      </c>
    </row>
    <row r="127" s="2" customFormat="1">
      <c r="A127" s="39"/>
      <c r="B127" s="40"/>
      <c r="C127" s="41"/>
      <c r="D127" s="218" t="s">
        <v>149</v>
      </c>
      <c r="E127" s="41"/>
      <c r="F127" s="219" t="s">
        <v>1108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149</v>
      </c>
      <c r="AU127" s="18" t="s">
        <v>83</v>
      </c>
    </row>
    <row r="128" s="13" customFormat="1">
      <c r="A128" s="13"/>
      <c r="B128" s="225"/>
      <c r="C128" s="226"/>
      <c r="D128" s="218" t="s">
        <v>153</v>
      </c>
      <c r="E128" s="227" t="s">
        <v>28</v>
      </c>
      <c r="F128" s="228" t="s">
        <v>147</v>
      </c>
      <c r="G128" s="226"/>
      <c r="H128" s="229">
        <v>4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153</v>
      </c>
      <c r="AU128" s="235" t="s">
        <v>83</v>
      </c>
      <c r="AV128" s="13" t="s">
        <v>83</v>
      </c>
      <c r="AW128" s="13" t="s">
        <v>35</v>
      </c>
      <c r="AX128" s="13" t="s">
        <v>73</v>
      </c>
      <c r="AY128" s="235" t="s">
        <v>140</v>
      </c>
    </row>
    <row r="129" s="14" customFormat="1">
      <c r="A129" s="14"/>
      <c r="B129" s="236"/>
      <c r="C129" s="237"/>
      <c r="D129" s="218" t="s">
        <v>153</v>
      </c>
      <c r="E129" s="238" t="s">
        <v>28</v>
      </c>
      <c r="F129" s="239" t="s">
        <v>174</v>
      </c>
      <c r="G129" s="237"/>
      <c r="H129" s="240">
        <v>4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153</v>
      </c>
      <c r="AU129" s="246" t="s">
        <v>83</v>
      </c>
      <c r="AV129" s="14" t="s">
        <v>147</v>
      </c>
      <c r="AW129" s="14" t="s">
        <v>35</v>
      </c>
      <c r="AX129" s="14" t="s">
        <v>81</v>
      </c>
      <c r="AY129" s="246" t="s">
        <v>140</v>
      </c>
    </row>
    <row r="130" s="2" customFormat="1" ht="16.5" customHeight="1">
      <c r="A130" s="39"/>
      <c r="B130" s="40"/>
      <c r="C130" s="205" t="s">
        <v>215</v>
      </c>
      <c r="D130" s="205" t="s">
        <v>142</v>
      </c>
      <c r="E130" s="206" t="s">
        <v>1114</v>
      </c>
      <c r="F130" s="207" t="s">
        <v>1115</v>
      </c>
      <c r="G130" s="208" t="s">
        <v>157</v>
      </c>
      <c r="H130" s="209">
        <v>1</v>
      </c>
      <c r="I130" s="210"/>
      <c r="J130" s="211">
        <f>ROUND(I130*H130,2)</f>
        <v>0</v>
      </c>
      <c r="K130" s="207" t="s">
        <v>28</v>
      </c>
      <c r="L130" s="45"/>
      <c r="M130" s="212" t="s">
        <v>28</v>
      </c>
      <c r="N130" s="213" t="s">
        <v>44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249</v>
      </c>
      <c r="AT130" s="216" t="s">
        <v>142</v>
      </c>
      <c r="AU130" s="216" t="s">
        <v>83</v>
      </c>
      <c r="AY130" s="18" t="s">
        <v>140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81</v>
      </c>
      <c r="BK130" s="217">
        <f>ROUND(I130*H130,2)</f>
        <v>0</v>
      </c>
      <c r="BL130" s="18" t="s">
        <v>249</v>
      </c>
      <c r="BM130" s="216" t="s">
        <v>1116</v>
      </c>
    </row>
    <row r="131" s="2" customFormat="1">
      <c r="A131" s="39"/>
      <c r="B131" s="40"/>
      <c r="C131" s="41"/>
      <c r="D131" s="218" t="s">
        <v>149</v>
      </c>
      <c r="E131" s="41"/>
      <c r="F131" s="219" t="s">
        <v>1115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149</v>
      </c>
      <c r="AU131" s="18" t="s">
        <v>83</v>
      </c>
    </row>
    <row r="132" s="13" customFormat="1">
      <c r="A132" s="13"/>
      <c r="B132" s="225"/>
      <c r="C132" s="226"/>
      <c r="D132" s="218" t="s">
        <v>153</v>
      </c>
      <c r="E132" s="227" t="s">
        <v>28</v>
      </c>
      <c r="F132" s="228" t="s">
        <v>81</v>
      </c>
      <c r="G132" s="226"/>
      <c r="H132" s="229">
        <v>1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153</v>
      </c>
      <c r="AU132" s="235" t="s">
        <v>83</v>
      </c>
      <c r="AV132" s="13" t="s">
        <v>83</v>
      </c>
      <c r="AW132" s="13" t="s">
        <v>35</v>
      </c>
      <c r="AX132" s="13" t="s">
        <v>81</v>
      </c>
      <c r="AY132" s="235" t="s">
        <v>140</v>
      </c>
    </row>
    <row r="133" s="14" customFormat="1">
      <c r="A133" s="14"/>
      <c r="B133" s="236"/>
      <c r="C133" s="237"/>
      <c r="D133" s="218" t="s">
        <v>153</v>
      </c>
      <c r="E133" s="238" t="s">
        <v>28</v>
      </c>
      <c r="F133" s="239" t="s">
        <v>174</v>
      </c>
      <c r="G133" s="237"/>
      <c r="H133" s="240">
        <v>1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153</v>
      </c>
      <c r="AU133" s="246" t="s">
        <v>83</v>
      </c>
      <c r="AV133" s="14" t="s">
        <v>147</v>
      </c>
      <c r="AW133" s="14" t="s">
        <v>35</v>
      </c>
      <c r="AX133" s="14" t="s">
        <v>73</v>
      </c>
      <c r="AY133" s="246" t="s">
        <v>140</v>
      </c>
    </row>
    <row r="134" s="12" customFormat="1" ht="25.92" customHeight="1">
      <c r="A134" s="12"/>
      <c r="B134" s="189"/>
      <c r="C134" s="190"/>
      <c r="D134" s="191" t="s">
        <v>72</v>
      </c>
      <c r="E134" s="192" t="s">
        <v>290</v>
      </c>
      <c r="F134" s="192" t="s">
        <v>1117</v>
      </c>
      <c r="G134" s="190"/>
      <c r="H134" s="190"/>
      <c r="I134" s="193"/>
      <c r="J134" s="194">
        <f>BK134</f>
        <v>0</v>
      </c>
      <c r="K134" s="190"/>
      <c r="L134" s="195"/>
      <c r="M134" s="196"/>
      <c r="N134" s="197"/>
      <c r="O134" s="197"/>
      <c r="P134" s="198">
        <f>P135+P196</f>
        <v>0</v>
      </c>
      <c r="Q134" s="197"/>
      <c r="R134" s="198">
        <f>R135+R196</f>
        <v>3.3369568199999997</v>
      </c>
      <c r="S134" s="197"/>
      <c r="T134" s="199">
        <f>T135+T196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0" t="s">
        <v>161</v>
      </c>
      <c r="AT134" s="201" t="s">
        <v>72</v>
      </c>
      <c r="AU134" s="201" t="s">
        <v>73</v>
      </c>
      <c r="AY134" s="200" t="s">
        <v>140</v>
      </c>
      <c r="BK134" s="202">
        <f>BK135+BK196</f>
        <v>0</v>
      </c>
    </row>
    <row r="135" s="12" customFormat="1" ht="22.8" customHeight="1">
      <c r="A135" s="12"/>
      <c r="B135" s="189"/>
      <c r="C135" s="190"/>
      <c r="D135" s="191" t="s">
        <v>72</v>
      </c>
      <c r="E135" s="203" t="s">
        <v>1118</v>
      </c>
      <c r="F135" s="203" t="s">
        <v>1119</v>
      </c>
      <c r="G135" s="190"/>
      <c r="H135" s="190"/>
      <c r="I135" s="193"/>
      <c r="J135" s="204">
        <f>BK135</f>
        <v>0</v>
      </c>
      <c r="K135" s="190"/>
      <c r="L135" s="195"/>
      <c r="M135" s="196"/>
      <c r="N135" s="197"/>
      <c r="O135" s="197"/>
      <c r="P135" s="198">
        <f>SUM(P136:P195)</f>
        <v>0</v>
      </c>
      <c r="Q135" s="197"/>
      <c r="R135" s="198">
        <f>SUM(R136:R195)</f>
        <v>0.15940399999999999</v>
      </c>
      <c r="S135" s="197"/>
      <c r="T135" s="199">
        <f>SUM(T136:T195)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0" t="s">
        <v>161</v>
      </c>
      <c r="AT135" s="201" t="s">
        <v>72</v>
      </c>
      <c r="AU135" s="201" t="s">
        <v>81</v>
      </c>
      <c r="AY135" s="200" t="s">
        <v>140</v>
      </c>
      <c r="BK135" s="202">
        <f>SUM(BK136:BK195)</f>
        <v>0</v>
      </c>
    </row>
    <row r="136" s="2" customFormat="1" ht="24.15" customHeight="1">
      <c r="A136" s="39"/>
      <c r="B136" s="40"/>
      <c r="C136" s="205" t="s">
        <v>8</v>
      </c>
      <c r="D136" s="205" t="s">
        <v>142</v>
      </c>
      <c r="E136" s="206" t="s">
        <v>1120</v>
      </c>
      <c r="F136" s="207" t="s">
        <v>1121</v>
      </c>
      <c r="G136" s="208" t="s">
        <v>157</v>
      </c>
      <c r="H136" s="209">
        <v>32</v>
      </c>
      <c r="I136" s="210"/>
      <c r="J136" s="211">
        <f>ROUND(I136*H136,2)</f>
        <v>0</v>
      </c>
      <c r="K136" s="207" t="s">
        <v>146</v>
      </c>
      <c r="L136" s="45"/>
      <c r="M136" s="212" t="s">
        <v>28</v>
      </c>
      <c r="N136" s="213" t="s">
        <v>44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568</v>
      </c>
      <c r="AT136" s="216" t="s">
        <v>142</v>
      </c>
      <c r="AU136" s="216" t="s">
        <v>83</v>
      </c>
      <c r="AY136" s="18" t="s">
        <v>140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81</v>
      </c>
      <c r="BK136" s="217">
        <f>ROUND(I136*H136,2)</f>
        <v>0</v>
      </c>
      <c r="BL136" s="18" t="s">
        <v>568</v>
      </c>
      <c r="BM136" s="216" t="s">
        <v>1122</v>
      </c>
    </row>
    <row r="137" s="2" customFormat="1">
      <c r="A137" s="39"/>
      <c r="B137" s="40"/>
      <c r="C137" s="41"/>
      <c r="D137" s="218" t="s">
        <v>149</v>
      </c>
      <c r="E137" s="41"/>
      <c r="F137" s="219" t="s">
        <v>1123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149</v>
      </c>
      <c r="AU137" s="18" t="s">
        <v>83</v>
      </c>
    </row>
    <row r="138" s="2" customFormat="1">
      <c r="A138" s="39"/>
      <c r="B138" s="40"/>
      <c r="C138" s="41"/>
      <c r="D138" s="223" t="s">
        <v>151</v>
      </c>
      <c r="E138" s="41"/>
      <c r="F138" s="224" t="s">
        <v>1124</v>
      </c>
      <c r="G138" s="41"/>
      <c r="H138" s="41"/>
      <c r="I138" s="220"/>
      <c r="J138" s="41"/>
      <c r="K138" s="41"/>
      <c r="L138" s="45"/>
      <c r="M138" s="221"/>
      <c r="N138" s="222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151</v>
      </c>
      <c r="AU138" s="18" t="s">
        <v>83</v>
      </c>
    </row>
    <row r="139" s="13" customFormat="1">
      <c r="A139" s="13"/>
      <c r="B139" s="225"/>
      <c r="C139" s="226"/>
      <c r="D139" s="218" t="s">
        <v>153</v>
      </c>
      <c r="E139" s="227" t="s">
        <v>28</v>
      </c>
      <c r="F139" s="228" t="s">
        <v>361</v>
      </c>
      <c r="G139" s="226"/>
      <c r="H139" s="229">
        <v>32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153</v>
      </c>
      <c r="AU139" s="235" t="s">
        <v>83</v>
      </c>
      <c r="AV139" s="13" t="s">
        <v>83</v>
      </c>
      <c r="AW139" s="13" t="s">
        <v>35</v>
      </c>
      <c r="AX139" s="13" t="s">
        <v>73</v>
      </c>
      <c r="AY139" s="235" t="s">
        <v>140</v>
      </c>
    </row>
    <row r="140" s="14" customFormat="1">
      <c r="A140" s="14"/>
      <c r="B140" s="236"/>
      <c r="C140" s="237"/>
      <c r="D140" s="218" t="s">
        <v>153</v>
      </c>
      <c r="E140" s="238" t="s">
        <v>28</v>
      </c>
      <c r="F140" s="239" t="s">
        <v>174</v>
      </c>
      <c r="G140" s="237"/>
      <c r="H140" s="240">
        <v>32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153</v>
      </c>
      <c r="AU140" s="246" t="s">
        <v>83</v>
      </c>
      <c r="AV140" s="14" t="s">
        <v>147</v>
      </c>
      <c r="AW140" s="14" t="s">
        <v>35</v>
      </c>
      <c r="AX140" s="14" t="s">
        <v>81</v>
      </c>
      <c r="AY140" s="246" t="s">
        <v>140</v>
      </c>
    </row>
    <row r="141" s="2" customFormat="1" ht="24.15" customHeight="1">
      <c r="A141" s="39"/>
      <c r="B141" s="40"/>
      <c r="C141" s="205" t="s">
        <v>230</v>
      </c>
      <c r="D141" s="205" t="s">
        <v>142</v>
      </c>
      <c r="E141" s="206" t="s">
        <v>1125</v>
      </c>
      <c r="F141" s="207" t="s">
        <v>1126</v>
      </c>
      <c r="G141" s="208" t="s">
        <v>157</v>
      </c>
      <c r="H141" s="209">
        <v>16</v>
      </c>
      <c r="I141" s="210"/>
      <c r="J141" s="211">
        <f>ROUND(I141*H141,2)</f>
        <v>0</v>
      </c>
      <c r="K141" s="207" t="s">
        <v>146</v>
      </c>
      <c r="L141" s="45"/>
      <c r="M141" s="212" t="s">
        <v>28</v>
      </c>
      <c r="N141" s="213" t="s">
        <v>44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568</v>
      </c>
      <c r="AT141" s="216" t="s">
        <v>142</v>
      </c>
      <c r="AU141" s="216" t="s">
        <v>83</v>
      </c>
      <c r="AY141" s="18" t="s">
        <v>140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81</v>
      </c>
      <c r="BK141" s="217">
        <f>ROUND(I141*H141,2)</f>
        <v>0</v>
      </c>
      <c r="BL141" s="18" t="s">
        <v>568</v>
      </c>
      <c r="BM141" s="216" t="s">
        <v>1127</v>
      </c>
    </row>
    <row r="142" s="2" customFormat="1">
      <c r="A142" s="39"/>
      <c r="B142" s="40"/>
      <c r="C142" s="41"/>
      <c r="D142" s="218" t="s">
        <v>149</v>
      </c>
      <c r="E142" s="41"/>
      <c r="F142" s="219" t="s">
        <v>1128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149</v>
      </c>
      <c r="AU142" s="18" t="s">
        <v>83</v>
      </c>
    </row>
    <row r="143" s="2" customFormat="1">
      <c r="A143" s="39"/>
      <c r="B143" s="40"/>
      <c r="C143" s="41"/>
      <c r="D143" s="223" t="s">
        <v>151</v>
      </c>
      <c r="E143" s="41"/>
      <c r="F143" s="224" t="s">
        <v>1129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151</v>
      </c>
      <c r="AU143" s="18" t="s">
        <v>83</v>
      </c>
    </row>
    <row r="144" s="13" customFormat="1">
      <c r="A144" s="13"/>
      <c r="B144" s="225"/>
      <c r="C144" s="226"/>
      <c r="D144" s="218" t="s">
        <v>153</v>
      </c>
      <c r="E144" s="227" t="s">
        <v>28</v>
      </c>
      <c r="F144" s="228" t="s">
        <v>249</v>
      </c>
      <c r="G144" s="226"/>
      <c r="H144" s="229">
        <v>16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153</v>
      </c>
      <c r="AU144" s="235" t="s">
        <v>83</v>
      </c>
      <c r="AV144" s="13" t="s">
        <v>83</v>
      </c>
      <c r="AW144" s="13" t="s">
        <v>35</v>
      </c>
      <c r="AX144" s="13" t="s">
        <v>81</v>
      </c>
      <c r="AY144" s="235" t="s">
        <v>140</v>
      </c>
    </row>
    <row r="145" s="2" customFormat="1" ht="33" customHeight="1">
      <c r="A145" s="39"/>
      <c r="B145" s="40"/>
      <c r="C145" s="205" t="s">
        <v>236</v>
      </c>
      <c r="D145" s="205" t="s">
        <v>142</v>
      </c>
      <c r="E145" s="206" t="s">
        <v>1130</v>
      </c>
      <c r="F145" s="207" t="s">
        <v>1131</v>
      </c>
      <c r="G145" s="208" t="s">
        <v>157</v>
      </c>
      <c r="H145" s="209">
        <v>8</v>
      </c>
      <c r="I145" s="210"/>
      <c r="J145" s="211">
        <f>ROUND(I145*H145,2)</f>
        <v>0</v>
      </c>
      <c r="K145" s="207" t="s">
        <v>146</v>
      </c>
      <c r="L145" s="45"/>
      <c r="M145" s="212" t="s">
        <v>28</v>
      </c>
      <c r="N145" s="213" t="s">
        <v>44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568</v>
      </c>
      <c r="AT145" s="216" t="s">
        <v>142</v>
      </c>
      <c r="AU145" s="216" t="s">
        <v>83</v>
      </c>
      <c r="AY145" s="18" t="s">
        <v>140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81</v>
      </c>
      <c r="BK145" s="217">
        <f>ROUND(I145*H145,2)</f>
        <v>0</v>
      </c>
      <c r="BL145" s="18" t="s">
        <v>568</v>
      </c>
      <c r="BM145" s="216" t="s">
        <v>1132</v>
      </c>
    </row>
    <row r="146" s="2" customFormat="1">
      <c r="A146" s="39"/>
      <c r="B146" s="40"/>
      <c r="C146" s="41"/>
      <c r="D146" s="218" t="s">
        <v>149</v>
      </c>
      <c r="E146" s="41"/>
      <c r="F146" s="219" t="s">
        <v>1133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149</v>
      </c>
      <c r="AU146" s="18" t="s">
        <v>83</v>
      </c>
    </row>
    <row r="147" s="2" customFormat="1">
      <c r="A147" s="39"/>
      <c r="B147" s="40"/>
      <c r="C147" s="41"/>
      <c r="D147" s="223" t="s">
        <v>151</v>
      </c>
      <c r="E147" s="41"/>
      <c r="F147" s="224" t="s">
        <v>1134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151</v>
      </c>
      <c r="AU147" s="18" t="s">
        <v>83</v>
      </c>
    </row>
    <row r="148" s="13" customFormat="1">
      <c r="A148" s="13"/>
      <c r="B148" s="225"/>
      <c r="C148" s="226"/>
      <c r="D148" s="218" t="s">
        <v>153</v>
      </c>
      <c r="E148" s="227" t="s">
        <v>28</v>
      </c>
      <c r="F148" s="228" t="s">
        <v>197</v>
      </c>
      <c r="G148" s="226"/>
      <c r="H148" s="229">
        <v>8</v>
      </c>
      <c r="I148" s="230"/>
      <c r="J148" s="226"/>
      <c r="K148" s="226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153</v>
      </c>
      <c r="AU148" s="235" t="s">
        <v>83</v>
      </c>
      <c r="AV148" s="13" t="s">
        <v>83</v>
      </c>
      <c r="AW148" s="13" t="s">
        <v>35</v>
      </c>
      <c r="AX148" s="13" t="s">
        <v>81</v>
      </c>
      <c r="AY148" s="235" t="s">
        <v>140</v>
      </c>
    </row>
    <row r="149" s="2" customFormat="1" ht="33" customHeight="1">
      <c r="A149" s="39"/>
      <c r="B149" s="40"/>
      <c r="C149" s="205" t="s">
        <v>242</v>
      </c>
      <c r="D149" s="205" t="s">
        <v>142</v>
      </c>
      <c r="E149" s="206" t="s">
        <v>1135</v>
      </c>
      <c r="F149" s="207" t="s">
        <v>1136</v>
      </c>
      <c r="G149" s="208" t="s">
        <v>157</v>
      </c>
      <c r="H149" s="209">
        <v>8</v>
      </c>
      <c r="I149" s="210"/>
      <c r="J149" s="211">
        <f>ROUND(I149*H149,2)</f>
        <v>0</v>
      </c>
      <c r="K149" s="207" t="s">
        <v>146</v>
      </c>
      <c r="L149" s="45"/>
      <c r="M149" s="212" t="s">
        <v>28</v>
      </c>
      <c r="N149" s="213" t="s">
        <v>44</v>
      </c>
      <c r="O149" s="85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568</v>
      </c>
      <c r="AT149" s="216" t="s">
        <v>142</v>
      </c>
      <c r="AU149" s="216" t="s">
        <v>83</v>
      </c>
      <c r="AY149" s="18" t="s">
        <v>140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81</v>
      </c>
      <c r="BK149" s="217">
        <f>ROUND(I149*H149,2)</f>
        <v>0</v>
      </c>
      <c r="BL149" s="18" t="s">
        <v>568</v>
      </c>
      <c r="BM149" s="216" t="s">
        <v>1137</v>
      </c>
    </row>
    <row r="150" s="2" customFormat="1">
      <c r="A150" s="39"/>
      <c r="B150" s="40"/>
      <c r="C150" s="41"/>
      <c r="D150" s="218" t="s">
        <v>149</v>
      </c>
      <c r="E150" s="41"/>
      <c r="F150" s="219" t="s">
        <v>1138</v>
      </c>
      <c r="G150" s="41"/>
      <c r="H150" s="41"/>
      <c r="I150" s="220"/>
      <c r="J150" s="41"/>
      <c r="K150" s="41"/>
      <c r="L150" s="45"/>
      <c r="M150" s="221"/>
      <c r="N150" s="222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149</v>
      </c>
      <c r="AU150" s="18" t="s">
        <v>83</v>
      </c>
    </row>
    <row r="151" s="2" customFormat="1">
      <c r="A151" s="39"/>
      <c r="B151" s="40"/>
      <c r="C151" s="41"/>
      <c r="D151" s="223" t="s">
        <v>151</v>
      </c>
      <c r="E151" s="41"/>
      <c r="F151" s="224" t="s">
        <v>1139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151</v>
      </c>
      <c r="AU151" s="18" t="s">
        <v>83</v>
      </c>
    </row>
    <row r="152" s="13" customFormat="1">
      <c r="A152" s="13"/>
      <c r="B152" s="225"/>
      <c r="C152" s="226"/>
      <c r="D152" s="218" t="s">
        <v>153</v>
      </c>
      <c r="E152" s="227" t="s">
        <v>28</v>
      </c>
      <c r="F152" s="228" t="s">
        <v>197</v>
      </c>
      <c r="G152" s="226"/>
      <c r="H152" s="229">
        <v>8</v>
      </c>
      <c r="I152" s="230"/>
      <c r="J152" s="226"/>
      <c r="K152" s="226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153</v>
      </c>
      <c r="AU152" s="235" t="s">
        <v>83</v>
      </c>
      <c r="AV152" s="13" t="s">
        <v>83</v>
      </c>
      <c r="AW152" s="13" t="s">
        <v>35</v>
      </c>
      <c r="AX152" s="13" t="s">
        <v>81</v>
      </c>
      <c r="AY152" s="235" t="s">
        <v>140</v>
      </c>
    </row>
    <row r="153" s="2" customFormat="1" ht="24.15" customHeight="1">
      <c r="A153" s="39"/>
      <c r="B153" s="40"/>
      <c r="C153" s="248" t="s">
        <v>249</v>
      </c>
      <c r="D153" s="248" t="s">
        <v>290</v>
      </c>
      <c r="E153" s="249" t="s">
        <v>1140</v>
      </c>
      <c r="F153" s="250" t="s">
        <v>1141</v>
      </c>
      <c r="G153" s="251" t="s">
        <v>157</v>
      </c>
      <c r="H153" s="252">
        <v>8</v>
      </c>
      <c r="I153" s="253"/>
      <c r="J153" s="254">
        <f>ROUND(I153*H153,2)</f>
        <v>0</v>
      </c>
      <c r="K153" s="250" t="s">
        <v>146</v>
      </c>
      <c r="L153" s="255"/>
      <c r="M153" s="256" t="s">
        <v>28</v>
      </c>
      <c r="N153" s="257" t="s">
        <v>44</v>
      </c>
      <c r="O153" s="85"/>
      <c r="P153" s="214">
        <f>O153*H153</f>
        <v>0</v>
      </c>
      <c r="Q153" s="214">
        <v>0.0037000000000000002</v>
      </c>
      <c r="R153" s="214">
        <f>Q153*H153</f>
        <v>0.029600000000000001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1142</v>
      </c>
      <c r="AT153" s="216" t="s">
        <v>290</v>
      </c>
      <c r="AU153" s="216" t="s">
        <v>83</v>
      </c>
      <c r="AY153" s="18" t="s">
        <v>140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81</v>
      </c>
      <c r="BK153" s="217">
        <f>ROUND(I153*H153,2)</f>
        <v>0</v>
      </c>
      <c r="BL153" s="18" t="s">
        <v>1142</v>
      </c>
      <c r="BM153" s="216" t="s">
        <v>1143</v>
      </c>
    </row>
    <row r="154" s="2" customFormat="1">
      <c r="A154" s="39"/>
      <c r="B154" s="40"/>
      <c r="C154" s="41"/>
      <c r="D154" s="218" t="s">
        <v>149</v>
      </c>
      <c r="E154" s="41"/>
      <c r="F154" s="219" t="s">
        <v>1141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149</v>
      </c>
      <c r="AU154" s="18" t="s">
        <v>83</v>
      </c>
    </row>
    <row r="155" s="13" customFormat="1">
      <c r="A155" s="13"/>
      <c r="B155" s="225"/>
      <c r="C155" s="226"/>
      <c r="D155" s="218" t="s">
        <v>153</v>
      </c>
      <c r="E155" s="227" t="s">
        <v>28</v>
      </c>
      <c r="F155" s="228" t="s">
        <v>197</v>
      </c>
      <c r="G155" s="226"/>
      <c r="H155" s="229">
        <v>8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153</v>
      </c>
      <c r="AU155" s="235" t="s">
        <v>83</v>
      </c>
      <c r="AV155" s="13" t="s">
        <v>83</v>
      </c>
      <c r="AW155" s="13" t="s">
        <v>35</v>
      </c>
      <c r="AX155" s="13" t="s">
        <v>81</v>
      </c>
      <c r="AY155" s="235" t="s">
        <v>140</v>
      </c>
    </row>
    <row r="156" s="2" customFormat="1" ht="24.15" customHeight="1">
      <c r="A156" s="39"/>
      <c r="B156" s="40"/>
      <c r="C156" s="248" t="s">
        <v>256</v>
      </c>
      <c r="D156" s="248" t="s">
        <v>290</v>
      </c>
      <c r="E156" s="249" t="s">
        <v>1144</v>
      </c>
      <c r="F156" s="250" t="s">
        <v>1145</v>
      </c>
      <c r="G156" s="251" t="s">
        <v>531</v>
      </c>
      <c r="H156" s="252">
        <v>8</v>
      </c>
      <c r="I156" s="253"/>
      <c r="J156" s="254">
        <f>ROUND(I156*H156,2)</f>
        <v>0</v>
      </c>
      <c r="K156" s="250" t="s">
        <v>146</v>
      </c>
      <c r="L156" s="255"/>
      <c r="M156" s="256" t="s">
        <v>28</v>
      </c>
      <c r="N156" s="257" t="s">
        <v>44</v>
      </c>
      <c r="O156" s="85"/>
      <c r="P156" s="214">
        <f>O156*H156</f>
        <v>0</v>
      </c>
      <c r="Q156" s="214">
        <v>0.00013999999999999999</v>
      </c>
      <c r="R156" s="214">
        <f>Q156*H156</f>
        <v>0.0011199999999999999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1142</v>
      </c>
      <c r="AT156" s="216" t="s">
        <v>290</v>
      </c>
      <c r="AU156" s="216" t="s">
        <v>83</v>
      </c>
      <c r="AY156" s="18" t="s">
        <v>140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81</v>
      </c>
      <c r="BK156" s="217">
        <f>ROUND(I156*H156,2)</f>
        <v>0</v>
      </c>
      <c r="BL156" s="18" t="s">
        <v>1142</v>
      </c>
      <c r="BM156" s="216" t="s">
        <v>1146</v>
      </c>
    </row>
    <row r="157" s="2" customFormat="1">
      <c r="A157" s="39"/>
      <c r="B157" s="40"/>
      <c r="C157" s="41"/>
      <c r="D157" s="218" t="s">
        <v>149</v>
      </c>
      <c r="E157" s="41"/>
      <c r="F157" s="219" t="s">
        <v>1145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149</v>
      </c>
      <c r="AU157" s="18" t="s">
        <v>83</v>
      </c>
    </row>
    <row r="158" s="13" customFormat="1">
      <c r="A158" s="13"/>
      <c r="B158" s="225"/>
      <c r="C158" s="226"/>
      <c r="D158" s="218" t="s">
        <v>153</v>
      </c>
      <c r="E158" s="227" t="s">
        <v>28</v>
      </c>
      <c r="F158" s="228" t="s">
        <v>197</v>
      </c>
      <c r="G158" s="226"/>
      <c r="H158" s="229">
        <v>8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153</v>
      </c>
      <c r="AU158" s="235" t="s">
        <v>83</v>
      </c>
      <c r="AV158" s="13" t="s">
        <v>83</v>
      </c>
      <c r="AW158" s="13" t="s">
        <v>35</v>
      </c>
      <c r="AX158" s="13" t="s">
        <v>81</v>
      </c>
      <c r="AY158" s="235" t="s">
        <v>140</v>
      </c>
    </row>
    <row r="159" s="2" customFormat="1" ht="24.15" customHeight="1">
      <c r="A159" s="39"/>
      <c r="B159" s="40"/>
      <c r="C159" s="205" t="s">
        <v>265</v>
      </c>
      <c r="D159" s="205" t="s">
        <v>142</v>
      </c>
      <c r="E159" s="206" t="s">
        <v>1147</v>
      </c>
      <c r="F159" s="207" t="s">
        <v>1148</v>
      </c>
      <c r="G159" s="208" t="s">
        <v>157</v>
      </c>
      <c r="H159" s="209">
        <v>4</v>
      </c>
      <c r="I159" s="210"/>
      <c r="J159" s="211">
        <f>ROUND(I159*H159,2)</f>
        <v>0</v>
      </c>
      <c r="K159" s="207" t="s">
        <v>146</v>
      </c>
      <c r="L159" s="45"/>
      <c r="M159" s="212" t="s">
        <v>28</v>
      </c>
      <c r="N159" s="213" t="s">
        <v>44</v>
      </c>
      <c r="O159" s="85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568</v>
      </c>
      <c r="AT159" s="216" t="s">
        <v>142</v>
      </c>
      <c r="AU159" s="216" t="s">
        <v>83</v>
      </c>
      <c r="AY159" s="18" t="s">
        <v>140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81</v>
      </c>
      <c r="BK159" s="217">
        <f>ROUND(I159*H159,2)</f>
        <v>0</v>
      </c>
      <c r="BL159" s="18" t="s">
        <v>568</v>
      </c>
      <c r="BM159" s="216" t="s">
        <v>1149</v>
      </c>
    </row>
    <row r="160" s="2" customFormat="1">
      <c r="A160" s="39"/>
      <c r="B160" s="40"/>
      <c r="C160" s="41"/>
      <c r="D160" s="218" t="s">
        <v>149</v>
      </c>
      <c r="E160" s="41"/>
      <c r="F160" s="219" t="s">
        <v>1150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149</v>
      </c>
      <c r="AU160" s="18" t="s">
        <v>83</v>
      </c>
    </row>
    <row r="161" s="2" customFormat="1">
      <c r="A161" s="39"/>
      <c r="B161" s="40"/>
      <c r="C161" s="41"/>
      <c r="D161" s="223" t="s">
        <v>151</v>
      </c>
      <c r="E161" s="41"/>
      <c r="F161" s="224" t="s">
        <v>1151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151</v>
      </c>
      <c r="AU161" s="18" t="s">
        <v>83</v>
      </c>
    </row>
    <row r="162" s="13" customFormat="1">
      <c r="A162" s="13"/>
      <c r="B162" s="225"/>
      <c r="C162" s="226"/>
      <c r="D162" s="218" t="s">
        <v>153</v>
      </c>
      <c r="E162" s="227" t="s">
        <v>28</v>
      </c>
      <c r="F162" s="228" t="s">
        <v>1106</v>
      </c>
      <c r="G162" s="226"/>
      <c r="H162" s="229">
        <v>4</v>
      </c>
      <c r="I162" s="230"/>
      <c r="J162" s="226"/>
      <c r="K162" s="226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153</v>
      </c>
      <c r="AU162" s="235" t="s">
        <v>83</v>
      </c>
      <c r="AV162" s="13" t="s">
        <v>83</v>
      </c>
      <c r="AW162" s="13" t="s">
        <v>35</v>
      </c>
      <c r="AX162" s="13" t="s">
        <v>73</v>
      </c>
      <c r="AY162" s="235" t="s">
        <v>140</v>
      </c>
    </row>
    <row r="163" s="14" customFormat="1">
      <c r="A163" s="14"/>
      <c r="B163" s="236"/>
      <c r="C163" s="237"/>
      <c r="D163" s="218" t="s">
        <v>153</v>
      </c>
      <c r="E163" s="238" t="s">
        <v>28</v>
      </c>
      <c r="F163" s="239" t="s">
        <v>174</v>
      </c>
      <c r="G163" s="237"/>
      <c r="H163" s="240">
        <v>4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153</v>
      </c>
      <c r="AU163" s="246" t="s">
        <v>83</v>
      </c>
      <c r="AV163" s="14" t="s">
        <v>147</v>
      </c>
      <c r="AW163" s="14" t="s">
        <v>35</v>
      </c>
      <c r="AX163" s="14" t="s">
        <v>81</v>
      </c>
      <c r="AY163" s="246" t="s">
        <v>140</v>
      </c>
    </row>
    <row r="164" s="2" customFormat="1" ht="37.8" customHeight="1">
      <c r="A164" s="39"/>
      <c r="B164" s="40"/>
      <c r="C164" s="248" t="s">
        <v>272</v>
      </c>
      <c r="D164" s="248" t="s">
        <v>290</v>
      </c>
      <c r="E164" s="249" t="s">
        <v>1153</v>
      </c>
      <c r="F164" s="250" t="s">
        <v>1154</v>
      </c>
      <c r="G164" s="251" t="s">
        <v>157</v>
      </c>
      <c r="H164" s="252">
        <v>4</v>
      </c>
      <c r="I164" s="253"/>
      <c r="J164" s="254">
        <f>ROUND(I164*H164,2)</f>
        <v>0</v>
      </c>
      <c r="K164" s="250" t="s">
        <v>28</v>
      </c>
      <c r="L164" s="255"/>
      <c r="M164" s="256" t="s">
        <v>28</v>
      </c>
      <c r="N164" s="257" t="s">
        <v>44</v>
      </c>
      <c r="O164" s="85"/>
      <c r="P164" s="214">
        <f>O164*H164</f>
        <v>0</v>
      </c>
      <c r="Q164" s="214">
        <v>0</v>
      </c>
      <c r="R164" s="214">
        <f>Q164*H164</f>
        <v>0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1155</v>
      </c>
      <c r="AT164" s="216" t="s">
        <v>290</v>
      </c>
      <c r="AU164" s="216" t="s">
        <v>83</v>
      </c>
      <c r="AY164" s="18" t="s">
        <v>140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81</v>
      </c>
      <c r="BK164" s="217">
        <f>ROUND(I164*H164,2)</f>
        <v>0</v>
      </c>
      <c r="BL164" s="18" t="s">
        <v>568</v>
      </c>
      <c r="BM164" s="216" t="s">
        <v>1156</v>
      </c>
    </row>
    <row r="165" s="2" customFormat="1">
      <c r="A165" s="39"/>
      <c r="B165" s="40"/>
      <c r="C165" s="41"/>
      <c r="D165" s="218" t="s">
        <v>149</v>
      </c>
      <c r="E165" s="41"/>
      <c r="F165" s="219" t="s">
        <v>1157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149</v>
      </c>
      <c r="AU165" s="18" t="s">
        <v>83</v>
      </c>
    </row>
    <row r="166" s="2" customFormat="1">
      <c r="A166" s="39"/>
      <c r="B166" s="40"/>
      <c r="C166" s="41"/>
      <c r="D166" s="218" t="s">
        <v>221</v>
      </c>
      <c r="E166" s="41"/>
      <c r="F166" s="247" t="s">
        <v>1158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221</v>
      </c>
      <c r="AU166" s="18" t="s">
        <v>83</v>
      </c>
    </row>
    <row r="167" s="13" customFormat="1">
      <c r="A167" s="13"/>
      <c r="B167" s="225"/>
      <c r="C167" s="226"/>
      <c r="D167" s="218" t="s">
        <v>153</v>
      </c>
      <c r="E167" s="227" t="s">
        <v>28</v>
      </c>
      <c r="F167" s="228" t="s">
        <v>147</v>
      </c>
      <c r="G167" s="226"/>
      <c r="H167" s="229">
        <v>4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153</v>
      </c>
      <c r="AU167" s="235" t="s">
        <v>83</v>
      </c>
      <c r="AV167" s="13" t="s">
        <v>83</v>
      </c>
      <c r="AW167" s="13" t="s">
        <v>35</v>
      </c>
      <c r="AX167" s="13" t="s">
        <v>81</v>
      </c>
      <c r="AY167" s="235" t="s">
        <v>140</v>
      </c>
    </row>
    <row r="168" s="2" customFormat="1" ht="16.5" customHeight="1">
      <c r="A168" s="39"/>
      <c r="B168" s="40"/>
      <c r="C168" s="205" t="s">
        <v>281</v>
      </c>
      <c r="D168" s="205" t="s">
        <v>142</v>
      </c>
      <c r="E168" s="206" t="s">
        <v>1159</v>
      </c>
      <c r="F168" s="207" t="s">
        <v>1160</v>
      </c>
      <c r="G168" s="208" t="s">
        <v>157</v>
      </c>
      <c r="H168" s="209">
        <v>4</v>
      </c>
      <c r="I168" s="210"/>
      <c r="J168" s="211">
        <f>ROUND(I168*H168,2)</f>
        <v>0</v>
      </c>
      <c r="K168" s="207" t="s">
        <v>146</v>
      </c>
      <c r="L168" s="45"/>
      <c r="M168" s="212" t="s">
        <v>28</v>
      </c>
      <c r="N168" s="213" t="s">
        <v>44</v>
      </c>
      <c r="O168" s="85"/>
      <c r="P168" s="214">
        <f>O168*H168</f>
        <v>0</v>
      </c>
      <c r="Q168" s="214">
        <v>0</v>
      </c>
      <c r="R168" s="214">
        <f>Q168*H168</f>
        <v>0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568</v>
      </c>
      <c r="AT168" s="216" t="s">
        <v>142</v>
      </c>
      <c r="AU168" s="216" t="s">
        <v>83</v>
      </c>
      <c r="AY168" s="18" t="s">
        <v>140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81</v>
      </c>
      <c r="BK168" s="217">
        <f>ROUND(I168*H168,2)</f>
        <v>0</v>
      </c>
      <c r="BL168" s="18" t="s">
        <v>568</v>
      </c>
      <c r="BM168" s="216" t="s">
        <v>1161</v>
      </c>
    </row>
    <row r="169" s="2" customFormat="1">
      <c r="A169" s="39"/>
      <c r="B169" s="40"/>
      <c r="C169" s="41"/>
      <c r="D169" s="218" t="s">
        <v>149</v>
      </c>
      <c r="E169" s="41"/>
      <c r="F169" s="219" t="s">
        <v>1160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149</v>
      </c>
      <c r="AU169" s="18" t="s">
        <v>83</v>
      </c>
    </row>
    <row r="170" s="2" customFormat="1">
      <c r="A170" s="39"/>
      <c r="B170" s="40"/>
      <c r="C170" s="41"/>
      <c r="D170" s="223" t="s">
        <v>151</v>
      </c>
      <c r="E170" s="41"/>
      <c r="F170" s="224" t="s">
        <v>1162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151</v>
      </c>
      <c r="AU170" s="18" t="s">
        <v>83</v>
      </c>
    </row>
    <row r="171" s="13" customFormat="1">
      <c r="A171" s="13"/>
      <c r="B171" s="225"/>
      <c r="C171" s="226"/>
      <c r="D171" s="218" t="s">
        <v>153</v>
      </c>
      <c r="E171" s="227" t="s">
        <v>28</v>
      </c>
      <c r="F171" s="228" t="s">
        <v>1106</v>
      </c>
      <c r="G171" s="226"/>
      <c r="H171" s="229">
        <v>4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153</v>
      </c>
      <c r="AU171" s="235" t="s">
        <v>83</v>
      </c>
      <c r="AV171" s="13" t="s">
        <v>83</v>
      </c>
      <c r="AW171" s="13" t="s">
        <v>35</v>
      </c>
      <c r="AX171" s="13" t="s">
        <v>73</v>
      </c>
      <c r="AY171" s="235" t="s">
        <v>140</v>
      </c>
    </row>
    <row r="172" s="14" customFormat="1">
      <c r="A172" s="14"/>
      <c r="B172" s="236"/>
      <c r="C172" s="237"/>
      <c r="D172" s="218" t="s">
        <v>153</v>
      </c>
      <c r="E172" s="238" t="s">
        <v>28</v>
      </c>
      <c r="F172" s="239" t="s">
        <v>174</v>
      </c>
      <c r="G172" s="237"/>
      <c r="H172" s="240">
        <v>4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153</v>
      </c>
      <c r="AU172" s="246" t="s">
        <v>83</v>
      </c>
      <c r="AV172" s="14" t="s">
        <v>147</v>
      </c>
      <c r="AW172" s="14" t="s">
        <v>35</v>
      </c>
      <c r="AX172" s="14" t="s">
        <v>81</v>
      </c>
      <c r="AY172" s="246" t="s">
        <v>140</v>
      </c>
    </row>
    <row r="173" s="2" customFormat="1" ht="21.75" customHeight="1">
      <c r="A173" s="39"/>
      <c r="B173" s="40"/>
      <c r="C173" s="248" t="s">
        <v>7</v>
      </c>
      <c r="D173" s="248" t="s">
        <v>290</v>
      </c>
      <c r="E173" s="249" t="s">
        <v>1163</v>
      </c>
      <c r="F173" s="250" t="s">
        <v>1164</v>
      </c>
      <c r="G173" s="251" t="s">
        <v>157</v>
      </c>
      <c r="H173" s="252">
        <v>4</v>
      </c>
      <c r="I173" s="253"/>
      <c r="J173" s="254">
        <f>ROUND(I173*H173,2)</f>
        <v>0</v>
      </c>
      <c r="K173" s="250" t="s">
        <v>28</v>
      </c>
      <c r="L173" s="255"/>
      <c r="M173" s="256" t="s">
        <v>28</v>
      </c>
      <c r="N173" s="257" t="s">
        <v>44</v>
      </c>
      <c r="O173" s="85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1155</v>
      </c>
      <c r="AT173" s="216" t="s">
        <v>290</v>
      </c>
      <c r="AU173" s="216" t="s">
        <v>83</v>
      </c>
      <c r="AY173" s="18" t="s">
        <v>140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81</v>
      </c>
      <c r="BK173" s="217">
        <f>ROUND(I173*H173,2)</f>
        <v>0</v>
      </c>
      <c r="BL173" s="18" t="s">
        <v>568</v>
      </c>
      <c r="BM173" s="216" t="s">
        <v>1165</v>
      </c>
    </row>
    <row r="174" s="2" customFormat="1">
      <c r="A174" s="39"/>
      <c r="B174" s="40"/>
      <c r="C174" s="41"/>
      <c r="D174" s="218" t="s">
        <v>149</v>
      </c>
      <c r="E174" s="41"/>
      <c r="F174" s="219" t="s">
        <v>1164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149</v>
      </c>
      <c r="AU174" s="18" t="s">
        <v>83</v>
      </c>
    </row>
    <row r="175" s="13" customFormat="1">
      <c r="A175" s="13"/>
      <c r="B175" s="225"/>
      <c r="C175" s="226"/>
      <c r="D175" s="218" t="s">
        <v>153</v>
      </c>
      <c r="E175" s="227" t="s">
        <v>28</v>
      </c>
      <c r="F175" s="228" t="s">
        <v>147</v>
      </c>
      <c r="G175" s="226"/>
      <c r="H175" s="229">
        <v>4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153</v>
      </c>
      <c r="AU175" s="235" t="s">
        <v>83</v>
      </c>
      <c r="AV175" s="13" t="s">
        <v>83</v>
      </c>
      <c r="AW175" s="13" t="s">
        <v>35</v>
      </c>
      <c r="AX175" s="13" t="s">
        <v>73</v>
      </c>
      <c r="AY175" s="235" t="s">
        <v>140</v>
      </c>
    </row>
    <row r="176" s="14" customFormat="1">
      <c r="A176" s="14"/>
      <c r="B176" s="236"/>
      <c r="C176" s="237"/>
      <c r="D176" s="218" t="s">
        <v>153</v>
      </c>
      <c r="E176" s="238" t="s">
        <v>28</v>
      </c>
      <c r="F176" s="239" t="s">
        <v>174</v>
      </c>
      <c r="G176" s="237"/>
      <c r="H176" s="240">
        <v>4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153</v>
      </c>
      <c r="AU176" s="246" t="s">
        <v>83</v>
      </c>
      <c r="AV176" s="14" t="s">
        <v>147</v>
      </c>
      <c r="AW176" s="14" t="s">
        <v>35</v>
      </c>
      <c r="AX176" s="14" t="s">
        <v>81</v>
      </c>
      <c r="AY176" s="246" t="s">
        <v>140</v>
      </c>
    </row>
    <row r="177" s="2" customFormat="1" ht="24.15" customHeight="1">
      <c r="A177" s="39"/>
      <c r="B177" s="40"/>
      <c r="C177" s="248" t="s">
        <v>296</v>
      </c>
      <c r="D177" s="248" t="s">
        <v>290</v>
      </c>
      <c r="E177" s="249" t="s">
        <v>1166</v>
      </c>
      <c r="F177" s="250" t="s">
        <v>1167</v>
      </c>
      <c r="G177" s="251" t="s">
        <v>157</v>
      </c>
      <c r="H177" s="252">
        <v>4</v>
      </c>
      <c r="I177" s="253"/>
      <c r="J177" s="254">
        <f>ROUND(I177*H177,2)</f>
        <v>0</v>
      </c>
      <c r="K177" s="250" t="s">
        <v>28</v>
      </c>
      <c r="L177" s="255"/>
      <c r="M177" s="256" t="s">
        <v>28</v>
      </c>
      <c r="N177" s="257" t="s">
        <v>44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1155</v>
      </c>
      <c r="AT177" s="216" t="s">
        <v>290</v>
      </c>
      <c r="AU177" s="216" t="s">
        <v>83</v>
      </c>
      <c r="AY177" s="18" t="s">
        <v>140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81</v>
      </c>
      <c r="BK177" s="217">
        <f>ROUND(I177*H177,2)</f>
        <v>0</v>
      </c>
      <c r="BL177" s="18" t="s">
        <v>568</v>
      </c>
      <c r="BM177" s="216" t="s">
        <v>1168</v>
      </c>
    </row>
    <row r="178" s="2" customFormat="1">
      <c r="A178" s="39"/>
      <c r="B178" s="40"/>
      <c r="C178" s="41"/>
      <c r="D178" s="218" t="s">
        <v>149</v>
      </c>
      <c r="E178" s="41"/>
      <c r="F178" s="219" t="s">
        <v>1167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149</v>
      </c>
      <c r="AU178" s="18" t="s">
        <v>83</v>
      </c>
    </row>
    <row r="179" s="13" customFormat="1">
      <c r="A179" s="13"/>
      <c r="B179" s="225"/>
      <c r="C179" s="226"/>
      <c r="D179" s="218" t="s">
        <v>153</v>
      </c>
      <c r="E179" s="227" t="s">
        <v>28</v>
      </c>
      <c r="F179" s="228" t="s">
        <v>147</v>
      </c>
      <c r="G179" s="226"/>
      <c r="H179" s="229">
        <v>4</v>
      </c>
      <c r="I179" s="230"/>
      <c r="J179" s="226"/>
      <c r="K179" s="226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153</v>
      </c>
      <c r="AU179" s="235" t="s">
        <v>83</v>
      </c>
      <c r="AV179" s="13" t="s">
        <v>83</v>
      </c>
      <c r="AW179" s="13" t="s">
        <v>35</v>
      </c>
      <c r="AX179" s="13" t="s">
        <v>73</v>
      </c>
      <c r="AY179" s="235" t="s">
        <v>140</v>
      </c>
    </row>
    <row r="180" s="14" customFormat="1">
      <c r="A180" s="14"/>
      <c r="B180" s="236"/>
      <c r="C180" s="237"/>
      <c r="D180" s="218" t="s">
        <v>153</v>
      </c>
      <c r="E180" s="238" t="s">
        <v>28</v>
      </c>
      <c r="F180" s="239" t="s">
        <v>174</v>
      </c>
      <c r="G180" s="237"/>
      <c r="H180" s="240">
        <v>4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153</v>
      </c>
      <c r="AU180" s="246" t="s">
        <v>83</v>
      </c>
      <c r="AV180" s="14" t="s">
        <v>147</v>
      </c>
      <c r="AW180" s="14" t="s">
        <v>35</v>
      </c>
      <c r="AX180" s="14" t="s">
        <v>81</v>
      </c>
      <c r="AY180" s="246" t="s">
        <v>140</v>
      </c>
    </row>
    <row r="181" s="2" customFormat="1" ht="37.8" customHeight="1">
      <c r="A181" s="39"/>
      <c r="B181" s="40"/>
      <c r="C181" s="205" t="s">
        <v>303</v>
      </c>
      <c r="D181" s="205" t="s">
        <v>142</v>
      </c>
      <c r="E181" s="206" t="s">
        <v>1169</v>
      </c>
      <c r="F181" s="207" t="s">
        <v>1170</v>
      </c>
      <c r="G181" s="208" t="s">
        <v>531</v>
      </c>
      <c r="H181" s="209">
        <v>187</v>
      </c>
      <c r="I181" s="210"/>
      <c r="J181" s="211">
        <f>ROUND(I181*H181,2)</f>
        <v>0</v>
      </c>
      <c r="K181" s="207" t="s">
        <v>146</v>
      </c>
      <c r="L181" s="45"/>
      <c r="M181" s="212" t="s">
        <v>28</v>
      </c>
      <c r="N181" s="213" t="s">
        <v>44</v>
      </c>
      <c r="O181" s="85"/>
      <c r="P181" s="214">
        <f>O181*H181</f>
        <v>0</v>
      </c>
      <c r="Q181" s="214">
        <v>0</v>
      </c>
      <c r="R181" s="214">
        <f>Q181*H181</f>
        <v>0</v>
      </c>
      <c r="S181" s="214">
        <v>0</v>
      </c>
      <c r="T181" s="21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568</v>
      </c>
      <c r="AT181" s="216" t="s">
        <v>142</v>
      </c>
      <c r="AU181" s="216" t="s">
        <v>83</v>
      </c>
      <c r="AY181" s="18" t="s">
        <v>140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81</v>
      </c>
      <c r="BK181" s="217">
        <f>ROUND(I181*H181,2)</f>
        <v>0</v>
      </c>
      <c r="BL181" s="18" t="s">
        <v>568</v>
      </c>
      <c r="BM181" s="216" t="s">
        <v>1171</v>
      </c>
    </row>
    <row r="182" s="2" customFormat="1">
      <c r="A182" s="39"/>
      <c r="B182" s="40"/>
      <c r="C182" s="41"/>
      <c r="D182" s="218" t="s">
        <v>149</v>
      </c>
      <c r="E182" s="41"/>
      <c r="F182" s="219" t="s">
        <v>1172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149</v>
      </c>
      <c r="AU182" s="18" t="s">
        <v>83</v>
      </c>
    </row>
    <row r="183" s="2" customFormat="1">
      <c r="A183" s="39"/>
      <c r="B183" s="40"/>
      <c r="C183" s="41"/>
      <c r="D183" s="223" t="s">
        <v>151</v>
      </c>
      <c r="E183" s="41"/>
      <c r="F183" s="224" t="s">
        <v>1173</v>
      </c>
      <c r="G183" s="41"/>
      <c r="H183" s="41"/>
      <c r="I183" s="220"/>
      <c r="J183" s="41"/>
      <c r="K183" s="41"/>
      <c r="L183" s="45"/>
      <c r="M183" s="221"/>
      <c r="N183" s="222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151</v>
      </c>
      <c r="AU183" s="18" t="s">
        <v>83</v>
      </c>
    </row>
    <row r="184" s="13" customFormat="1">
      <c r="A184" s="13"/>
      <c r="B184" s="225"/>
      <c r="C184" s="226"/>
      <c r="D184" s="218" t="s">
        <v>153</v>
      </c>
      <c r="E184" s="227" t="s">
        <v>28</v>
      </c>
      <c r="F184" s="228" t="s">
        <v>1289</v>
      </c>
      <c r="G184" s="226"/>
      <c r="H184" s="229">
        <v>187</v>
      </c>
      <c r="I184" s="230"/>
      <c r="J184" s="226"/>
      <c r="K184" s="226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153</v>
      </c>
      <c r="AU184" s="235" t="s">
        <v>83</v>
      </c>
      <c r="AV184" s="13" t="s">
        <v>83</v>
      </c>
      <c r="AW184" s="13" t="s">
        <v>35</v>
      </c>
      <c r="AX184" s="13" t="s">
        <v>81</v>
      </c>
      <c r="AY184" s="235" t="s">
        <v>140</v>
      </c>
    </row>
    <row r="185" s="2" customFormat="1" ht="16.5" customHeight="1">
      <c r="A185" s="39"/>
      <c r="B185" s="40"/>
      <c r="C185" s="248" t="s">
        <v>309</v>
      </c>
      <c r="D185" s="248" t="s">
        <v>290</v>
      </c>
      <c r="E185" s="249" t="s">
        <v>1175</v>
      </c>
      <c r="F185" s="250" t="s">
        <v>1176</v>
      </c>
      <c r="G185" s="251" t="s">
        <v>338</v>
      </c>
      <c r="H185" s="252">
        <v>127.764</v>
      </c>
      <c r="I185" s="253"/>
      <c r="J185" s="254">
        <f>ROUND(I185*H185,2)</f>
        <v>0</v>
      </c>
      <c r="K185" s="250" t="s">
        <v>146</v>
      </c>
      <c r="L185" s="255"/>
      <c r="M185" s="256" t="s">
        <v>28</v>
      </c>
      <c r="N185" s="257" t="s">
        <v>44</v>
      </c>
      <c r="O185" s="85"/>
      <c r="P185" s="214">
        <f>O185*H185</f>
        <v>0</v>
      </c>
      <c r="Q185" s="214">
        <v>0.001</v>
      </c>
      <c r="R185" s="214">
        <f>Q185*H185</f>
        <v>0.12776399999999999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1142</v>
      </c>
      <c r="AT185" s="216" t="s">
        <v>290</v>
      </c>
      <c r="AU185" s="216" t="s">
        <v>83</v>
      </c>
      <c r="AY185" s="18" t="s">
        <v>140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81</v>
      </c>
      <c r="BK185" s="217">
        <f>ROUND(I185*H185,2)</f>
        <v>0</v>
      </c>
      <c r="BL185" s="18" t="s">
        <v>1142</v>
      </c>
      <c r="BM185" s="216" t="s">
        <v>1177</v>
      </c>
    </row>
    <row r="186" s="2" customFormat="1">
      <c r="A186" s="39"/>
      <c r="B186" s="40"/>
      <c r="C186" s="41"/>
      <c r="D186" s="218" t="s">
        <v>149</v>
      </c>
      <c r="E186" s="41"/>
      <c r="F186" s="219" t="s">
        <v>1176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149</v>
      </c>
      <c r="AU186" s="18" t="s">
        <v>83</v>
      </c>
    </row>
    <row r="187" s="13" customFormat="1">
      <c r="A187" s="13"/>
      <c r="B187" s="225"/>
      <c r="C187" s="226"/>
      <c r="D187" s="218" t="s">
        <v>153</v>
      </c>
      <c r="E187" s="227" t="s">
        <v>28</v>
      </c>
      <c r="F187" s="228" t="s">
        <v>1290</v>
      </c>
      <c r="G187" s="226"/>
      <c r="H187" s="229">
        <v>127.764</v>
      </c>
      <c r="I187" s="230"/>
      <c r="J187" s="226"/>
      <c r="K187" s="226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153</v>
      </c>
      <c r="AU187" s="235" t="s">
        <v>83</v>
      </c>
      <c r="AV187" s="13" t="s">
        <v>83</v>
      </c>
      <c r="AW187" s="13" t="s">
        <v>35</v>
      </c>
      <c r="AX187" s="13" t="s">
        <v>73</v>
      </c>
      <c r="AY187" s="235" t="s">
        <v>140</v>
      </c>
    </row>
    <row r="188" s="14" customFormat="1">
      <c r="A188" s="14"/>
      <c r="B188" s="236"/>
      <c r="C188" s="237"/>
      <c r="D188" s="218" t="s">
        <v>153</v>
      </c>
      <c r="E188" s="238" t="s">
        <v>28</v>
      </c>
      <c r="F188" s="239" t="s">
        <v>174</v>
      </c>
      <c r="G188" s="237"/>
      <c r="H188" s="240">
        <v>127.764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153</v>
      </c>
      <c r="AU188" s="246" t="s">
        <v>83</v>
      </c>
      <c r="AV188" s="14" t="s">
        <v>147</v>
      </c>
      <c r="AW188" s="14" t="s">
        <v>35</v>
      </c>
      <c r="AX188" s="14" t="s">
        <v>81</v>
      </c>
      <c r="AY188" s="246" t="s">
        <v>140</v>
      </c>
    </row>
    <row r="189" s="2" customFormat="1" ht="16.5" customHeight="1">
      <c r="A189" s="39"/>
      <c r="B189" s="40"/>
      <c r="C189" s="205" t="s">
        <v>316</v>
      </c>
      <c r="D189" s="205" t="s">
        <v>142</v>
      </c>
      <c r="E189" s="206" t="s">
        <v>1179</v>
      </c>
      <c r="F189" s="207" t="s">
        <v>1180</v>
      </c>
      <c r="G189" s="208" t="s">
        <v>157</v>
      </c>
      <c r="H189" s="209">
        <v>4</v>
      </c>
      <c r="I189" s="210"/>
      <c r="J189" s="211">
        <f>ROUND(I189*H189,2)</f>
        <v>0</v>
      </c>
      <c r="K189" s="207" t="s">
        <v>146</v>
      </c>
      <c r="L189" s="45"/>
      <c r="M189" s="212" t="s">
        <v>28</v>
      </c>
      <c r="N189" s="213" t="s">
        <v>44</v>
      </c>
      <c r="O189" s="85"/>
      <c r="P189" s="214">
        <f>O189*H189</f>
        <v>0</v>
      </c>
      <c r="Q189" s="214">
        <v>0</v>
      </c>
      <c r="R189" s="214">
        <f>Q189*H189</f>
        <v>0</v>
      </c>
      <c r="S189" s="214">
        <v>0</v>
      </c>
      <c r="T189" s="215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6" t="s">
        <v>568</v>
      </c>
      <c r="AT189" s="216" t="s">
        <v>142</v>
      </c>
      <c r="AU189" s="216" t="s">
        <v>83</v>
      </c>
      <c r="AY189" s="18" t="s">
        <v>140</v>
      </c>
      <c r="BE189" s="217">
        <f>IF(N189="základní",J189,0)</f>
        <v>0</v>
      </c>
      <c r="BF189" s="217">
        <f>IF(N189="snížená",J189,0)</f>
        <v>0</v>
      </c>
      <c r="BG189" s="217">
        <f>IF(N189="zákl. přenesená",J189,0)</f>
        <v>0</v>
      </c>
      <c r="BH189" s="217">
        <f>IF(N189="sníž. přenesená",J189,0)</f>
        <v>0</v>
      </c>
      <c r="BI189" s="217">
        <f>IF(N189="nulová",J189,0)</f>
        <v>0</v>
      </c>
      <c r="BJ189" s="18" t="s">
        <v>81</v>
      </c>
      <c r="BK189" s="217">
        <f>ROUND(I189*H189,2)</f>
        <v>0</v>
      </c>
      <c r="BL189" s="18" t="s">
        <v>568</v>
      </c>
      <c r="BM189" s="216" t="s">
        <v>1181</v>
      </c>
    </row>
    <row r="190" s="2" customFormat="1">
      <c r="A190" s="39"/>
      <c r="B190" s="40"/>
      <c r="C190" s="41"/>
      <c r="D190" s="218" t="s">
        <v>149</v>
      </c>
      <c r="E190" s="41"/>
      <c r="F190" s="219" t="s">
        <v>1182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149</v>
      </c>
      <c r="AU190" s="18" t="s">
        <v>83</v>
      </c>
    </row>
    <row r="191" s="2" customFormat="1">
      <c r="A191" s="39"/>
      <c r="B191" s="40"/>
      <c r="C191" s="41"/>
      <c r="D191" s="223" t="s">
        <v>151</v>
      </c>
      <c r="E191" s="41"/>
      <c r="F191" s="224" t="s">
        <v>1183</v>
      </c>
      <c r="G191" s="41"/>
      <c r="H191" s="41"/>
      <c r="I191" s="220"/>
      <c r="J191" s="41"/>
      <c r="K191" s="41"/>
      <c r="L191" s="45"/>
      <c r="M191" s="221"/>
      <c r="N191" s="222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151</v>
      </c>
      <c r="AU191" s="18" t="s">
        <v>83</v>
      </c>
    </row>
    <row r="192" s="13" customFormat="1">
      <c r="A192" s="13"/>
      <c r="B192" s="225"/>
      <c r="C192" s="226"/>
      <c r="D192" s="218" t="s">
        <v>153</v>
      </c>
      <c r="E192" s="227" t="s">
        <v>28</v>
      </c>
      <c r="F192" s="228" t="s">
        <v>147</v>
      </c>
      <c r="G192" s="226"/>
      <c r="H192" s="229">
        <v>4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153</v>
      </c>
      <c r="AU192" s="235" t="s">
        <v>83</v>
      </c>
      <c r="AV192" s="13" t="s">
        <v>83</v>
      </c>
      <c r="AW192" s="13" t="s">
        <v>35</v>
      </c>
      <c r="AX192" s="13" t="s">
        <v>81</v>
      </c>
      <c r="AY192" s="235" t="s">
        <v>140</v>
      </c>
    </row>
    <row r="193" s="2" customFormat="1" ht="16.5" customHeight="1">
      <c r="A193" s="39"/>
      <c r="B193" s="40"/>
      <c r="C193" s="248" t="s">
        <v>322</v>
      </c>
      <c r="D193" s="248" t="s">
        <v>290</v>
      </c>
      <c r="E193" s="249" t="s">
        <v>1184</v>
      </c>
      <c r="F193" s="250" t="s">
        <v>1185</v>
      </c>
      <c r="G193" s="251" t="s">
        <v>157</v>
      </c>
      <c r="H193" s="252">
        <v>4</v>
      </c>
      <c r="I193" s="253"/>
      <c r="J193" s="254">
        <f>ROUND(I193*H193,2)</f>
        <v>0</v>
      </c>
      <c r="K193" s="250" t="s">
        <v>146</v>
      </c>
      <c r="L193" s="255"/>
      <c r="M193" s="256" t="s">
        <v>28</v>
      </c>
      <c r="N193" s="257" t="s">
        <v>44</v>
      </c>
      <c r="O193" s="85"/>
      <c r="P193" s="214">
        <f>O193*H193</f>
        <v>0</v>
      </c>
      <c r="Q193" s="214">
        <v>0.00023000000000000001</v>
      </c>
      <c r="R193" s="214">
        <f>Q193*H193</f>
        <v>0.00092000000000000003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1142</v>
      </c>
      <c r="AT193" s="216" t="s">
        <v>290</v>
      </c>
      <c r="AU193" s="216" t="s">
        <v>83</v>
      </c>
      <c r="AY193" s="18" t="s">
        <v>140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81</v>
      </c>
      <c r="BK193" s="217">
        <f>ROUND(I193*H193,2)</f>
        <v>0</v>
      </c>
      <c r="BL193" s="18" t="s">
        <v>1142</v>
      </c>
      <c r="BM193" s="216" t="s">
        <v>1186</v>
      </c>
    </row>
    <row r="194" s="2" customFormat="1">
      <c r="A194" s="39"/>
      <c r="B194" s="40"/>
      <c r="C194" s="41"/>
      <c r="D194" s="218" t="s">
        <v>149</v>
      </c>
      <c r="E194" s="41"/>
      <c r="F194" s="219" t="s">
        <v>1185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149</v>
      </c>
      <c r="AU194" s="18" t="s">
        <v>83</v>
      </c>
    </row>
    <row r="195" s="13" customFormat="1">
      <c r="A195" s="13"/>
      <c r="B195" s="225"/>
      <c r="C195" s="226"/>
      <c r="D195" s="218" t="s">
        <v>153</v>
      </c>
      <c r="E195" s="227" t="s">
        <v>28</v>
      </c>
      <c r="F195" s="228" t="s">
        <v>147</v>
      </c>
      <c r="G195" s="226"/>
      <c r="H195" s="229">
        <v>4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153</v>
      </c>
      <c r="AU195" s="235" t="s">
        <v>83</v>
      </c>
      <c r="AV195" s="13" t="s">
        <v>83</v>
      </c>
      <c r="AW195" s="13" t="s">
        <v>35</v>
      </c>
      <c r="AX195" s="13" t="s">
        <v>81</v>
      </c>
      <c r="AY195" s="235" t="s">
        <v>140</v>
      </c>
    </row>
    <row r="196" s="12" customFormat="1" ht="22.8" customHeight="1">
      <c r="A196" s="12"/>
      <c r="B196" s="189"/>
      <c r="C196" s="190"/>
      <c r="D196" s="191" t="s">
        <v>72</v>
      </c>
      <c r="E196" s="203" t="s">
        <v>1193</v>
      </c>
      <c r="F196" s="203" t="s">
        <v>1194</v>
      </c>
      <c r="G196" s="190"/>
      <c r="H196" s="190"/>
      <c r="I196" s="193"/>
      <c r="J196" s="204">
        <f>BK196</f>
        <v>0</v>
      </c>
      <c r="K196" s="190"/>
      <c r="L196" s="195"/>
      <c r="M196" s="196"/>
      <c r="N196" s="197"/>
      <c r="O196" s="197"/>
      <c r="P196" s="198">
        <f>SUM(P197:P273)</f>
        <v>0</v>
      </c>
      <c r="Q196" s="197"/>
      <c r="R196" s="198">
        <f>SUM(R197:R273)</f>
        <v>3.1775528199999998</v>
      </c>
      <c r="S196" s="197"/>
      <c r="T196" s="199">
        <f>SUM(T197:T273)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0" t="s">
        <v>161</v>
      </c>
      <c r="AT196" s="201" t="s">
        <v>72</v>
      </c>
      <c r="AU196" s="201" t="s">
        <v>81</v>
      </c>
      <c r="AY196" s="200" t="s">
        <v>140</v>
      </c>
      <c r="BK196" s="202">
        <f>SUM(BK197:BK273)</f>
        <v>0</v>
      </c>
    </row>
    <row r="197" s="2" customFormat="1" ht="24.15" customHeight="1">
      <c r="A197" s="39"/>
      <c r="B197" s="40"/>
      <c r="C197" s="205" t="s">
        <v>329</v>
      </c>
      <c r="D197" s="205" t="s">
        <v>142</v>
      </c>
      <c r="E197" s="206" t="s">
        <v>1195</v>
      </c>
      <c r="F197" s="207" t="s">
        <v>1196</v>
      </c>
      <c r="G197" s="208" t="s">
        <v>169</v>
      </c>
      <c r="H197" s="209">
        <v>1.296</v>
      </c>
      <c r="I197" s="210"/>
      <c r="J197" s="211">
        <f>ROUND(I197*H197,2)</f>
        <v>0</v>
      </c>
      <c r="K197" s="207" t="s">
        <v>146</v>
      </c>
      <c r="L197" s="45"/>
      <c r="M197" s="212" t="s">
        <v>28</v>
      </c>
      <c r="N197" s="213" t="s">
        <v>44</v>
      </c>
      <c r="O197" s="85"/>
      <c r="P197" s="214">
        <f>O197*H197</f>
        <v>0</v>
      </c>
      <c r="Q197" s="214">
        <v>2.3010199999999998</v>
      </c>
      <c r="R197" s="214">
        <f>Q197*H197</f>
        <v>2.98212192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568</v>
      </c>
      <c r="AT197" s="216" t="s">
        <v>142</v>
      </c>
      <c r="AU197" s="216" t="s">
        <v>83</v>
      </c>
      <c r="AY197" s="18" t="s">
        <v>140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81</v>
      </c>
      <c r="BK197" s="217">
        <f>ROUND(I197*H197,2)</f>
        <v>0</v>
      </c>
      <c r="BL197" s="18" t="s">
        <v>568</v>
      </c>
      <c r="BM197" s="216" t="s">
        <v>1197</v>
      </c>
    </row>
    <row r="198" s="2" customFormat="1">
      <c r="A198" s="39"/>
      <c r="B198" s="40"/>
      <c r="C198" s="41"/>
      <c r="D198" s="218" t="s">
        <v>149</v>
      </c>
      <c r="E198" s="41"/>
      <c r="F198" s="219" t="s">
        <v>1198</v>
      </c>
      <c r="G198" s="41"/>
      <c r="H198" s="41"/>
      <c r="I198" s="220"/>
      <c r="J198" s="41"/>
      <c r="K198" s="41"/>
      <c r="L198" s="45"/>
      <c r="M198" s="221"/>
      <c r="N198" s="222"/>
      <c r="O198" s="85"/>
      <c r="P198" s="85"/>
      <c r="Q198" s="85"/>
      <c r="R198" s="85"/>
      <c r="S198" s="85"/>
      <c r="T198" s="86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149</v>
      </c>
      <c r="AU198" s="18" t="s">
        <v>83</v>
      </c>
    </row>
    <row r="199" s="2" customFormat="1">
      <c r="A199" s="39"/>
      <c r="B199" s="40"/>
      <c r="C199" s="41"/>
      <c r="D199" s="223" t="s">
        <v>151</v>
      </c>
      <c r="E199" s="41"/>
      <c r="F199" s="224" t="s">
        <v>1199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151</v>
      </c>
      <c r="AU199" s="18" t="s">
        <v>83</v>
      </c>
    </row>
    <row r="200" s="13" customFormat="1">
      <c r="A200" s="13"/>
      <c r="B200" s="225"/>
      <c r="C200" s="226"/>
      <c r="D200" s="218" t="s">
        <v>153</v>
      </c>
      <c r="E200" s="227" t="s">
        <v>28</v>
      </c>
      <c r="F200" s="228" t="s">
        <v>1291</v>
      </c>
      <c r="G200" s="226"/>
      <c r="H200" s="229">
        <v>1.296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153</v>
      </c>
      <c r="AU200" s="235" t="s">
        <v>83</v>
      </c>
      <c r="AV200" s="13" t="s">
        <v>83</v>
      </c>
      <c r="AW200" s="13" t="s">
        <v>35</v>
      </c>
      <c r="AX200" s="13" t="s">
        <v>73</v>
      </c>
      <c r="AY200" s="235" t="s">
        <v>140</v>
      </c>
    </row>
    <row r="201" s="14" customFormat="1">
      <c r="A201" s="14"/>
      <c r="B201" s="236"/>
      <c r="C201" s="237"/>
      <c r="D201" s="218" t="s">
        <v>153</v>
      </c>
      <c r="E201" s="238" t="s">
        <v>28</v>
      </c>
      <c r="F201" s="239" t="s">
        <v>174</v>
      </c>
      <c r="G201" s="237"/>
      <c r="H201" s="240">
        <v>1.296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153</v>
      </c>
      <c r="AU201" s="246" t="s">
        <v>83</v>
      </c>
      <c r="AV201" s="14" t="s">
        <v>147</v>
      </c>
      <c r="AW201" s="14" t="s">
        <v>35</v>
      </c>
      <c r="AX201" s="14" t="s">
        <v>81</v>
      </c>
      <c r="AY201" s="246" t="s">
        <v>140</v>
      </c>
    </row>
    <row r="202" s="2" customFormat="1" ht="24.15" customHeight="1">
      <c r="A202" s="39"/>
      <c r="B202" s="40"/>
      <c r="C202" s="205" t="s">
        <v>335</v>
      </c>
      <c r="D202" s="205" t="s">
        <v>142</v>
      </c>
      <c r="E202" s="206" t="s">
        <v>1201</v>
      </c>
      <c r="F202" s="207" t="s">
        <v>1202</v>
      </c>
      <c r="G202" s="208" t="s">
        <v>169</v>
      </c>
      <c r="H202" s="209">
        <v>4</v>
      </c>
      <c r="I202" s="210"/>
      <c r="J202" s="211">
        <f>ROUND(I202*H202,2)</f>
        <v>0</v>
      </c>
      <c r="K202" s="207" t="s">
        <v>146</v>
      </c>
      <c r="L202" s="45"/>
      <c r="M202" s="212" t="s">
        <v>28</v>
      </c>
      <c r="N202" s="213" t="s">
        <v>44</v>
      </c>
      <c r="O202" s="85"/>
      <c r="P202" s="214">
        <f>O202*H202</f>
        <v>0</v>
      </c>
      <c r="Q202" s="214">
        <v>0</v>
      </c>
      <c r="R202" s="214">
        <f>Q202*H202</f>
        <v>0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568</v>
      </c>
      <c r="AT202" s="216" t="s">
        <v>142</v>
      </c>
      <c r="AU202" s="216" t="s">
        <v>83</v>
      </c>
      <c r="AY202" s="18" t="s">
        <v>140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81</v>
      </c>
      <c r="BK202" s="217">
        <f>ROUND(I202*H202,2)</f>
        <v>0</v>
      </c>
      <c r="BL202" s="18" t="s">
        <v>568</v>
      </c>
      <c r="BM202" s="216" t="s">
        <v>1203</v>
      </c>
    </row>
    <row r="203" s="2" customFormat="1">
      <c r="A203" s="39"/>
      <c r="B203" s="40"/>
      <c r="C203" s="41"/>
      <c r="D203" s="218" t="s">
        <v>149</v>
      </c>
      <c r="E203" s="41"/>
      <c r="F203" s="219" t="s">
        <v>1204</v>
      </c>
      <c r="G203" s="41"/>
      <c r="H203" s="41"/>
      <c r="I203" s="220"/>
      <c r="J203" s="41"/>
      <c r="K203" s="41"/>
      <c r="L203" s="45"/>
      <c r="M203" s="221"/>
      <c r="N203" s="222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149</v>
      </c>
      <c r="AU203" s="18" t="s">
        <v>83</v>
      </c>
    </row>
    <row r="204" s="2" customFormat="1">
      <c r="A204" s="39"/>
      <c r="B204" s="40"/>
      <c r="C204" s="41"/>
      <c r="D204" s="223" t="s">
        <v>151</v>
      </c>
      <c r="E204" s="41"/>
      <c r="F204" s="224" t="s">
        <v>1205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151</v>
      </c>
      <c r="AU204" s="18" t="s">
        <v>83</v>
      </c>
    </row>
    <row r="205" s="13" customFormat="1">
      <c r="A205" s="13"/>
      <c r="B205" s="225"/>
      <c r="C205" s="226"/>
      <c r="D205" s="218" t="s">
        <v>153</v>
      </c>
      <c r="E205" s="227" t="s">
        <v>28</v>
      </c>
      <c r="F205" s="228" t="s">
        <v>147</v>
      </c>
      <c r="G205" s="226"/>
      <c r="H205" s="229">
        <v>4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153</v>
      </c>
      <c r="AU205" s="235" t="s">
        <v>83</v>
      </c>
      <c r="AV205" s="13" t="s">
        <v>83</v>
      </c>
      <c r="AW205" s="13" t="s">
        <v>35</v>
      </c>
      <c r="AX205" s="13" t="s">
        <v>81</v>
      </c>
      <c r="AY205" s="235" t="s">
        <v>140</v>
      </c>
    </row>
    <row r="206" s="2" customFormat="1" ht="24.15" customHeight="1">
      <c r="A206" s="39"/>
      <c r="B206" s="40"/>
      <c r="C206" s="205" t="s">
        <v>341</v>
      </c>
      <c r="D206" s="205" t="s">
        <v>142</v>
      </c>
      <c r="E206" s="206" t="s">
        <v>1206</v>
      </c>
      <c r="F206" s="207" t="s">
        <v>1207</v>
      </c>
      <c r="G206" s="208" t="s">
        <v>531</v>
      </c>
      <c r="H206" s="209">
        <v>179</v>
      </c>
      <c r="I206" s="210"/>
      <c r="J206" s="211">
        <f>ROUND(I206*H206,2)</f>
        <v>0</v>
      </c>
      <c r="K206" s="207" t="s">
        <v>146</v>
      </c>
      <c r="L206" s="45"/>
      <c r="M206" s="212" t="s">
        <v>28</v>
      </c>
      <c r="N206" s="213" t="s">
        <v>44</v>
      </c>
      <c r="O206" s="85"/>
      <c r="P206" s="214">
        <f>O206*H206</f>
        <v>0</v>
      </c>
      <c r="Q206" s="214">
        <v>0</v>
      </c>
      <c r="R206" s="214">
        <f>Q206*H206</f>
        <v>0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568</v>
      </c>
      <c r="AT206" s="216" t="s">
        <v>142</v>
      </c>
      <c r="AU206" s="216" t="s">
        <v>83</v>
      </c>
      <c r="AY206" s="18" t="s">
        <v>140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81</v>
      </c>
      <c r="BK206" s="217">
        <f>ROUND(I206*H206,2)</f>
        <v>0</v>
      </c>
      <c r="BL206" s="18" t="s">
        <v>568</v>
      </c>
      <c r="BM206" s="216" t="s">
        <v>1208</v>
      </c>
    </row>
    <row r="207" s="2" customFormat="1">
      <c r="A207" s="39"/>
      <c r="B207" s="40"/>
      <c r="C207" s="41"/>
      <c r="D207" s="218" t="s">
        <v>149</v>
      </c>
      <c r="E207" s="41"/>
      <c r="F207" s="219" t="s">
        <v>1209</v>
      </c>
      <c r="G207" s="41"/>
      <c r="H207" s="41"/>
      <c r="I207" s="220"/>
      <c r="J207" s="41"/>
      <c r="K207" s="41"/>
      <c r="L207" s="45"/>
      <c r="M207" s="221"/>
      <c r="N207" s="222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149</v>
      </c>
      <c r="AU207" s="18" t="s">
        <v>83</v>
      </c>
    </row>
    <row r="208" s="2" customFormat="1">
      <c r="A208" s="39"/>
      <c r="B208" s="40"/>
      <c r="C208" s="41"/>
      <c r="D208" s="223" t="s">
        <v>151</v>
      </c>
      <c r="E208" s="41"/>
      <c r="F208" s="224" t="s">
        <v>1210</v>
      </c>
      <c r="G208" s="41"/>
      <c r="H208" s="41"/>
      <c r="I208" s="220"/>
      <c r="J208" s="41"/>
      <c r="K208" s="41"/>
      <c r="L208" s="45"/>
      <c r="M208" s="221"/>
      <c r="N208" s="222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151</v>
      </c>
      <c r="AU208" s="18" t="s">
        <v>83</v>
      </c>
    </row>
    <row r="209" s="13" customFormat="1">
      <c r="A209" s="13"/>
      <c r="B209" s="225"/>
      <c r="C209" s="226"/>
      <c r="D209" s="218" t="s">
        <v>153</v>
      </c>
      <c r="E209" s="227" t="s">
        <v>28</v>
      </c>
      <c r="F209" s="228" t="s">
        <v>1292</v>
      </c>
      <c r="G209" s="226"/>
      <c r="H209" s="229">
        <v>179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153</v>
      </c>
      <c r="AU209" s="235" t="s">
        <v>83</v>
      </c>
      <c r="AV209" s="13" t="s">
        <v>83</v>
      </c>
      <c r="AW209" s="13" t="s">
        <v>35</v>
      </c>
      <c r="AX209" s="13" t="s">
        <v>81</v>
      </c>
      <c r="AY209" s="235" t="s">
        <v>140</v>
      </c>
    </row>
    <row r="210" s="2" customFormat="1" ht="37.8" customHeight="1">
      <c r="A210" s="39"/>
      <c r="B210" s="40"/>
      <c r="C210" s="205" t="s">
        <v>349</v>
      </c>
      <c r="D210" s="205" t="s">
        <v>142</v>
      </c>
      <c r="E210" s="206" t="s">
        <v>1212</v>
      </c>
      <c r="F210" s="207" t="s">
        <v>1213</v>
      </c>
      <c r="G210" s="208" t="s">
        <v>169</v>
      </c>
      <c r="H210" s="209">
        <v>19</v>
      </c>
      <c r="I210" s="210"/>
      <c r="J210" s="211">
        <f>ROUND(I210*H210,2)</f>
        <v>0</v>
      </c>
      <c r="K210" s="207" t="s">
        <v>146</v>
      </c>
      <c r="L210" s="45"/>
      <c r="M210" s="212" t="s">
        <v>28</v>
      </c>
      <c r="N210" s="213" t="s">
        <v>44</v>
      </c>
      <c r="O210" s="85"/>
      <c r="P210" s="214">
        <f>O210*H210</f>
        <v>0</v>
      </c>
      <c r="Q210" s="214">
        <v>0</v>
      </c>
      <c r="R210" s="214">
        <f>Q210*H210</f>
        <v>0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568</v>
      </c>
      <c r="AT210" s="216" t="s">
        <v>142</v>
      </c>
      <c r="AU210" s="216" t="s">
        <v>83</v>
      </c>
      <c r="AY210" s="18" t="s">
        <v>140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81</v>
      </c>
      <c r="BK210" s="217">
        <f>ROUND(I210*H210,2)</f>
        <v>0</v>
      </c>
      <c r="BL210" s="18" t="s">
        <v>568</v>
      </c>
      <c r="BM210" s="216" t="s">
        <v>1214</v>
      </c>
    </row>
    <row r="211" s="2" customFormat="1">
      <c r="A211" s="39"/>
      <c r="B211" s="40"/>
      <c r="C211" s="41"/>
      <c r="D211" s="218" t="s">
        <v>149</v>
      </c>
      <c r="E211" s="41"/>
      <c r="F211" s="219" t="s">
        <v>1215</v>
      </c>
      <c r="G211" s="41"/>
      <c r="H211" s="41"/>
      <c r="I211" s="220"/>
      <c r="J211" s="41"/>
      <c r="K211" s="41"/>
      <c r="L211" s="45"/>
      <c r="M211" s="221"/>
      <c r="N211" s="222"/>
      <c r="O211" s="85"/>
      <c r="P211" s="85"/>
      <c r="Q211" s="85"/>
      <c r="R211" s="85"/>
      <c r="S211" s="85"/>
      <c r="T211" s="86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149</v>
      </c>
      <c r="AU211" s="18" t="s">
        <v>83</v>
      </c>
    </row>
    <row r="212" s="2" customFormat="1">
      <c r="A212" s="39"/>
      <c r="B212" s="40"/>
      <c r="C212" s="41"/>
      <c r="D212" s="223" t="s">
        <v>151</v>
      </c>
      <c r="E212" s="41"/>
      <c r="F212" s="224" t="s">
        <v>1216</v>
      </c>
      <c r="G212" s="41"/>
      <c r="H212" s="41"/>
      <c r="I212" s="220"/>
      <c r="J212" s="41"/>
      <c r="K212" s="41"/>
      <c r="L212" s="45"/>
      <c r="M212" s="221"/>
      <c r="N212" s="222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151</v>
      </c>
      <c r="AU212" s="18" t="s">
        <v>83</v>
      </c>
    </row>
    <row r="213" s="13" customFormat="1">
      <c r="A213" s="13"/>
      <c r="B213" s="225"/>
      <c r="C213" s="226"/>
      <c r="D213" s="218" t="s">
        <v>153</v>
      </c>
      <c r="E213" s="227" t="s">
        <v>28</v>
      </c>
      <c r="F213" s="228" t="s">
        <v>272</v>
      </c>
      <c r="G213" s="226"/>
      <c r="H213" s="229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153</v>
      </c>
      <c r="AU213" s="235" t="s">
        <v>83</v>
      </c>
      <c r="AV213" s="13" t="s">
        <v>83</v>
      </c>
      <c r="AW213" s="13" t="s">
        <v>35</v>
      </c>
      <c r="AX213" s="13" t="s">
        <v>81</v>
      </c>
      <c r="AY213" s="235" t="s">
        <v>140</v>
      </c>
    </row>
    <row r="214" s="2" customFormat="1" ht="37.8" customHeight="1">
      <c r="A214" s="39"/>
      <c r="B214" s="40"/>
      <c r="C214" s="205" t="s">
        <v>355</v>
      </c>
      <c r="D214" s="205" t="s">
        <v>142</v>
      </c>
      <c r="E214" s="206" t="s">
        <v>1217</v>
      </c>
      <c r="F214" s="207" t="s">
        <v>1218</v>
      </c>
      <c r="G214" s="208" t="s">
        <v>169</v>
      </c>
      <c r="H214" s="209">
        <v>171</v>
      </c>
      <c r="I214" s="210"/>
      <c r="J214" s="211">
        <f>ROUND(I214*H214,2)</f>
        <v>0</v>
      </c>
      <c r="K214" s="207" t="s">
        <v>146</v>
      </c>
      <c r="L214" s="45"/>
      <c r="M214" s="212" t="s">
        <v>28</v>
      </c>
      <c r="N214" s="213" t="s">
        <v>44</v>
      </c>
      <c r="O214" s="85"/>
      <c r="P214" s="214">
        <f>O214*H214</f>
        <v>0</v>
      </c>
      <c r="Q214" s="214">
        <v>0</v>
      </c>
      <c r="R214" s="214">
        <f>Q214*H214</f>
        <v>0</v>
      </c>
      <c r="S214" s="214">
        <v>0</v>
      </c>
      <c r="T214" s="21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6" t="s">
        <v>568</v>
      </c>
      <c r="AT214" s="216" t="s">
        <v>142</v>
      </c>
      <c r="AU214" s="216" t="s">
        <v>83</v>
      </c>
      <c r="AY214" s="18" t="s">
        <v>140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18" t="s">
        <v>81</v>
      </c>
      <c r="BK214" s="217">
        <f>ROUND(I214*H214,2)</f>
        <v>0</v>
      </c>
      <c r="BL214" s="18" t="s">
        <v>568</v>
      </c>
      <c r="BM214" s="216" t="s">
        <v>1219</v>
      </c>
    </row>
    <row r="215" s="2" customFormat="1">
      <c r="A215" s="39"/>
      <c r="B215" s="40"/>
      <c r="C215" s="41"/>
      <c r="D215" s="218" t="s">
        <v>149</v>
      </c>
      <c r="E215" s="41"/>
      <c r="F215" s="219" t="s">
        <v>1220</v>
      </c>
      <c r="G215" s="41"/>
      <c r="H215" s="41"/>
      <c r="I215" s="220"/>
      <c r="J215" s="41"/>
      <c r="K215" s="41"/>
      <c r="L215" s="45"/>
      <c r="M215" s="221"/>
      <c r="N215" s="222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149</v>
      </c>
      <c r="AU215" s="18" t="s">
        <v>83</v>
      </c>
    </row>
    <row r="216" s="2" customFormat="1">
      <c r="A216" s="39"/>
      <c r="B216" s="40"/>
      <c r="C216" s="41"/>
      <c r="D216" s="223" t="s">
        <v>151</v>
      </c>
      <c r="E216" s="41"/>
      <c r="F216" s="224" t="s">
        <v>1221</v>
      </c>
      <c r="G216" s="41"/>
      <c r="H216" s="41"/>
      <c r="I216" s="220"/>
      <c r="J216" s="41"/>
      <c r="K216" s="41"/>
      <c r="L216" s="45"/>
      <c r="M216" s="221"/>
      <c r="N216" s="222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151</v>
      </c>
      <c r="AU216" s="18" t="s">
        <v>83</v>
      </c>
    </row>
    <row r="217" s="13" customFormat="1">
      <c r="A217" s="13"/>
      <c r="B217" s="225"/>
      <c r="C217" s="226"/>
      <c r="D217" s="218" t="s">
        <v>153</v>
      </c>
      <c r="E217" s="227" t="s">
        <v>28</v>
      </c>
      <c r="F217" s="228" t="s">
        <v>1293</v>
      </c>
      <c r="G217" s="226"/>
      <c r="H217" s="229">
        <v>171</v>
      </c>
      <c r="I217" s="230"/>
      <c r="J217" s="226"/>
      <c r="K217" s="226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153</v>
      </c>
      <c r="AU217" s="235" t="s">
        <v>83</v>
      </c>
      <c r="AV217" s="13" t="s">
        <v>83</v>
      </c>
      <c r="AW217" s="13" t="s">
        <v>35</v>
      </c>
      <c r="AX217" s="13" t="s">
        <v>81</v>
      </c>
      <c r="AY217" s="235" t="s">
        <v>140</v>
      </c>
    </row>
    <row r="218" s="2" customFormat="1" ht="24.15" customHeight="1">
      <c r="A218" s="39"/>
      <c r="B218" s="40"/>
      <c r="C218" s="205" t="s">
        <v>361</v>
      </c>
      <c r="D218" s="205" t="s">
        <v>142</v>
      </c>
      <c r="E218" s="206" t="s">
        <v>1223</v>
      </c>
      <c r="F218" s="207" t="s">
        <v>1224</v>
      </c>
      <c r="G218" s="208" t="s">
        <v>275</v>
      </c>
      <c r="H218" s="209">
        <v>34.200000000000003</v>
      </c>
      <c r="I218" s="210"/>
      <c r="J218" s="211">
        <f>ROUND(I218*H218,2)</f>
        <v>0</v>
      </c>
      <c r="K218" s="207" t="s">
        <v>146</v>
      </c>
      <c r="L218" s="45"/>
      <c r="M218" s="212" t="s">
        <v>28</v>
      </c>
      <c r="N218" s="213" t="s">
        <v>44</v>
      </c>
      <c r="O218" s="85"/>
      <c r="P218" s="214">
        <f>O218*H218</f>
        <v>0</v>
      </c>
      <c r="Q218" s="214">
        <v>0</v>
      </c>
      <c r="R218" s="214">
        <f>Q218*H218</f>
        <v>0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568</v>
      </c>
      <c r="AT218" s="216" t="s">
        <v>142</v>
      </c>
      <c r="AU218" s="216" t="s">
        <v>83</v>
      </c>
      <c r="AY218" s="18" t="s">
        <v>140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81</v>
      </c>
      <c r="BK218" s="217">
        <f>ROUND(I218*H218,2)</f>
        <v>0</v>
      </c>
      <c r="BL218" s="18" t="s">
        <v>568</v>
      </c>
      <c r="BM218" s="216" t="s">
        <v>1225</v>
      </c>
    </row>
    <row r="219" s="2" customFormat="1">
      <c r="A219" s="39"/>
      <c r="B219" s="40"/>
      <c r="C219" s="41"/>
      <c r="D219" s="218" t="s">
        <v>149</v>
      </c>
      <c r="E219" s="41"/>
      <c r="F219" s="219" t="s">
        <v>1226</v>
      </c>
      <c r="G219" s="41"/>
      <c r="H219" s="41"/>
      <c r="I219" s="220"/>
      <c r="J219" s="41"/>
      <c r="K219" s="41"/>
      <c r="L219" s="45"/>
      <c r="M219" s="221"/>
      <c r="N219" s="222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149</v>
      </c>
      <c r="AU219" s="18" t="s">
        <v>83</v>
      </c>
    </row>
    <row r="220" s="2" customFormat="1">
      <c r="A220" s="39"/>
      <c r="B220" s="40"/>
      <c r="C220" s="41"/>
      <c r="D220" s="223" t="s">
        <v>151</v>
      </c>
      <c r="E220" s="41"/>
      <c r="F220" s="224" t="s">
        <v>1227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151</v>
      </c>
      <c r="AU220" s="18" t="s">
        <v>83</v>
      </c>
    </row>
    <row r="221" s="13" customFormat="1">
      <c r="A221" s="13"/>
      <c r="B221" s="225"/>
      <c r="C221" s="226"/>
      <c r="D221" s="218" t="s">
        <v>153</v>
      </c>
      <c r="E221" s="227" t="s">
        <v>28</v>
      </c>
      <c r="F221" s="228" t="s">
        <v>272</v>
      </c>
      <c r="G221" s="226"/>
      <c r="H221" s="229">
        <v>19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153</v>
      </c>
      <c r="AU221" s="235" t="s">
        <v>83</v>
      </c>
      <c r="AV221" s="13" t="s">
        <v>83</v>
      </c>
      <c r="AW221" s="13" t="s">
        <v>35</v>
      </c>
      <c r="AX221" s="13" t="s">
        <v>73</v>
      </c>
      <c r="AY221" s="235" t="s">
        <v>140</v>
      </c>
    </row>
    <row r="222" s="14" customFormat="1">
      <c r="A222" s="14"/>
      <c r="B222" s="236"/>
      <c r="C222" s="237"/>
      <c r="D222" s="218" t="s">
        <v>153</v>
      </c>
      <c r="E222" s="238" t="s">
        <v>28</v>
      </c>
      <c r="F222" s="239" t="s">
        <v>174</v>
      </c>
      <c r="G222" s="237"/>
      <c r="H222" s="240">
        <v>19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153</v>
      </c>
      <c r="AU222" s="246" t="s">
        <v>83</v>
      </c>
      <c r="AV222" s="14" t="s">
        <v>147</v>
      </c>
      <c r="AW222" s="14" t="s">
        <v>35</v>
      </c>
      <c r="AX222" s="14" t="s">
        <v>81</v>
      </c>
      <c r="AY222" s="246" t="s">
        <v>140</v>
      </c>
    </row>
    <row r="223" s="13" customFormat="1">
      <c r="A223" s="13"/>
      <c r="B223" s="225"/>
      <c r="C223" s="226"/>
      <c r="D223" s="218" t="s">
        <v>153</v>
      </c>
      <c r="E223" s="226"/>
      <c r="F223" s="228" t="s">
        <v>1294</v>
      </c>
      <c r="G223" s="226"/>
      <c r="H223" s="229">
        <v>34.200000000000003</v>
      </c>
      <c r="I223" s="230"/>
      <c r="J223" s="226"/>
      <c r="K223" s="226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153</v>
      </c>
      <c r="AU223" s="235" t="s">
        <v>83</v>
      </c>
      <c r="AV223" s="13" t="s">
        <v>83</v>
      </c>
      <c r="AW223" s="13" t="s">
        <v>4</v>
      </c>
      <c r="AX223" s="13" t="s">
        <v>81</v>
      </c>
      <c r="AY223" s="235" t="s">
        <v>140</v>
      </c>
    </row>
    <row r="224" s="2" customFormat="1" ht="24.15" customHeight="1">
      <c r="A224" s="39"/>
      <c r="B224" s="40"/>
      <c r="C224" s="205" t="s">
        <v>370</v>
      </c>
      <c r="D224" s="205" t="s">
        <v>142</v>
      </c>
      <c r="E224" s="206" t="s">
        <v>1229</v>
      </c>
      <c r="F224" s="207" t="s">
        <v>1230</v>
      </c>
      <c r="G224" s="208" t="s">
        <v>531</v>
      </c>
      <c r="H224" s="209">
        <v>179</v>
      </c>
      <c r="I224" s="210"/>
      <c r="J224" s="211">
        <f>ROUND(I224*H224,2)</f>
        <v>0</v>
      </c>
      <c r="K224" s="207" t="s">
        <v>146</v>
      </c>
      <c r="L224" s="45"/>
      <c r="M224" s="212" t="s">
        <v>28</v>
      </c>
      <c r="N224" s="213" t="s">
        <v>44</v>
      </c>
      <c r="O224" s="85"/>
      <c r="P224" s="214">
        <f>O224*H224</f>
        <v>0</v>
      </c>
      <c r="Q224" s="214">
        <v>0</v>
      </c>
      <c r="R224" s="214">
        <f>Q224*H224</f>
        <v>0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568</v>
      </c>
      <c r="AT224" s="216" t="s">
        <v>142</v>
      </c>
      <c r="AU224" s="216" t="s">
        <v>83</v>
      </c>
      <c r="AY224" s="18" t="s">
        <v>140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81</v>
      </c>
      <c r="BK224" s="217">
        <f>ROUND(I224*H224,2)</f>
        <v>0</v>
      </c>
      <c r="BL224" s="18" t="s">
        <v>568</v>
      </c>
      <c r="BM224" s="216" t="s">
        <v>1231</v>
      </c>
    </row>
    <row r="225" s="2" customFormat="1">
      <c r="A225" s="39"/>
      <c r="B225" s="40"/>
      <c r="C225" s="41"/>
      <c r="D225" s="218" t="s">
        <v>149</v>
      </c>
      <c r="E225" s="41"/>
      <c r="F225" s="219" t="s">
        <v>1232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149</v>
      </c>
      <c r="AU225" s="18" t="s">
        <v>83</v>
      </c>
    </row>
    <row r="226" s="2" customFormat="1">
      <c r="A226" s="39"/>
      <c r="B226" s="40"/>
      <c r="C226" s="41"/>
      <c r="D226" s="223" t="s">
        <v>151</v>
      </c>
      <c r="E226" s="41"/>
      <c r="F226" s="224" t="s">
        <v>1233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151</v>
      </c>
      <c r="AU226" s="18" t="s">
        <v>83</v>
      </c>
    </row>
    <row r="227" s="13" customFormat="1">
      <c r="A227" s="13"/>
      <c r="B227" s="225"/>
      <c r="C227" s="226"/>
      <c r="D227" s="218" t="s">
        <v>153</v>
      </c>
      <c r="E227" s="227" t="s">
        <v>28</v>
      </c>
      <c r="F227" s="228" t="s">
        <v>1292</v>
      </c>
      <c r="G227" s="226"/>
      <c r="H227" s="229">
        <v>179</v>
      </c>
      <c r="I227" s="230"/>
      <c r="J227" s="226"/>
      <c r="K227" s="226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153</v>
      </c>
      <c r="AU227" s="235" t="s">
        <v>83</v>
      </c>
      <c r="AV227" s="13" t="s">
        <v>83</v>
      </c>
      <c r="AW227" s="13" t="s">
        <v>35</v>
      </c>
      <c r="AX227" s="13" t="s">
        <v>81</v>
      </c>
      <c r="AY227" s="235" t="s">
        <v>140</v>
      </c>
    </row>
    <row r="228" s="2" customFormat="1" ht="24.15" customHeight="1">
      <c r="A228" s="39"/>
      <c r="B228" s="40"/>
      <c r="C228" s="205" t="s">
        <v>378</v>
      </c>
      <c r="D228" s="205" t="s">
        <v>142</v>
      </c>
      <c r="E228" s="206" t="s">
        <v>1234</v>
      </c>
      <c r="F228" s="207" t="s">
        <v>1235</v>
      </c>
      <c r="G228" s="208" t="s">
        <v>531</v>
      </c>
      <c r="H228" s="209">
        <v>179</v>
      </c>
      <c r="I228" s="210"/>
      <c r="J228" s="211">
        <f>ROUND(I228*H228,2)</f>
        <v>0</v>
      </c>
      <c r="K228" s="207" t="s">
        <v>146</v>
      </c>
      <c r="L228" s="45"/>
      <c r="M228" s="212" t="s">
        <v>28</v>
      </c>
      <c r="N228" s="213" t="s">
        <v>44</v>
      </c>
      <c r="O228" s="85"/>
      <c r="P228" s="214">
        <f>O228*H228</f>
        <v>0</v>
      </c>
      <c r="Q228" s="214">
        <v>0</v>
      </c>
      <c r="R228" s="214">
        <f>Q228*H228</f>
        <v>0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568</v>
      </c>
      <c r="AT228" s="216" t="s">
        <v>142</v>
      </c>
      <c r="AU228" s="216" t="s">
        <v>83</v>
      </c>
      <c r="AY228" s="18" t="s">
        <v>140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81</v>
      </c>
      <c r="BK228" s="217">
        <f>ROUND(I228*H228,2)</f>
        <v>0</v>
      </c>
      <c r="BL228" s="18" t="s">
        <v>568</v>
      </c>
      <c r="BM228" s="216" t="s">
        <v>1236</v>
      </c>
    </row>
    <row r="229" s="2" customFormat="1">
      <c r="A229" s="39"/>
      <c r="B229" s="40"/>
      <c r="C229" s="41"/>
      <c r="D229" s="218" t="s">
        <v>149</v>
      </c>
      <c r="E229" s="41"/>
      <c r="F229" s="219" t="s">
        <v>1237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149</v>
      </c>
      <c r="AU229" s="18" t="s">
        <v>83</v>
      </c>
    </row>
    <row r="230" s="2" customFormat="1">
      <c r="A230" s="39"/>
      <c r="B230" s="40"/>
      <c r="C230" s="41"/>
      <c r="D230" s="223" t="s">
        <v>151</v>
      </c>
      <c r="E230" s="41"/>
      <c r="F230" s="224" t="s">
        <v>1238</v>
      </c>
      <c r="G230" s="41"/>
      <c r="H230" s="41"/>
      <c r="I230" s="220"/>
      <c r="J230" s="41"/>
      <c r="K230" s="41"/>
      <c r="L230" s="45"/>
      <c r="M230" s="221"/>
      <c r="N230" s="222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151</v>
      </c>
      <c r="AU230" s="18" t="s">
        <v>83</v>
      </c>
    </row>
    <row r="231" s="13" customFormat="1">
      <c r="A231" s="13"/>
      <c r="B231" s="225"/>
      <c r="C231" s="226"/>
      <c r="D231" s="218" t="s">
        <v>153</v>
      </c>
      <c r="E231" s="227" t="s">
        <v>28</v>
      </c>
      <c r="F231" s="228" t="s">
        <v>1292</v>
      </c>
      <c r="G231" s="226"/>
      <c r="H231" s="229">
        <v>179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153</v>
      </c>
      <c r="AU231" s="235" t="s">
        <v>83</v>
      </c>
      <c r="AV231" s="13" t="s">
        <v>83</v>
      </c>
      <c r="AW231" s="13" t="s">
        <v>35</v>
      </c>
      <c r="AX231" s="13" t="s">
        <v>81</v>
      </c>
      <c r="AY231" s="235" t="s">
        <v>140</v>
      </c>
    </row>
    <row r="232" s="2" customFormat="1" ht="16.5" customHeight="1">
      <c r="A232" s="39"/>
      <c r="B232" s="40"/>
      <c r="C232" s="248" t="s">
        <v>385</v>
      </c>
      <c r="D232" s="248" t="s">
        <v>290</v>
      </c>
      <c r="E232" s="249" t="s">
        <v>1239</v>
      </c>
      <c r="F232" s="250" t="s">
        <v>1240</v>
      </c>
      <c r="G232" s="251" t="s">
        <v>531</v>
      </c>
      <c r="H232" s="252">
        <v>184.37000000000001</v>
      </c>
      <c r="I232" s="253"/>
      <c r="J232" s="254">
        <f>ROUND(I232*H232,2)</f>
        <v>0</v>
      </c>
      <c r="K232" s="250" t="s">
        <v>146</v>
      </c>
      <c r="L232" s="255"/>
      <c r="M232" s="256" t="s">
        <v>28</v>
      </c>
      <c r="N232" s="257" t="s">
        <v>44</v>
      </c>
      <c r="O232" s="85"/>
      <c r="P232" s="214">
        <f>O232*H232</f>
        <v>0</v>
      </c>
      <c r="Q232" s="214">
        <v>0.00051999999999999995</v>
      </c>
      <c r="R232" s="214">
        <f>Q232*H232</f>
        <v>0.095872399999999997</v>
      </c>
      <c r="S232" s="214">
        <v>0</v>
      </c>
      <c r="T232" s="215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6" t="s">
        <v>1142</v>
      </c>
      <c r="AT232" s="216" t="s">
        <v>290</v>
      </c>
      <c r="AU232" s="216" t="s">
        <v>83</v>
      </c>
      <c r="AY232" s="18" t="s">
        <v>140</v>
      </c>
      <c r="BE232" s="217">
        <f>IF(N232="základní",J232,0)</f>
        <v>0</v>
      </c>
      <c r="BF232" s="217">
        <f>IF(N232="snížená",J232,0)</f>
        <v>0</v>
      </c>
      <c r="BG232" s="217">
        <f>IF(N232="zákl. přenesená",J232,0)</f>
        <v>0</v>
      </c>
      <c r="BH232" s="217">
        <f>IF(N232="sníž. přenesená",J232,0)</f>
        <v>0</v>
      </c>
      <c r="BI232" s="217">
        <f>IF(N232="nulová",J232,0)</f>
        <v>0</v>
      </c>
      <c r="BJ232" s="18" t="s">
        <v>81</v>
      </c>
      <c r="BK232" s="217">
        <f>ROUND(I232*H232,2)</f>
        <v>0</v>
      </c>
      <c r="BL232" s="18" t="s">
        <v>1142</v>
      </c>
      <c r="BM232" s="216" t="s">
        <v>1241</v>
      </c>
    </row>
    <row r="233" s="2" customFormat="1">
      <c r="A233" s="39"/>
      <c r="B233" s="40"/>
      <c r="C233" s="41"/>
      <c r="D233" s="218" t="s">
        <v>149</v>
      </c>
      <c r="E233" s="41"/>
      <c r="F233" s="219" t="s">
        <v>1240</v>
      </c>
      <c r="G233" s="41"/>
      <c r="H233" s="41"/>
      <c r="I233" s="220"/>
      <c r="J233" s="41"/>
      <c r="K233" s="41"/>
      <c r="L233" s="45"/>
      <c r="M233" s="221"/>
      <c r="N233" s="222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149</v>
      </c>
      <c r="AU233" s="18" t="s">
        <v>83</v>
      </c>
    </row>
    <row r="234" s="13" customFormat="1">
      <c r="A234" s="13"/>
      <c r="B234" s="225"/>
      <c r="C234" s="226"/>
      <c r="D234" s="218" t="s">
        <v>153</v>
      </c>
      <c r="E234" s="227" t="s">
        <v>28</v>
      </c>
      <c r="F234" s="228" t="s">
        <v>1292</v>
      </c>
      <c r="G234" s="226"/>
      <c r="H234" s="229">
        <v>179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153</v>
      </c>
      <c r="AU234" s="235" t="s">
        <v>83</v>
      </c>
      <c r="AV234" s="13" t="s">
        <v>83</v>
      </c>
      <c r="AW234" s="13" t="s">
        <v>35</v>
      </c>
      <c r="AX234" s="13" t="s">
        <v>73</v>
      </c>
      <c r="AY234" s="235" t="s">
        <v>140</v>
      </c>
    </row>
    <row r="235" s="14" customFormat="1">
      <c r="A235" s="14"/>
      <c r="B235" s="236"/>
      <c r="C235" s="237"/>
      <c r="D235" s="218" t="s">
        <v>153</v>
      </c>
      <c r="E235" s="238" t="s">
        <v>28</v>
      </c>
      <c r="F235" s="239" t="s">
        <v>174</v>
      </c>
      <c r="G235" s="237"/>
      <c r="H235" s="240">
        <v>179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153</v>
      </c>
      <c r="AU235" s="246" t="s">
        <v>83</v>
      </c>
      <c r="AV235" s="14" t="s">
        <v>147</v>
      </c>
      <c r="AW235" s="14" t="s">
        <v>35</v>
      </c>
      <c r="AX235" s="14" t="s">
        <v>81</v>
      </c>
      <c r="AY235" s="246" t="s">
        <v>140</v>
      </c>
    </row>
    <row r="236" s="13" customFormat="1">
      <c r="A236" s="13"/>
      <c r="B236" s="225"/>
      <c r="C236" s="226"/>
      <c r="D236" s="218" t="s">
        <v>153</v>
      </c>
      <c r="E236" s="226"/>
      <c r="F236" s="228" t="s">
        <v>1295</v>
      </c>
      <c r="G236" s="226"/>
      <c r="H236" s="229">
        <v>184.37000000000001</v>
      </c>
      <c r="I236" s="230"/>
      <c r="J236" s="226"/>
      <c r="K236" s="226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153</v>
      </c>
      <c r="AU236" s="235" t="s">
        <v>83</v>
      </c>
      <c r="AV236" s="13" t="s">
        <v>83</v>
      </c>
      <c r="AW236" s="13" t="s">
        <v>4</v>
      </c>
      <c r="AX236" s="13" t="s">
        <v>81</v>
      </c>
      <c r="AY236" s="235" t="s">
        <v>140</v>
      </c>
    </row>
    <row r="237" s="2" customFormat="1" ht="21.75" customHeight="1">
      <c r="A237" s="39"/>
      <c r="B237" s="40"/>
      <c r="C237" s="205" t="s">
        <v>393</v>
      </c>
      <c r="D237" s="205" t="s">
        <v>142</v>
      </c>
      <c r="E237" s="206" t="s">
        <v>1243</v>
      </c>
      <c r="F237" s="207" t="s">
        <v>1244</v>
      </c>
      <c r="G237" s="208" t="s">
        <v>531</v>
      </c>
      <c r="H237" s="209">
        <v>179</v>
      </c>
      <c r="I237" s="210"/>
      <c r="J237" s="211">
        <f>ROUND(I237*H237,2)</f>
        <v>0</v>
      </c>
      <c r="K237" s="207" t="s">
        <v>146</v>
      </c>
      <c r="L237" s="45"/>
      <c r="M237" s="212" t="s">
        <v>28</v>
      </c>
      <c r="N237" s="213" t="s">
        <v>44</v>
      </c>
      <c r="O237" s="85"/>
      <c r="P237" s="214">
        <f>O237*H237</f>
        <v>0</v>
      </c>
      <c r="Q237" s="214">
        <v>6.0000000000000002E-05</v>
      </c>
      <c r="R237" s="214">
        <f>Q237*H237</f>
        <v>0.01074</v>
      </c>
      <c r="S237" s="214">
        <v>0</v>
      </c>
      <c r="T237" s="215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16" t="s">
        <v>568</v>
      </c>
      <c r="AT237" s="216" t="s">
        <v>142</v>
      </c>
      <c r="AU237" s="216" t="s">
        <v>83</v>
      </c>
      <c r="AY237" s="18" t="s">
        <v>140</v>
      </c>
      <c r="BE237" s="217">
        <f>IF(N237="základní",J237,0)</f>
        <v>0</v>
      </c>
      <c r="BF237" s="217">
        <f>IF(N237="snížená",J237,0)</f>
        <v>0</v>
      </c>
      <c r="BG237" s="217">
        <f>IF(N237="zákl. přenesená",J237,0)</f>
        <v>0</v>
      </c>
      <c r="BH237" s="217">
        <f>IF(N237="sníž. přenesená",J237,0)</f>
        <v>0</v>
      </c>
      <c r="BI237" s="217">
        <f>IF(N237="nulová",J237,0)</f>
        <v>0</v>
      </c>
      <c r="BJ237" s="18" t="s">
        <v>81</v>
      </c>
      <c r="BK237" s="217">
        <f>ROUND(I237*H237,2)</f>
        <v>0</v>
      </c>
      <c r="BL237" s="18" t="s">
        <v>568</v>
      </c>
      <c r="BM237" s="216" t="s">
        <v>1245</v>
      </c>
    </row>
    <row r="238" s="2" customFormat="1">
      <c r="A238" s="39"/>
      <c r="B238" s="40"/>
      <c r="C238" s="41"/>
      <c r="D238" s="218" t="s">
        <v>149</v>
      </c>
      <c r="E238" s="41"/>
      <c r="F238" s="219" t="s">
        <v>1246</v>
      </c>
      <c r="G238" s="41"/>
      <c r="H238" s="41"/>
      <c r="I238" s="220"/>
      <c r="J238" s="41"/>
      <c r="K238" s="41"/>
      <c r="L238" s="45"/>
      <c r="M238" s="221"/>
      <c r="N238" s="222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149</v>
      </c>
      <c r="AU238" s="18" t="s">
        <v>83</v>
      </c>
    </row>
    <row r="239" s="2" customFormat="1">
      <c r="A239" s="39"/>
      <c r="B239" s="40"/>
      <c r="C239" s="41"/>
      <c r="D239" s="223" t="s">
        <v>151</v>
      </c>
      <c r="E239" s="41"/>
      <c r="F239" s="224" t="s">
        <v>1247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151</v>
      </c>
      <c r="AU239" s="18" t="s">
        <v>83</v>
      </c>
    </row>
    <row r="240" s="13" customFormat="1">
      <c r="A240" s="13"/>
      <c r="B240" s="225"/>
      <c r="C240" s="226"/>
      <c r="D240" s="218" t="s">
        <v>153</v>
      </c>
      <c r="E240" s="227" t="s">
        <v>28</v>
      </c>
      <c r="F240" s="228" t="s">
        <v>1292</v>
      </c>
      <c r="G240" s="226"/>
      <c r="H240" s="229">
        <v>179</v>
      </c>
      <c r="I240" s="230"/>
      <c r="J240" s="226"/>
      <c r="K240" s="226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153</v>
      </c>
      <c r="AU240" s="235" t="s">
        <v>83</v>
      </c>
      <c r="AV240" s="13" t="s">
        <v>83</v>
      </c>
      <c r="AW240" s="13" t="s">
        <v>35</v>
      </c>
      <c r="AX240" s="13" t="s">
        <v>81</v>
      </c>
      <c r="AY240" s="235" t="s">
        <v>140</v>
      </c>
    </row>
    <row r="241" s="2" customFormat="1" ht="24.15" customHeight="1">
      <c r="A241" s="39"/>
      <c r="B241" s="40"/>
      <c r="C241" s="205" t="s">
        <v>400</v>
      </c>
      <c r="D241" s="205" t="s">
        <v>142</v>
      </c>
      <c r="E241" s="206" t="s">
        <v>1248</v>
      </c>
      <c r="F241" s="207" t="s">
        <v>1249</v>
      </c>
      <c r="G241" s="208" t="s">
        <v>531</v>
      </c>
      <c r="H241" s="209">
        <v>179</v>
      </c>
      <c r="I241" s="210"/>
      <c r="J241" s="211">
        <f>ROUND(I241*H241,2)</f>
        <v>0</v>
      </c>
      <c r="K241" s="207" t="s">
        <v>146</v>
      </c>
      <c r="L241" s="45"/>
      <c r="M241" s="212" t="s">
        <v>28</v>
      </c>
      <c r="N241" s="213" t="s">
        <v>44</v>
      </c>
      <c r="O241" s="85"/>
      <c r="P241" s="214">
        <f>O241*H241</f>
        <v>0</v>
      </c>
      <c r="Q241" s="214">
        <v>0</v>
      </c>
      <c r="R241" s="214">
        <f>Q241*H241</f>
        <v>0</v>
      </c>
      <c r="S241" s="214">
        <v>0</v>
      </c>
      <c r="T241" s="215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16" t="s">
        <v>568</v>
      </c>
      <c r="AT241" s="216" t="s">
        <v>142</v>
      </c>
      <c r="AU241" s="216" t="s">
        <v>83</v>
      </c>
      <c r="AY241" s="18" t="s">
        <v>140</v>
      </c>
      <c r="BE241" s="217">
        <f>IF(N241="základní",J241,0)</f>
        <v>0</v>
      </c>
      <c r="BF241" s="217">
        <f>IF(N241="snížená",J241,0)</f>
        <v>0</v>
      </c>
      <c r="BG241" s="217">
        <f>IF(N241="zákl. přenesená",J241,0)</f>
        <v>0</v>
      </c>
      <c r="BH241" s="217">
        <f>IF(N241="sníž. přenesená",J241,0)</f>
        <v>0</v>
      </c>
      <c r="BI241" s="217">
        <f>IF(N241="nulová",J241,0)</f>
        <v>0</v>
      </c>
      <c r="BJ241" s="18" t="s">
        <v>81</v>
      </c>
      <c r="BK241" s="217">
        <f>ROUND(I241*H241,2)</f>
        <v>0</v>
      </c>
      <c r="BL241" s="18" t="s">
        <v>568</v>
      </c>
      <c r="BM241" s="216" t="s">
        <v>1250</v>
      </c>
    </row>
    <row r="242" s="2" customFormat="1">
      <c r="A242" s="39"/>
      <c r="B242" s="40"/>
      <c r="C242" s="41"/>
      <c r="D242" s="218" t="s">
        <v>149</v>
      </c>
      <c r="E242" s="41"/>
      <c r="F242" s="219" t="s">
        <v>1251</v>
      </c>
      <c r="G242" s="41"/>
      <c r="H242" s="41"/>
      <c r="I242" s="220"/>
      <c r="J242" s="41"/>
      <c r="K242" s="41"/>
      <c r="L242" s="45"/>
      <c r="M242" s="221"/>
      <c r="N242" s="222"/>
      <c r="O242" s="85"/>
      <c r="P242" s="85"/>
      <c r="Q242" s="85"/>
      <c r="R242" s="85"/>
      <c r="S242" s="85"/>
      <c r="T242" s="86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149</v>
      </c>
      <c r="AU242" s="18" t="s">
        <v>83</v>
      </c>
    </row>
    <row r="243" s="2" customFormat="1">
      <c r="A243" s="39"/>
      <c r="B243" s="40"/>
      <c r="C243" s="41"/>
      <c r="D243" s="223" t="s">
        <v>151</v>
      </c>
      <c r="E243" s="41"/>
      <c r="F243" s="224" t="s">
        <v>1252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151</v>
      </c>
      <c r="AU243" s="18" t="s">
        <v>83</v>
      </c>
    </row>
    <row r="244" s="13" customFormat="1">
      <c r="A244" s="13"/>
      <c r="B244" s="225"/>
      <c r="C244" s="226"/>
      <c r="D244" s="218" t="s">
        <v>153</v>
      </c>
      <c r="E244" s="227" t="s">
        <v>28</v>
      </c>
      <c r="F244" s="228" t="s">
        <v>1292</v>
      </c>
      <c r="G244" s="226"/>
      <c r="H244" s="229">
        <v>179</v>
      </c>
      <c r="I244" s="230"/>
      <c r="J244" s="226"/>
      <c r="K244" s="226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153</v>
      </c>
      <c r="AU244" s="235" t="s">
        <v>83</v>
      </c>
      <c r="AV244" s="13" t="s">
        <v>83</v>
      </c>
      <c r="AW244" s="13" t="s">
        <v>35</v>
      </c>
      <c r="AX244" s="13" t="s">
        <v>81</v>
      </c>
      <c r="AY244" s="235" t="s">
        <v>140</v>
      </c>
    </row>
    <row r="245" s="2" customFormat="1" ht="24.15" customHeight="1">
      <c r="A245" s="39"/>
      <c r="B245" s="40"/>
      <c r="C245" s="248" t="s">
        <v>407</v>
      </c>
      <c r="D245" s="248" t="s">
        <v>290</v>
      </c>
      <c r="E245" s="249" t="s">
        <v>1253</v>
      </c>
      <c r="F245" s="250" t="s">
        <v>1254</v>
      </c>
      <c r="G245" s="251" t="s">
        <v>531</v>
      </c>
      <c r="H245" s="252">
        <v>187.94999999999999</v>
      </c>
      <c r="I245" s="253"/>
      <c r="J245" s="254">
        <f>ROUND(I245*H245,2)</f>
        <v>0</v>
      </c>
      <c r="K245" s="250" t="s">
        <v>146</v>
      </c>
      <c r="L245" s="255"/>
      <c r="M245" s="256" t="s">
        <v>28</v>
      </c>
      <c r="N245" s="257" t="s">
        <v>44</v>
      </c>
      <c r="O245" s="85"/>
      <c r="P245" s="214">
        <f>O245*H245</f>
        <v>0</v>
      </c>
      <c r="Q245" s="214">
        <v>0.00042999999999999999</v>
      </c>
      <c r="R245" s="214">
        <f>Q245*H245</f>
        <v>0.080818499999999988</v>
      </c>
      <c r="S245" s="214">
        <v>0</v>
      </c>
      <c r="T245" s="215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6" t="s">
        <v>1142</v>
      </c>
      <c r="AT245" s="216" t="s">
        <v>290</v>
      </c>
      <c r="AU245" s="216" t="s">
        <v>83</v>
      </c>
      <c r="AY245" s="18" t="s">
        <v>140</v>
      </c>
      <c r="BE245" s="217">
        <f>IF(N245="základní",J245,0)</f>
        <v>0</v>
      </c>
      <c r="BF245" s="217">
        <f>IF(N245="snížená",J245,0)</f>
        <v>0</v>
      </c>
      <c r="BG245" s="217">
        <f>IF(N245="zákl. přenesená",J245,0)</f>
        <v>0</v>
      </c>
      <c r="BH245" s="217">
        <f>IF(N245="sníž. přenesená",J245,0)</f>
        <v>0</v>
      </c>
      <c r="BI245" s="217">
        <f>IF(N245="nulová",J245,0)</f>
        <v>0</v>
      </c>
      <c r="BJ245" s="18" t="s">
        <v>81</v>
      </c>
      <c r="BK245" s="217">
        <f>ROUND(I245*H245,2)</f>
        <v>0</v>
      </c>
      <c r="BL245" s="18" t="s">
        <v>1142</v>
      </c>
      <c r="BM245" s="216" t="s">
        <v>1255</v>
      </c>
    </row>
    <row r="246" s="2" customFormat="1">
      <c r="A246" s="39"/>
      <c r="B246" s="40"/>
      <c r="C246" s="41"/>
      <c r="D246" s="218" t="s">
        <v>149</v>
      </c>
      <c r="E246" s="41"/>
      <c r="F246" s="219" t="s">
        <v>1254</v>
      </c>
      <c r="G246" s="41"/>
      <c r="H246" s="41"/>
      <c r="I246" s="220"/>
      <c r="J246" s="41"/>
      <c r="K246" s="41"/>
      <c r="L246" s="45"/>
      <c r="M246" s="221"/>
      <c r="N246" s="222"/>
      <c r="O246" s="85"/>
      <c r="P246" s="85"/>
      <c r="Q246" s="85"/>
      <c r="R246" s="85"/>
      <c r="S246" s="85"/>
      <c r="T246" s="86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149</v>
      </c>
      <c r="AU246" s="18" t="s">
        <v>83</v>
      </c>
    </row>
    <row r="247" s="13" customFormat="1">
      <c r="A247" s="13"/>
      <c r="B247" s="225"/>
      <c r="C247" s="226"/>
      <c r="D247" s="218" t="s">
        <v>153</v>
      </c>
      <c r="E247" s="227" t="s">
        <v>28</v>
      </c>
      <c r="F247" s="228" t="s">
        <v>1292</v>
      </c>
      <c r="G247" s="226"/>
      <c r="H247" s="229">
        <v>179</v>
      </c>
      <c r="I247" s="230"/>
      <c r="J247" s="226"/>
      <c r="K247" s="226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153</v>
      </c>
      <c r="AU247" s="235" t="s">
        <v>83</v>
      </c>
      <c r="AV247" s="13" t="s">
        <v>83</v>
      </c>
      <c r="AW247" s="13" t="s">
        <v>35</v>
      </c>
      <c r="AX247" s="13" t="s">
        <v>81</v>
      </c>
      <c r="AY247" s="235" t="s">
        <v>140</v>
      </c>
    </row>
    <row r="248" s="13" customFormat="1">
      <c r="A248" s="13"/>
      <c r="B248" s="225"/>
      <c r="C248" s="226"/>
      <c r="D248" s="218" t="s">
        <v>153</v>
      </c>
      <c r="E248" s="226"/>
      <c r="F248" s="228" t="s">
        <v>1296</v>
      </c>
      <c r="G248" s="226"/>
      <c r="H248" s="229">
        <v>187.94999999999999</v>
      </c>
      <c r="I248" s="230"/>
      <c r="J248" s="226"/>
      <c r="K248" s="226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153</v>
      </c>
      <c r="AU248" s="235" t="s">
        <v>83</v>
      </c>
      <c r="AV248" s="13" t="s">
        <v>83</v>
      </c>
      <c r="AW248" s="13" t="s">
        <v>4</v>
      </c>
      <c r="AX248" s="13" t="s">
        <v>81</v>
      </c>
      <c r="AY248" s="235" t="s">
        <v>140</v>
      </c>
    </row>
    <row r="249" s="2" customFormat="1" ht="16.5" customHeight="1">
      <c r="A249" s="39"/>
      <c r="B249" s="40"/>
      <c r="C249" s="205" t="s">
        <v>414</v>
      </c>
      <c r="D249" s="205" t="s">
        <v>142</v>
      </c>
      <c r="E249" s="206" t="s">
        <v>1257</v>
      </c>
      <c r="F249" s="207" t="s">
        <v>1258</v>
      </c>
      <c r="G249" s="208" t="s">
        <v>1259</v>
      </c>
      <c r="H249" s="209">
        <v>4</v>
      </c>
      <c r="I249" s="210"/>
      <c r="J249" s="211">
        <f>ROUND(I249*H249,2)</f>
        <v>0</v>
      </c>
      <c r="K249" s="207" t="s">
        <v>28</v>
      </c>
      <c r="L249" s="45"/>
      <c r="M249" s="212" t="s">
        <v>28</v>
      </c>
      <c r="N249" s="213" t="s">
        <v>44</v>
      </c>
      <c r="O249" s="85"/>
      <c r="P249" s="214">
        <f>O249*H249</f>
        <v>0</v>
      </c>
      <c r="Q249" s="214">
        <v>0</v>
      </c>
      <c r="R249" s="214">
        <f>Q249*H249</f>
        <v>0</v>
      </c>
      <c r="S249" s="214">
        <v>0</v>
      </c>
      <c r="T249" s="215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6" t="s">
        <v>568</v>
      </c>
      <c r="AT249" s="216" t="s">
        <v>142</v>
      </c>
      <c r="AU249" s="216" t="s">
        <v>83</v>
      </c>
      <c r="AY249" s="18" t="s">
        <v>140</v>
      </c>
      <c r="BE249" s="217">
        <f>IF(N249="základní",J249,0)</f>
        <v>0</v>
      </c>
      <c r="BF249" s="217">
        <f>IF(N249="snížená",J249,0)</f>
        <v>0</v>
      </c>
      <c r="BG249" s="217">
        <f>IF(N249="zákl. přenesená",J249,0)</f>
        <v>0</v>
      </c>
      <c r="BH249" s="217">
        <f>IF(N249="sníž. přenesená",J249,0)</f>
        <v>0</v>
      </c>
      <c r="BI249" s="217">
        <f>IF(N249="nulová",J249,0)</f>
        <v>0</v>
      </c>
      <c r="BJ249" s="18" t="s">
        <v>81</v>
      </c>
      <c r="BK249" s="217">
        <f>ROUND(I249*H249,2)</f>
        <v>0</v>
      </c>
      <c r="BL249" s="18" t="s">
        <v>568</v>
      </c>
      <c r="BM249" s="216" t="s">
        <v>1260</v>
      </c>
    </row>
    <row r="250" s="2" customFormat="1">
      <c r="A250" s="39"/>
      <c r="B250" s="40"/>
      <c r="C250" s="41"/>
      <c r="D250" s="218" t="s">
        <v>149</v>
      </c>
      <c r="E250" s="41"/>
      <c r="F250" s="219" t="s">
        <v>1258</v>
      </c>
      <c r="G250" s="41"/>
      <c r="H250" s="41"/>
      <c r="I250" s="220"/>
      <c r="J250" s="41"/>
      <c r="K250" s="41"/>
      <c r="L250" s="45"/>
      <c r="M250" s="221"/>
      <c r="N250" s="222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149</v>
      </c>
      <c r="AU250" s="18" t="s">
        <v>83</v>
      </c>
    </row>
    <row r="251" s="13" customFormat="1">
      <c r="A251" s="13"/>
      <c r="B251" s="225"/>
      <c r="C251" s="226"/>
      <c r="D251" s="218" t="s">
        <v>153</v>
      </c>
      <c r="E251" s="227" t="s">
        <v>28</v>
      </c>
      <c r="F251" s="228" t="s">
        <v>147</v>
      </c>
      <c r="G251" s="226"/>
      <c r="H251" s="229">
        <v>4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153</v>
      </c>
      <c r="AU251" s="235" t="s">
        <v>83</v>
      </c>
      <c r="AV251" s="13" t="s">
        <v>83</v>
      </c>
      <c r="AW251" s="13" t="s">
        <v>35</v>
      </c>
      <c r="AX251" s="13" t="s">
        <v>73</v>
      </c>
      <c r="AY251" s="235" t="s">
        <v>140</v>
      </c>
    </row>
    <row r="252" s="14" customFormat="1">
      <c r="A252" s="14"/>
      <c r="B252" s="236"/>
      <c r="C252" s="237"/>
      <c r="D252" s="218" t="s">
        <v>153</v>
      </c>
      <c r="E252" s="238" t="s">
        <v>28</v>
      </c>
      <c r="F252" s="239" t="s">
        <v>174</v>
      </c>
      <c r="G252" s="237"/>
      <c r="H252" s="240">
        <v>4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153</v>
      </c>
      <c r="AU252" s="246" t="s">
        <v>83</v>
      </c>
      <c r="AV252" s="14" t="s">
        <v>147</v>
      </c>
      <c r="AW252" s="14" t="s">
        <v>35</v>
      </c>
      <c r="AX252" s="14" t="s">
        <v>81</v>
      </c>
      <c r="AY252" s="246" t="s">
        <v>140</v>
      </c>
    </row>
    <row r="253" s="2" customFormat="1" ht="16.5" customHeight="1">
      <c r="A253" s="39"/>
      <c r="B253" s="40"/>
      <c r="C253" s="248" t="s">
        <v>420</v>
      </c>
      <c r="D253" s="248" t="s">
        <v>290</v>
      </c>
      <c r="E253" s="249" t="s">
        <v>1261</v>
      </c>
      <c r="F253" s="250" t="s">
        <v>1262</v>
      </c>
      <c r="G253" s="251" t="s">
        <v>157</v>
      </c>
      <c r="H253" s="252">
        <v>4</v>
      </c>
      <c r="I253" s="253"/>
      <c r="J253" s="254">
        <f>ROUND(I253*H253,2)</f>
        <v>0</v>
      </c>
      <c r="K253" s="250" t="s">
        <v>28</v>
      </c>
      <c r="L253" s="255"/>
      <c r="M253" s="256" t="s">
        <v>28</v>
      </c>
      <c r="N253" s="257" t="s">
        <v>44</v>
      </c>
      <c r="O253" s="85"/>
      <c r="P253" s="214">
        <f>O253*H253</f>
        <v>0</v>
      </c>
      <c r="Q253" s="214">
        <v>0</v>
      </c>
      <c r="R253" s="214">
        <f>Q253*H253</f>
        <v>0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1155</v>
      </c>
      <c r="AT253" s="216" t="s">
        <v>290</v>
      </c>
      <c r="AU253" s="216" t="s">
        <v>83</v>
      </c>
      <c r="AY253" s="18" t="s">
        <v>140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81</v>
      </c>
      <c r="BK253" s="217">
        <f>ROUND(I253*H253,2)</f>
        <v>0</v>
      </c>
      <c r="BL253" s="18" t="s">
        <v>568</v>
      </c>
      <c r="BM253" s="216" t="s">
        <v>1263</v>
      </c>
    </row>
    <row r="254" s="2" customFormat="1">
      <c r="A254" s="39"/>
      <c r="B254" s="40"/>
      <c r="C254" s="41"/>
      <c r="D254" s="218" t="s">
        <v>149</v>
      </c>
      <c r="E254" s="41"/>
      <c r="F254" s="219" t="s">
        <v>1262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149</v>
      </c>
      <c r="AU254" s="18" t="s">
        <v>83</v>
      </c>
    </row>
    <row r="255" s="13" customFormat="1">
      <c r="A255" s="13"/>
      <c r="B255" s="225"/>
      <c r="C255" s="226"/>
      <c r="D255" s="218" t="s">
        <v>153</v>
      </c>
      <c r="E255" s="227" t="s">
        <v>28</v>
      </c>
      <c r="F255" s="228" t="s">
        <v>147</v>
      </c>
      <c r="G255" s="226"/>
      <c r="H255" s="229">
        <v>4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153</v>
      </c>
      <c r="AU255" s="235" t="s">
        <v>83</v>
      </c>
      <c r="AV255" s="13" t="s">
        <v>83</v>
      </c>
      <c r="AW255" s="13" t="s">
        <v>35</v>
      </c>
      <c r="AX255" s="13" t="s">
        <v>81</v>
      </c>
      <c r="AY255" s="235" t="s">
        <v>140</v>
      </c>
    </row>
    <row r="256" s="2" customFormat="1" ht="16.5" customHeight="1">
      <c r="A256" s="39"/>
      <c r="B256" s="40"/>
      <c r="C256" s="205" t="s">
        <v>427</v>
      </c>
      <c r="D256" s="205" t="s">
        <v>142</v>
      </c>
      <c r="E256" s="206" t="s">
        <v>1265</v>
      </c>
      <c r="F256" s="207" t="s">
        <v>1266</v>
      </c>
      <c r="G256" s="208" t="s">
        <v>157</v>
      </c>
      <c r="H256" s="209">
        <v>4</v>
      </c>
      <c r="I256" s="210"/>
      <c r="J256" s="211">
        <f>ROUND(I256*H256,2)</f>
        <v>0</v>
      </c>
      <c r="K256" s="207" t="s">
        <v>28</v>
      </c>
      <c r="L256" s="45"/>
      <c r="M256" s="212" t="s">
        <v>28</v>
      </c>
      <c r="N256" s="213" t="s">
        <v>44</v>
      </c>
      <c r="O256" s="85"/>
      <c r="P256" s="214">
        <f>O256*H256</f>
        <v>0</v>
      </c>
      <c r="Q256" s="214">
        <v>0</v>
      </c>
      <c r="R256" s="214">
        <f>Q256*H256</f>
        <v>0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568</v>
      </c>
      <c r="AT256" s="216" t="s">
        <v>142</v>
      </c>
      <c r="AU256" s="216" t="s">
        <v>83</v>
      </c>
      <c r="AY256" s="18" t="s">
        <v>140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81</v>
      </c>
      <c r="BK256" s="217">
        <f>ROUND(I256*H256,2)</f>
        <v>0</v>
      </c>
      <c r="BL256" s="18" t="s">
        <v>568</v>
      </c>
      <c r="BM256" s="216" t="s">
        <v>1267</v>
      </c>
    </row>
    <row r="257" s="2" customFormat="1">
      <c r="A257" s="39"/>
      <c r="B257" s="40"/>
      <c r="C257" s="41"/>
      <c r="D257" s="218" t="s">
        <v>149</v>
      </c>
      <c r="E257" s="41"/>
      <c r="F257" s="219" t="s">
        <v>1266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149</v>
      </c>
      <c r="AU257" s="18" t="s">
        <v>83</v>
      </c>
    </row>
    <row r="258" s="13" customFormat="1">
      <c r="A258" s="13"/>
      <c r="B258" s="225"/>
      <c r="C258" s="226"/>
      <c r="D258" s="218" t="s">
        <v>153</v>
      </c>
      <c r="E258" s="227" t="s">
        <v>28</v>
      </c>
      <c r="F258" s="228" t="s">
        <v>147</v>
      </c>
      <c r="G258" s="226"/>
      <c r="H258" s="229">
        <v>4</v>
      </c>
      <c r="I258" s="230"/>
      <c r="J258" s="226"/>
      <c r="K258" s="226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153</v>
      </c>
      <c r="AU258" s="235" t="s">
        <v>83</v>
      </c>
      <c r="AV258" s="13" t="s">
        <v>83</v>
      </c>
      <c r="AW258" s="13" t="s">
        <v>35</v>
      </c>
      <c r="AX258" s="13" t="s">
        <v>81</v>
      </c>
      <c r="AY258" s="235" t="s">
        <v>140</v>
      </c>
    </row>
    <row r="259" s="2" customFormat="1" ht="16.5" customHeight="1">
      <c r="A259" s="39"/>
      <c r="B259" s="40"/>
      <c r="C259" s="248" t="s">
        <v>434</v>
      </c>
      <c r="D259" s="248" t="s">
        <v>290</v>
      </c>
      <c r="E259" s="249" t="s">
        <v>1268</v>
      </c>
      <c r="F259" s="250" t="s">
        <v>1269</v>
      </c>
      <c r="G259" s="251" t="s">
        <v>157</v>
      </c>
      <c r="H259" s="252">
        <v>4</v>
      </c>
      <c r="I259" s="253"/>
      <c r="J259" s="254">
        <f>ROUND(I259*H259,2)</f>
        <v>0</v>
      </c>
      <c r="K259" s="250" t="s">
        <v>28</v>
      </c>
      <c r="L259" s="255"/>
      <c r="M259" s="256" t="s">
        <v>28</v>
      </c>
      <c r="N259" s="257" t="s">
        <v>44</v>
      </c>
      <c r="O259" s="85"/>
      <c r="P259" s="214">
        <f>O259*H259</f>
        <v>0</v>
      </c>
      <c r="Q259" s="214">
        <v>0</v>
      </c>
      <c r="R259" s="214">
        <f>Q259*H259</f>
        <v>0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1155</v>
      </c>
      <c r="AT259" s="216" t="s">
        <v>290</v>
      </c>
      <c r="AU259" s="216" t="s">
        <v>83</v>
      </c>
      <c r="AY259" s="18" t="s">
        <v>140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81</v>
      </c>
      <c r="BK259" s="217">
        <f>ROUND(I259*H259,2)</f>
        <v>0</v>
      </c>
      <c r="BL259" s="18" t="s">
        <v>568</v>
      </c>
      <c r="BM259" s="216" t="s">
        <v>1270</v>
      </c>
    </row>
    <row r="260" s="2" customFormat="1">
      <c r="A260" s="39"/>
      <c r="B260" s="40"/>
      <c r="C260" s="41"/>
      <c r="D260" s="218" t="s">
        <v>149</v>
      </c>
      <c r="E260" s="41"/>
      <c r="F260" s="219" t="s">
        <v>1269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149</v>
      </c>
      <c r="AU260" s="18" t="s">
        <v>83</v>
      </c>
    </row>
    <row r="261" s="13" customFormat="1">
      <c r="A261" s="13"/>
      <c r="B261" s="225"/>
      <c r="C261" s="226"/>
      <c r="D261" s="218" t="s">
        <v>153</v>
      </c>
      <c r="E261" s="227" t="s">
        <v>28</v>
      </c>
      <c r="F261" s="228" t="s">
        <v>147</v>
      </c>
      <c r="G261" s="226"/>
      <c r="H261" s="229">
        <v>4</v>
      </c>
      <c r="I261" s="230"/>
      <c r="J261" s="226"/>
      <c r="K261" s="226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153</v>
      </c>
      <c r="AU261" s="235" t="s">
        <v>83</v>
      </c>
      <c r="AV261" s="13" t="s">
        <v>83</v>
      </c>
      <c r="AW261" s="13" t="s">
        <v>35</v>
      </c>
      <c r="AX261" s="13" t="s">
        <v>81</v>
      </c>
      <c r="AY261" s="235" t="s">
        <v>140</v>
      </c>
    </row>
    <row r="262" s="2" customFormat="1" ht="24.15" customHeight="1">
      <c r="A262" s="39"/>
      <c r="B262" s="40"/>
      <c r="C262" s="205" t="s">
        <v>441</v>
      </c>
      <c r="D262" s="205" t="s">
        <v>142</v>
      </c>
      <c r="E262" s="206" t="s">
        <v>1271</v>
      </c>
      <c r="F262" s="207" t="s">
        <v>1272</v>
      </c>
      <c r="G262" s="208" t="s">
        <v>157</v>
      </c>
      <c r="H262" s="209">
        <v>4</v>
      </c>
      <c r="I262" s="210"/>
      <c r="J262" s="211">
        <f>ROUND(I262*H262,2)</f>
        <v>0</v>
      </c>
      <c r="K262" s="207" t="s">
        <v>28</v>
      </c>
      <c r="L262" s="45"/>
      <c r="M262" s="212" t="s">
        <v>28</v>
      </c>
      <c r="N262" s="213" t="s">
        <v>44</v>
      </c>
      <c r="O262" s="85"/>
      <c r="P262" s="214">
        <f>O262*H262</f>
        <v>0</v>
      </c>
      <c r="Q262" s="214">
        <v>0</v>
      </c>
      <c r="R262" s="214">
        <f>Q262*H262</f>
        <v>0</v>
      </c>
      <c r="S262" s="214">
        <v>0</v>
      </c>
      <c r="T262" s="215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6" t="s">
        <v>568</v>
      </c>
      <c r="AT262" s="216" t="s">
        <v>142</v>
      </c>
      <c r="AU262" s="216" t="s">
        <v>83</v>
      </c>
      <c r="AY262" s="18" t="s">
        <v>140</v>
      </c>
      <c r="BE262" s="217">
        <f>IF(N262="základní",J262,0)</f>
        <v>0</v>
      </c>
      <c r="BF262" s="217">
        <f>IF(N262="snížená",J262,0)</f>
        <v>0</v>
      </c>
      <c r="BG262" s="217">
        <f>IF(N262="zákl. přenesená",J262,0)</f>
        <v>0</v>
      </c>
      <c r="BH262" s="217">
        <f>IF(N262="sníž. přenesená",J262,0)</f>
        <v>0</v>
      </c>
      <c r="BI262" s="217">
        <f>IF(N262="nulová",J262,0)</f>
        <v>0</v>
      </c>
      <c r="BJ262" s="18" t="s">
        <v>81</v>
      </c>
      <c r="BK262" s="217">
        <f>ROUND(I262*H262,2)</f>
        <v>0</v>
      </c>
      <c r="BL262" s="18" t="s">
        <v>568</v>
      </c>
      <c r="BM262" s="216" t="s">
        <v>1273</v>
      </c>
    </row>
    <row r="263" s="2" customFormat="1">
      <c r="A263" s="39"/>
      <c r="B263" s="40"/>
      <c r="C263" s="41"/>
      <c r="D263" s="218" t="s">
        <v>149</v>
      </c>
      <c r="E263" s="41"/>
      <c r="F263" s="219" t="s">
        <v>1274</v>
      </c>
      <c r="G263" s="41"/>
      <c r="H263" s="41"/>
      <c r="I263" s="220"/>
      <c r="J263" s="41"/>
      <c r="K263" s="41"/>
      <c r="L263" s="45"/>
      <c r="M263" s="221"/>
      <c r="N263" s="222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149</v>
      </c>
      <c r="AU263" s="18" t="s">
        <v>83</v>
      </c>
    </row>
    <row r="264" s="13" customFormat="1">
      <c r="A264" s="13"/>
      <c r="B264" s="225"/>
      <c r="C264" s="226"/>
      <c r="D264" s="218" t="s">
        <v>153</v>
      </c>
      <c r="E264" s="227" t="s">
        <v>28</v>
      </c>
      <c r="F264" s="228" t="s">
        <v>147</v>
      </c>
      <c r="G264" s="226"/>
      <c r="H264" s="229">
        <v>4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153</v>
      </c>
      <c r="AU264" s="235" t="s">
        <v>83</v>
      </c>
      <c r="AV264" s="13" t="s">
        <v>83</v>
      </c>
      <c r="AW264" s="13" t="s">
        <v>35</v>
      </c>
      <c r="AX264" s="13" t="s">
        <v>81</v>
      </c>
      <c r="AY264" s="235" t="s">
        <v>140</v>
      </c>
    </row>
    <row r="265" s="2" customFormat="1" ht="21.75" customHeight="1">
      <c r="A265" s="39"/>
      <c r="B265" s="40"/>
      <c r="C265" s="248" t="s">
        <v>447</v>
      </c>
      <c r="D265" s="248" t="s">
        <v>290</v>
      </c>
      <c r="E265" s="249" t="s">
        <v>1275</v>
      </c>
      <c r="F265" s="250" t="s">
        <v>1276</v>
      </c>
      <c r="G265" s="251" t="s">
        <v>157</v>
      </c>
      <c r="H265" s="252">
        <v>4</v>
      </c>
      <c r="I265" s="253"/>
      <c r="J265" s="254">
        <f>ROUND(I265*H265,2)</f>
        <v>0</v>
      </c>
      <c r="K265" s="250" t="s">
        <v>28</v>
      </c>
      <c r="L265" s="255"/>
      <c r="M265" s="256" t="s">
        <v>28</v>
      </c>
      <c r="N265" s="257" t="s">
        <v>44</v>
      </c>
      <c r="O265" s="85"/>
      <c r="P265" s="214">
        <f>O265*H265</f>
        <v>0</v>
      </c>
      <c r="Q265" s="214">
        <v>0</v>
      </c>
      <c r="R265" s="214">
        <f>Q265*H265</f>
        <v>0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1155</v>
      </c>
      <c r="AT265" s="216" t="s">
        <v>290</v>
      </c>
      <c r="AU265" s="216" t="s">
        <v>83</v>
      </c>
      <c r="AY265" s="18" t="s">
        <v>140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81</v>
      </c>
      <c r="BK265" s="217">
        <f>ROUND(I265*H265,2)</f>
        <v>0</v>
      </c>
      <c r="BL265" s="18" t="s">
        <v>568</v>
      </c>
      <c r="BM265" s="216" t="s">
        <v>1277</v>
      </c>
    </row>
    <row r="266" s="2" customFormat="1">
      <c r="A266" s="39"/>
      <c r="B266" s="40"/>
      <c r="C266" s="41"/>
      <c r="D266" s="218" t="s">
        <v>149</v>
      </c>
      <c r="E266" s="41"/>
      <c r="F266" s="219" t="s">
        <v>1276</v>
      </c>
      <c r="G266" s="41"/>
      <c r="H266" s="41"/>
      <c r="I266" s="220"/>
      <c r="J266" s="41"/>
      <c r="K266" s="41"/>
      <c r="L266" s="45"/>
      <c r="M266" s="221"/>
      <c r="N266" s="22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149</v>
      </c>
      <c r="AU266" s="18" t="s">
        <v>83</v>
      </c>
    </row>
    <row r="267" s="13" customFormat="1">
      <c r="A267" s="13"/>
      <c r="B267" s="225"/>
      <c r="C267" s="226"/>
      <c r="D267" s="218" t="s">
        <v>153</v>
      </c>
      <c r="E267" s="227" t="s">
        <v>28</v>
      </c>
      <c r="F267" s="228" t="s">
        <v>147</v>
      </c>
      <c r="G267" s="226"/>
      <c r="H267" s="229">
        <v>4</v>
      </c>
      <c r="I267" s="230"/>
      <c r="J267" s="226"/>
      <c r="K267" s="226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153</v>
      </c>
      <c r="AU267" s="235" t="s">
        <v>83</v>
      </c>
      <c r="AV267" s="13" t="s">
        <v>83</v>
      </c>
      <c r="AW267" s="13" t="s">
        <v>35</v>
      </c>
      <c r="AX267" s="13" t="s">
        <v>81</v>
      </c>
      <c r="AY267" s="235" t="s">
        <v>140</v>
      </c>
    </row>
    <row r="268" s="2" customFormat="1" ht="21.75" customHeight="1">
      <c r="A268" s="39"/>
      <c r="B268" s="40"/>
      <c r="C268" s="205" t="s">
        <v>154</v>
      </c>
      <c r="D268" s="205" t="s">
        <v>142</v>
      </c>
      <c r="E268" s="206" t="s">
        <v>1278</v>
      </c>
      <c r="F268" s="207" t="s">
        <v>1279</v>
      </c>
      <c r="G268" s="208" t="s">
        <v>145</v>
      </c>
      <c r="H268" s="209">
        <v>8</v>
      </c>
      <c r="I268" s="210"/>
      <c r="J268" s="211">
        <f>ROUND(I268*H268,2)</f>
        <v>0</v>
      </c>
      <c r="K268" s="207" t="s">
        <v>28</v>
      </c>
      <c r="L268" s="45"/>
      <c r="M268" s="212" t="s">
        <v>28</v>
      </c>
      <c r="N268" s="213" t="s">
        <v>44</v>
      </c>
      <c r="O268" s="85"/>
      <c r="P268" s="214">
        <f>O268*H268</f>
        <v>0</v>
      </c>
      <c r="Q268" s="214">
        <v>0</v>
      </c>
      <c r="R268" s="214">
        <f>Q268*H268</f>
        <v>0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568</v>
      </c>
      <c r="AT268" s="216" t="s">
        <v>142</v>
      </c>
      <c r="AU268" s="216" t="s">
        <v>83</v>
      </c>
      <c r="AY268" s="18" t="s">
        <v>140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81</v>
      </c>
      <c r="BK268" s="217">
        <f>ROUND(I268*H268,2)</f>
        <v>0</v>
      </c>
      <c r="BL268" s="18" t="s">
        <v>568</v>
      </c>
      <c r="BM268" s="216" t="s">
        <v>1280</v>
      </c>
    </row>
    <row r="269" s="2" customFormat="1">
      <c r="A269" s="39"/>
      <c r="B269" s="40"/>
      <c r="C269" s="41"/>
      <c r="D269" s="218" t="s">
        <v>149</v>
      </c>
      <c r="E269" s="41"/>
      <c r="F269" s="219" t="s">
        <v>1279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149</v>
      </c>
      <c r="AU269" s="18" t="s">
        <v>83</v>
      </c>
    </row>
    <row r="270" s="13" customFormat="1">
      <c r="A270" s="13"/>
      <c r="B270" s="225"/>
      <c r="C270" s="226"/>
      <c r="D270" s="218" t="s">
        <v>153</v>
      </c>
      <c r="E270" s="227" t="s">
        <v>28</v>
      </c>
      <c r="F270" s="228" t="s">
        <v>197</v>
      </c>
      <c r="G270" s="226"/>
      <c r="H270" s="229">
        <v>8</v>
      </c>
      <c r="I270" s="230"/>
      <c r="J270" s="226"/>
      <c r="K270" s="226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153</v>
      </c>
      <c r="AU270" s="235" t="s">
        <v>83</v>
      </c>
      <c r="AV270" s="13" t="s">
        <v>83</v>
      </c>
      <c r="AW270" s="13" t="s">
        <v>35</v>
      </c>
      <c r="AX270" s="13" t="s">
        <v>81</v>
      </c>
      <c r="AY270" s="235" t="s">
        <v>140</v>
      </c>
    </row>
    <row r="271" s="2" customFormat="1" ht="16.5" customHeight="1">
      <c r="A271" s="39"/>
      <c r="B271" s="40"/>
      <c r="C271" s="248" t="s">
        <v>458</v>
      </c>
      <c r="D271" s="248" t="s">
        <v>290</v>
      </c>
      <c r="E271" s="249" t="s">
        <v>1281</v>
      </c>
      <c r="F271" s="250" t="s">
        <v>1282</v>
      </c>
      <c r="G271" s="251" t="s">
        <v>338</v>
      </c>
      <c r="H271" s="252">
        <v>8</v>
      </c>
      <c r="I271" s="253"/>
      <c r="J271" s="254">
        <f>ROUND(I271*H271,2)</f>
        <v>0</v>
      </c>
      <c r="K271" s="250" t="s">
        <v>146</v>
      </c>
      <c r="L271" s="255"/>
      <c r="M271" s="256" t="s">
        <v>28</v>
      </c>
      <c r="N271" s="257" t="s">
        <v>44</v>
      </c>
      <c r="O271" s="85"/>
      <c r="P271" s="214">
        <f>O271*H271</f>
        <v>0</v>
      </c>
      <c r="Q271" s="214">
        <v>0.001</v>
      </c>
      <c r="R271" s="214">
        <f>Q271*H271</f>
        <v>0.0080000000000000002</v>
      </c>
      <c r="S271" s="214">
        <v>0</v>
      </c>
      <c r="T271" s="215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6" t="s">
        <v>1142</v>
      </c>
      <c r="AT271" s="216" t="s">
        <v>290</v>
      </c>
      <c r="AU271" s="216" t="s">
        <v>83</v>
      </c>
      <c r="AY271" s="18" t="s">
        <v>140</v>
      </c>
      <c r="BE271" s="217">
        <f>IF(N271="základní",J271,0)</f>
        <v>0</v>
      </c>
      <c r="BF271" s="217">
        <f>IF(N271="snížená",J271,0)</f>
        <v>0</v>
      </c>
      <c r="BG271" s="217">
        <f>IF(N271="zákl. přenesená",J271,0)</f>
        <v>0</v>
      </c>
      <c r="BH271" s="217">
        <f>IF(N271="sníž. přenesená",J271,0)</f>
        <v>0</v>
      </c>
      <c r="BI271" s="217">
        <f>IF(N271="nulová",J271,0)</f>
        <v>0</v>
      </c>
      <c r="BJ271" s="18" t="s">
        <v>81</v>
      </c>
      <c r="BK271" s="217">
        <f>ROUND(I271*H271,2)</f>
        <v>0</v>
      </c>
      <c r="BL271" s="18" t="s">
        <v>1142</v>
      </c>
      <c r="BM271" s="216" t="s">
        <v>1283</v>
      </c>
    </row>
    <row r="272" s="2" customFormat="1">
      <c r="A272" s="39"/>
      <c r="B272" s="40"/>
      <c r="C272" s="41"/>
      <c r="D272" s="218" t="s">
        <v>149</v>
      </c>
      <c r="E272" s="41"/>
      <c r="F272" s="219" t="s">
        <v>1282</v>
      </c>
      <c r="G272" s="41"/>
      <c r="H272" s="41"/>
      <c r="I272" s="220"/>
      <c r="J272" s="41"/>
      <c r="K272" s="41"/>
      <c r="L272" s="45"/>
      <c r="M272" s="221"/>
      <c r="N272" s="222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149</v>
      </c>
      <c r="AU272" s="18" t="s">
        <v>83</v>
      </c>
    </row>
    <row r="273" s="13" customFormat="1">
      <c r="A273" s="13"/>
      <c r="B273" s="225"/>
      <c r="C273" s="226"/>
      <c r="D273" s="218" t="s">
        <v>153</v>
      </c>
      <c r="E273" s="227" t="s">
        <v>28</v>
      </c>
      <c r="F273" s="228" t="s">
        <v>197</v>
      </c>
      <c r="G273" s="226"/>
      <c r="H273" s="229">
        <v>8</v>
      </c>
      <c r="I273" s="230"/>
      <c r="J273" s="226"/>
      <c r="K273" s="226"/>
      <c r="L273" s="231"/>
      <c r="M273" s="262"/>
      <c r="N273" s="263"/>
      <c r="O273" s="263"/>
      <c r="P273" s="263"/>
      <c r="Q273" s="263"/>
      <c r="R273" s="263"/>
      <c r="S273" s="263"/>
      <c r="T273" s="26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153</v>
      </c>
      <c r="AU273" s="235" t="s">
        <v>83</v>
      </c>
      <c r="AV273" s="13" t="s">
        <v>83</v>
      </c>
      <c r="AW273" s="13" t="s">
        <v>35</v>
      </c>
      <c r="AX273" s="13" t="s">
        <v>81</v>
      </c>
      <c r="AY273" s="235" t="s">
        <v>140</v>
      </c>
    </row>
    <row r="274" s="2" customFormat="1" ht="6.96" customHeight="1">
      <c r="A274" s="39"/>
      <c r="B274" s="60"/>
      <c r="C274" s="61"/>
      <c r="D274" s="61"/>
      <c r="E274" s="61"/>
      <c r="F274" s="61"/>
      <c r="G274" s="61"/>
      <c r="H274" s="61"/>
      <c r="I274" s="61"/>
      <c r="J274" s="61"/>
      <c r="K274" s="61"/>
      <c r="L274" s="45"/>
      <c r="M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</row>
  </sheetData>
  <sheetProtection sheet="1" autoFilter="0" formatColumns="0" formatRows="0" objects="1" scenarios="1" spinCount="100000" saltValue="OusTZoeCoD4UzJI9YVgqN6s+QYPMQ4YN2mgG6tJIPYV0UhmwpPQ6htM1xkRjHTmAXVtkvZg2nIIzYiW+Evqigg==" hashValue="tsPKh4uWx9v1GRB/UuqHjGeKVwz0vEcZcCXJ07xYpHCsXJ7PHqqJpKF73CF+04sclHzUCeRwT7s49gvZDHRNlA==" algorithmName="SHA-512" password="CC35"/>
  <autoFilter ref="C83:K273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741122134"/>
    <hyperlink ref="F99" r:id="rId2" display="https://podminky.urs.cz/item/CS_URS_2025_02/741122142"/>
    <hyperlink ref="F109" r:id="rId3" display="https://podminky.urs.cz/item/CS_URS_2025_02/741128002"/>
    <hyperlink ref="F123" r:id="rId4" display="https://podminky.urs.cz/item/CS_URS_2025_02/741372151"/>
    <hyperlink ref="F138" r:id="rId5" display="https://podminky.urs.cz/item/CS_URS_2025_02/210100001"/>
    <hyperlink ref="F143" r:id="rId6" display="https://podminky.urs.cz/item/CS_URS_2025_02/210100003"/>
    <hyperlink ref="F147" r:id="rId7" display="https://podminky.urs.cz/item/CS_URS_2025_02/210100151"/>
    <hyperlink ref="F151" r:id="rId8" display="https://podminky.urs.cz/item/CS_URS_2025_02/210100194"/>
    <hyperlink ref="F161" r:id="rId9" display="https://podminky.urs.cz/item/CS_URS_2025_02/210204011"/>
    <hyperlink ref="F170" r:id="rId10" display="https://podminky.urs.cz/item/CS_URS_2025_02/210204206"/>
    <hyperlink ref="F183" r:id="rId11" display="https://podminky.urs.cz/item/CS_URS_2025_02/210220022"/>
    <hyperlink ref="F191" r:id="rId12" display="https://podminky.urs.cz/item/CS_URS_2025_02/210220301"/>
    <hyperlink ref="F199" r:id="rId13" display="https://podminky.urs.cz/item/CS_URS_2025_02/460080014"/>
    <hyperlink ref="F204" r:id="rId14" display="https://podminky.urs.cz/item/CS_URS_2025_02/460131113"/>
    <hyperlink ref="F208" r:id="rId15" display="https://podminky.urs.cz/item/CS_URS_2025_02/460161162"/>
    <hyperlink ref="F212" r:id="rId16" display="https://podminky.urs.cz/item/CS_URS_2025_02/460341113"/>
    <hyperlink ref="F216" r:id="rId17" display="https://podminky.urs.cz/item/CS_URS_2025_02/460341121"/>
    <hyperlink ref="F220" r:id="rId18" display="https://podminky.urs.cz/item/CS_URS_2025_02/460361121"/>
    <hyperlink ref="F226" r:id="rId19" display="https://podminky.urs.cz/item/CS_URS_2025_02/460431172"/>
    <hyperlink ref="F230" r:id="rId20" display="https://podminky.urs.cz/item/CS_URS_2025_02/460661412"/>
    <hyperlink ref="F239" r:id="rId21" display="https://podminky.urs.cz/item/CS_URS_2025_02/460671111"/>
    <hyperlink ref="F243" r:id="rId22" display="https://podminky.urs.cz/item/CS_URS_2025_02/4607912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108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Lanškroun, ulice Seifertova - Stavební úpravy, III.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1297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93</v>
      </c>
      <c r="G11" s="39"/>
      <c r="H11" s="39"/>
      <c r="I11" s="133" t="s">
        <v>20</v>
      </c>
      <c r="J11" s="137" t="s">
        <v>1056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12. 11. 2025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30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27</v>
      </c>
      <c r="J20" s="137" t="s">
        <v>28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30</v>
      </c>
      <c r="J21" s="137" t="s">
        <v>28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ROUND((SUM(BE86:BE305)),  2)</f>
        <v>0</v>
      </c>
      <c r="G33" s="39"/>
      <c r="H33" s="39"/>
      <c r="I33" s="149">
        <v>0.20999999999999999</v>
      </c>
      <c r="J33" s="148">
        <f>ROUND(((SUM(BE86:BE305))*I33),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ROUND((SUM(BF86:BF305)),  2)</f>
        <v>0</v>
      </c>
      <c r="G34" s="39"/>
      <c r="H34" s="39"/>
      <c r="I34" s="149">
        <v>0.12</v>
      </c>
      <c r="J34" s="148">
        <f>ROUND(((SUM(BF86:BF305))*I34),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ROUND((SUM(BG86:BG305)),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ROUND((SUM(BH86:BH305)),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ROUND((SUM(BI86:BI305)),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Lanškroun, ulice Seifertova - Stavební úpravy, III.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403 - Veřejné osvětlení III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Lanškroun</v>
      </c>
      <c r="G52" s="41"/>
      <c r="H52" s="41"/>
      <c r="I52" s="33" t="s">
        <v>24</v>
      </c>
      <c r="J52" s="73" t="str">
        <f>IF(J12="","",J12)</f>
        <v>12. 11. 2025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33</v>
      </c>
      <c r="J54" s="37" t="str">
        <f>E21</f>
        <v>Ing. Jiří Cihlář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112</v>
      </c>
      <c r="D57" s="163"/>
      <c r="E57" s="163"/>
      <c r="F57" s="163"/>
      <c r="G57" s="163"/>
      <c r="H57" s="163"/>
      <c r="I57" s="163"/>
      <c r="J57" s="164" t="s">
        <v>113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114</v>
      </c>
    </row>
    <row r="60" s="9" customFormat="1" ht="24.96" customHeight="1">
      <c r="A60" s="9"/>
      <c r="B60" s="166"/>
      <c r="C60" s="167"/>
      <c r="D60" s="168" t="s">
        <v>115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123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6"/>
      <c r="C62" s="167"/>
      <c r="D62" s="168" t="s">
        <v>1057</v>
      </c>
      <c r="E62" s="169"/>
      <c r="F62" s="169"/>
      <c r="G62" s="169"/>
      <c r="H62" s="169"/>
      <c r="I62" s="169"/>
      <c r="J62" s="170">
        <f>J105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2"/>
      <c r="C63" s="173"/>
      <c r="D63" s="174" t="s">
        <v>1058</v>
      </c>
      <c r="E63" s="175"/>
      <c r="F63" s="175"/>
      <c r="G63" s="175"/>
      <c r="H63" s="175"/>
      <c r="I63" s="175"/>
      <c r="J63" s="176">
        <f>J106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6"/>
      <c r="C64" s="167"/>
      <c r="D64" s="168" t="s">
        <v>1059</v>
      </c>
      <c r="E64" s="169"/>
      <c r="F64" s="169"/>
      <c r="G64" s="169"/>
      <c r="H64" s="169"/>
      <c r="I64" s="169"/>
      <c r="J64" s="170">
        <f>J157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2"/>
      <c r="C65" s="173"/>
      <c r="D65" s="174" t="s">
        <v>1060</v>
      </c>
      <c r="E65" s="175"/>
      <c r="F65" s="175"/>
      <c r="G65" s="175"/>
      <c r="H65" s="175"/>
      <c r="I65" s="175"/>
      <c r="J65" s="176">
        <f>J158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1061</v>
      </c>
      <c r="E66" s="175"/>
      <c r="F66" s="175"/>
      <c r="G66" s="175"/>
      <c r="H66" s="175"/>
      <c r="I66" s="175"/>
      <c r="J66" s="176">
        <f>J224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125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61" t="str">
        <f>E7</f>
        <v>Lanškroun, ulice Seifertova - Stavební úpravy, III. etapa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109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SO 403 - Veřejné osvětlení III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22</v>
      </c>
      <c r="D80" s="41"/>
      <c r="E80" s="41"/>
      <c r="F80" s="28" t="str">
        <f>F12</f>
        <v>Lanškroun</v>
      </c>
      <c r="G80" s="41"/>
      <c r="H80" s="41"/>
      <c r="I80" s="33" t="s">
        <v>24</v>
      </c>
      <c r="J80" s="73" t="str">
        <f>IF(J12="","",J12)</f>
        <v>12. 11. 2025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26</v>
      </c>
      <c r="D82" s="41"/>
      <c r="E82" s="41"/>
      <c r="F82" s="28" t="str">
        <f>E15</f>
        <v xml:space="preserve"> </v>
      </c>
      <c r="G82" s="41"/>
      <c r="H82" s="41"/>
      <c r="I82" s="33" t="s">
        <v>33</v>
      </c>
      <c r="J82" s="37" t="str">
        <f>E21</f>
        <v>Ing. Jiří Cihlář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IF(E18="","",E18)</f>
        <v>Vyplň údaj</v>
      </c>
      <c r="G83" s="41"/>
      <c r="H83" s="41"/>
      <c r="I83" s="33" t="s">
        <v>36</v>
      </c>
      <c r="J83" s="37" t="str">
        <f>E24</f>
        <v xml:space="preserve"> 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8"/>
      <c r="B85" s="179"/>
      <c r="C85" s="180" t="s">
        <v>126</v>
      </c>
      <c r="D85" s="181" t="s">
        <v>58</v>
      </c>
      <c r="E85" s="181" t="s">
        <v>54</v>
      </c>
      <c r="F85" s="181" t="s">
        <v>55</v>
      </c>
      <c r="G85" s="181" t="s">
        <v>127</v>
      </c>
      <c r="H85" s="181" t="s">
        <v>128</v>
      </c>
      <c r="I85" s="181" t="s">
        <v>129</v>
      </c>
      <c r="J85" s="181" t="s">
        <v>113</v>
      </c>
      <c r="K85" s="182" t="s">
        <v>130</v>
      </c>
      <c r="L85" s="183"/>
      <c r="M85" s="93" t="s">
        <v>28</v>
      </c>
      <c r="N85" s="94" t="s">
        <v>43</v>
      </c>
      <c r="O85" s="94" t="s">
        <v>131</v>
      </c>
      <c r="P85" s="94" t="s">
        <v>132</v>
      </c>
      <c r="Q85" s="94" t="s">
        <v>133</v>
      </c>
      <c r="R85" s="94" t="s">
        <v>134</v>
      </c>
      <c r="S85" s="94" t="s">
        <v>135</v>
      </c>
      <c r="T85" s="95" t="s">
        <v>136</v>
      </c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</row>
    <row r="86" s="2" customFormat="1" ht="22.8" customHeight="1">
      <c r="A86" s="39"/>
      <c r="B86" s="40"/>
      <c r="C86" s="100" t="s">
        <v>137</v>
      </c>
      <c r="D86" s="41"/>
      <c r="E86" s="41"/>
      <c r="F86" s="41"/>
      <c r="G86" s="41"/>
      <c r="H86" s="41"/>
      <c r="I86" s="41"/>
      <c r="J86" s="184">
        <f>BK86</f>
        <v>0</v>
      </c>
      <c r="K86" s="41"/>
      <c r="L86" s="45"/>
      <c r="M86" s="96"/>
      <c r="N86" s="185"/>
      <c r="O86" s="97"/>
      <c r="P86" s="186">
        <f>P87+P105+P157</f>
        <v>0</v>
      </c>
      <c r="Q86" s="97"/>
      <c r="R86" s="186">
        <f>R87+R105+R157</f>
        <v>3.2585740199999997</v>
      </c>
      <c r="S86" s="97"/>
      <c r="T86" s="187">
        <f>T87+T105+T157</f>
        <v>0.88000000000000012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72</v>
      </c>
      <c r="AU86" s="18" t="s">
        <v>114</v>
      </c>
      <c r="BK86" s="188">
        <f>BK87+BK105+BK157</f>
        <v>0</v>
      </c>
    </row>
    <row r="87" s="12" customFormat="1" ht="25.92" customHeight="1">
      <c r="A87" s="12"/>
      <c r="B87" s="189"/>
      <c r="C87" s="190"/>
      <c r="D87" s="191" t="s">
        <v>72</v>
      </c>
      <c r="E87" s="192" t="s">
        <v>138</v>
      </c>
      <c r="F87" s="192" t="s">
        <v>139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</f>
        <v>0</v>
      </c>
      <c r="Q87" s="197"/>
      <c r="R87" s="198">
        <f>R88</f>
        <v>0</v>
      </c>
      <c r="S87" s="197"/>
      <c r="T87" s="199">
        <f>T88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81</v>
      </c>
      <c r="AT87" s="201" t="s">
        <v>72</v>
      </c>
      <c r="AU87" s="201" t="s">
        <v>73</v>
      </c>
      <c r="AY87" s="200" t="s">
        <v>140</v>
      </c>
      <c r="BK87" s="202">
        <f>BK88</f>
        <v>0</v>
      </c>
    </row>
    <row r="88" s="12" customFormat="1" ht="22.8" customHeight="1">
      <c r="A88" s="12"/>
      <c r="B88" s="189"/>
      <c r="C88" s="190"/>
      <c r="D88" s="191" t="s">
        <v>72</v>
      </c>
      <c r="E88" s="203" t="s">
        <v>745</v>
      </c>
      <c r="F88" s="203" t="s">
        <v>746</v>
      </c>
      <c r="G88" s="190"/>
      <c r="H88" s="190"/>
      <c r="I88" s="193"/>
      <c r="J88" s="204">
        <f>BK88</f>
        <v>0</v>
      </c>
      <c r="K88" s="190"/>
      <c r="L88" s="195"/>
      <c r="M88" s="196"/>
      <c r="N88" s="197"/>
      <c r="O88" s="197"/>
      <c r="P88" s="198">
        <f>SUM(P89:P104)</f>
        <v>0</v>
      </c>
      <c r="Q88" s="197"/>
      <c r="R88" s="198">
        <f>SUM(R89:R104)</f>
        <v>0</v>
      </c>
      <c r="S88" s="197"/>
      <c r="T88" s="199">
        <f>SUM(T89:T104)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81</v>
      </c>
      <c r="AT88" s="201" t="s">
        <v>72</v>
      </c>
      <c r="AU88" s="201" t="s">
        <v>81</v>
      </c>
      <c r="AY88" s="200" t="s">
        <v>140</v>
      </c>
      <c r="BK88" s="202">
        <f>SUM(BK89:BK104)</f>
        <v>0</v>
      </c>
    </row>
    <row r="89" s="2" customFormat="1" ht="21.75" customHeight="1">
      <c r="A89" s="39"/>
      <c r="B89" s="40"/>
      <c r="C89" s="205" t="s">
        <v>81</v>
      </c>
      <c r="D89" s="205" t="s">
        <v>142</v>
      </c>
      <c r="E89" s="206" t="s">
        <v>762</v>
      </c>
      <c r="F89" s="207" t="s">
        <v>763</v>
      </c>
      <c r="G89" s="208" t="s">
        <v>275</v>
      </c>
      <c r="H89" s="209">
        <v>0.88</v>
      </c>
      <c r="I89" s="210"/>
      <c r="J89" s="211">
        <f>ROUND(I89*H89,2)</f>
        <v>0</v>
      </c>
      <c r="K89" s="207" t="s">
        <v>146</v>
      </c>
      <c r="L89" s="45"/>
      <c r="M89" s="212" t="s">
        <v>28</v>
      </c>
      <c r="N89" s="213" t="s">
        <v>44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147</v>
      </c>
      <c r="AT89" s="216" t="s">
        <v>142</v>
      </c>
      <c r="AU89" s="216" t="s">
        <v>83</v>
      </c>
      <c r="AY89" s="18" t="s">
        <v>140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81</v>
      </c>
      <c r="BK89" s="217">
        <f>ROUND(I89*H89,2)</f>
        <v>0</v>
      </c>
      <c r="BL89" s="18" t="s">
        <v>147</v>
      </c>
      <c r="BM89" s="216" t="s">
        <v>1298</v>
      </c>
    </row>
    <row r="90" s="2" customFormat="1">
      <c r="A90" s="39"/>
      <c r="B90" s="40"/>
      <c r="C90" s="41"/>
      <c r="D90" s="218" t="s">
        <v>149</v>
      </c>
      <c r="E90" s="41"/>
      <c r="F90" s="219" t="s">
        <v>765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149</v>
      </c>
      <c r="AU90" s="18" t="s">
        <v>83</v>
      </c>
    </row>
    <row r="91" s="2" customFormat="1">
      <c r="A91" s="39"/>
      <c r="B91" s="40"/>
      <c r="C91" s="41"/>
      <c r="D91" s="223" t="s">
        <v>151</v>
      </c>
      <c r="E91" s="41"/>
      <c r="F91" s="224" t="s">
        <v>766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151</v>
      </c>
      <c r="AU91" s="18" t="s">
        <v>83</v>
      </c>
    </row>
    <row r="92" s="13" customFormat="1">
      <c r="A92" s="13"/>
      <c r="B92" s="225"/>
      <c r="C92" s="226"/>
      <c r="D92" s="218" t="s">
        <v>153</v>
      </c>
      <c r="E92" s="227" t="s">
        <v>28</v>
      </c>
      <c r="F92" s="228" t="s">
        <v>1299</v>
      </c>
      <c r="G92" s="226"/>
      <c r="H92" s="229">
        <v>0.88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153</v>
      </c>
      <c r="AU92" s="235" t="s">
        <v>83</v>
      </c>
      <c r="AV92" s="13" t="s">
        <v>83</v>
      </c>
      <c r="AW92" s="13" t="s">
        <v>35</v>
      </c>
      <c r="AX92" s="13" t="s">
        <v>73</v>
      </c>
      <c r="AY92" s="235" t="s">
        <v>140</v>
      </c>
    </row>
    <row r="93" s="14" customFormat="1">
      <c r="A93" s="14"/>
      <c r="B93" s="236"/>
      <c r="C93" s="237"/>
      <c r="D93" s="218" t="s">
        <v>153</v>
      </c>
      <c r="E93" s="238" t="s">
        <v>28</v>
      </c>
      <c r="F93" s="239" t="s">
        <v>174</v>
      </c>
      <c r="G93" s="237"/>
      <c r="H93" s="240">
        <v>0.88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153</v>
      </c>
      <c r="AU93" s="246" t="s">
        <v>83</v>
      </c>
      <c r="AV93" s="14" t="s">
        <v>147</v>
      </c>
      <c r="AW93" s="14" t="s">
        <v>35</v>
      </c>
      <c r="AX93" s="14" t="s">
        <v>81</v>
      </c>
      <c r="AY93" s="246" t="s">
        <v>140</v>
      </c>
    </row>
    <row r="94" s="2" customFormat="1" ht="24.15" customHeight="1">
      <c r="A94" s="39"/>
      <c r="B94" s="40"/>
      <c r="C94" s="205" t="s">
        <v>83</v>
      </c>
      <c r="D94" s="205" t="s">
        <v>142</v>
      </c>
      <c r="E94" s="206" t="s">
        <v>770</v>
      </c>
      <c r="F94" s="207" t="s">
        <v>771</v>
      </c>
      <c r="G94" s="208" t="s">
        <v>275</v>
      </c>
      <c r="H94" s="209">
        <v>7.9199999999999999</v>
      </c>
      <c r="I94" s="210"/>
      <c r="J94" s="211">
        <f>ROUND(I94*H94,2)</f>
        <v>0</v>
      </c>
      <c r="K94" s="207" t="s">
        <v>146</v>
      </c>
      <c r="L94" s="45"/>
      <c r="M94" s="212" t="s">
        <v>28</v>
      </c>
      <c r="N94" s="213" t="s">
        <v>44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147</v>
      </c>
      <c r="AT94" s="216" t="s">
        <v>142</v>
      </c>
      <c r="AU94" s="216" t="s">
        <v>83</v>
      </c>
      <c r="AY94" s="18" t="s">
        <v>140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81</v>
      </c>
      <c r="BK94" s="217">
        <f>ROUND(I94*H94,2)</f>
        <v>0</v>
      </c>
      <c r="BL94" s="18" t="s">
        <v>147</v>
      </c>
      <c r="BM94" s="216" t="s">
        <v>1300</v>
      </c>
    </row>
    <row r="95" s="2" customFormat="1">
      <c r="A95" s="39"/>
      <c r="B95" s="40"/>
      <c r="C95" s="41"/>
      <c r="D95" s="218" t="s">
        <v>149</v>
      </c>
      <c r="E95" s="41"/>
      <c r="F95" s="219" t="s">
        <v>773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149</v>
      </c>
      <c r="AU95" s="18" t="s">
        <v>83</v>
      </c>
    </row>
    <row r="96" s="2" customFormat="1">
      <c r="A96" s="39"/>
      <c r="B96" s="40"/>
      <c r="C96" s="41"/>
      <c r="D96" s="223" t="s">
        <v>151</v>
      </c>
      <c r="E96" s="41"/>
      <c r="F96" s="224" t="s">
        <v>774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151</v>
      </c>
      <c r="AU96" s="18" t="s">
        <v>83</v>
      </c>
    </row>
    <row r="97" s="2" customFormat="1">
      <c r="A97" s="39"/>
      <c r="B97" s="40"/>
      <c r="C97" s="41"/>
      <c r="D97" s="218" t="s">
        <v>221</v>
      </c>
      <c r="E97" s="41"/>
      <c r="F97" s="247" t="s">
        <v>228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221</v>
      </c>
      <c r="AU97" s="18" t="s">
        <v>83</v>
      </c>
    </row>
    <row r="98" s="13" customFormat="1">
      <c r="A98" s="13"/>
      <c r="B98" s="225"/>
      <c r="C98" s="226"/>
      <c r="D98" s="218" t="s">
        <v>153</v>
      </c>
      <c r="E98" s="227" t="s">
        <v>28</v>
      </c>
      <c r="F98" s="228" t="s">
        <v>1301</v>
      </c>
      <c r="G98" s="226"/>
      <c r="H98" s="229">
        <v>7.9199999999999999</v>
      </c>
      <c r="I98" s="230"/>
      <c r="J98" s="226"/>
      <c r="K98" s="226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153</v>
      </c>
      <c r="AU98" s="235" t="s">
        <v>83</v>
      </c>
      <c r="AV98" s="13" t="s">
        <v>83</v>
      </c>
      <c r="AW98" s="13" t="s">
        <v>35</v>
      </c>
      <c r="AX98" s="13" t="s">
        <v>73</v>
      </c>
      <c r="AY98" s="235" t="s">
        <v>140</v>
      </c>
    </row>
    <row r="99" s="14" customFormat="1">
      <c r="A99" s="14"/>
      <c r="B99" s="236"/>
      <c r="C99" s="237"/>
      <c r="D99" s="218" t="s">
        <v>153</v>
      </c>
      <c r="E99" s="238" t="s">
        <v>28</v>
      </c>
      <c r="F99" s="239" t="s">
        <v>174</v>
      </c>
      <c r="G99" s="237"/>
      <c r="H99" s="240">
        <v>7.9199999999999999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153</v>
      </c>
      <c r="AU99" s="246" t="s">
        <v>83</v>
      </c>
      <c r="AV99" s="14" t="s">
        <v>147</v>
      </c>
      <c r="AW99" s="14" t="s">
        <v>35</v>
      </c>
      <c r="AX99" s="14" t="s">
        <v>81</v>
      </c>
      <c r="AY99" s="246" t="s">
        <v>140</v>
      </c>
    </row>
    <row r="100" s="2" customFormat="1" ht="37.8" customHeight="1">
      <c r="A100" s="39"/>
      <c r="B100" s="40"/>
      <c r="C100" s="205" t="s">
        <v>161</v>
      </c>
      <c r="D100" s="205" t="s">
        <v>142</v>
      </c>
      <c r="E100" s="206" t="s">
        <v>779</v>
      </c>
      <c r="F100" s="207" t="s">
        <v>780</v>
      </c>
      <c r="G100" s="208" t="s">
        <v>275</v>
      </c>
      <c r="H100" s="209">
        <v>0.88</v>
      </c>
      <c r="I100" s="210"/>
      <c r="J100" s="211">
        <f>ROUND(I100*H100,2)</f>
        <v>0</v>
      </c>
      <c r="K100" s="207" t="s">
        <v>146</v>
      </c>
      <c r="L100" s="45"/>
      <c r="M100" s="212" t="s">
        <v>28</v>
      </c>
      <c r="N100" s="213" t="s">
        <v>44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147</v>
      </c>
      <c r="AT100" s="216" t="s">
        <v>142</v>
      </c>
      <c r="AU100" s="216" t="s">
        <v>83</v>
      </c>
      <c r="AY100" s="18" t="s">
        <v>140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81</v>
      </c>
      <c r="BK100" s="217">
        <f>ROUND(I100*H100,2)</f>
        <v>0</v>
      </c>
      <c r="BL100" s="18" t="s">
        <v>147</v>
      </c>
      <c r="BM100" s="216" t="s">
        <v>1302</v>
      </c>
    </row>
    <row r="101" s="2" customFormat="1">
      <c r="A101" s="39"/>
      <c r="B101" s="40"/>
      <c r="C101" s="41"/>
      <c r="D101" s="218" t="s">
        <v>149</v>
      </c>
      <c r="E101" s="41"/>
      <c r="F101" s="219" t="s">
        <v>782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149</v>
      </c>
      <c r="AU101" s="18" t="s">
        <v>83</v>
      </c>
    </row>
    <row r="102" s="2" customFormat="1">
      <c r="A102" s="39"/>
      <c r="B102" s="40"/>
      <c r="C102" s="41"/>
      <c r="D102" s="223" t="s">
        <v>151</v>
      </c>
      <c r="E102" s="41"/>
      <c r="F102" s="224" t="s">
        <v>783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151</v>
      </c>
      <c r="AU102" s="18" t="s">
        <v>83</v>
      </c>
    </row>
    <row r="103" s="13" customFormat="1">
      <c r="A103" s="13"/>
      <c r="B103" s="225"/>
      <c r="C103" s="226"/>
      <c r="D103" s="218" t="s">
        <v>153</v>
      </c>
      <c r="E103" s="227" t="s">
        <v>28</v>
      </c>
      <c r="F103" s="228" t="s">
        <v>1303</v>
      </c>
      <c r="G103" s="226"/>
      <c r="H103" s="229">
        <v>0.88</v>
      </c>
      <c r="I103" s="230"/>
      <c r="J103" s="226"/>
      <c r="K103" s="226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153</v>
      </c>
      <c r="AU103" s="235" t="s">
        <v>83</v>
      </c>
      <c r="AV103" s="13" t="s">
        <v>83</v>
      </c>
      <c r="AW103" s="13" t="s">
        <v>35</v>
      </c>
      <c r="AX103" s="13" t="s">
        <v>73</v>
      </c>
      <c r="AY103" s="235" t="s">
        <v>140</v>
      </c>
    </row>
    <row r="104" s="14" customFormat="1">
      <c r="A104" s="14"/>
      <c r="B104" s="236"/>
      <c r="C104" s="237"/>
      <c r="D104" s="218" t="s">
        <v>153</v>
      </c>
      <c r="E104" s="238" t="s">
        <v>28</v>
      </c>
      <c r="F104" s="239" t="s">
        <v>174</v>
      </c>
      <c r="G104" s="237"/>
      <c r="H104" s="240">
        <v>0.88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153</v>
      </c>
      <c r="AU104" s="246" t="s">
        <v>83</v>
      </c>
      <c r="AV104" s="14" t="s">
        <v>147</v>
      </c>
      <c r="AW104" s="14" t="s">
        <v>35</v>
      </c>
      <c r="AX104" s="14" t="s">
        <v>81</v>
      </c>
      <c r="AY104" s="246" t="s">
        <v>140</v>
      </c>
    </row>
    <row r="105" s="12" customFormat="1" ht="25.92" customHeight="1">
      <c r="A105" s="12"/>
      <c r="B105" s="189"/>
      <c r="C105" s="190"/>
      <c r="D105" s="191" t="s">
        <v>72</v>
      </c>
      <c r="E105" s="192" t="s">
        <v>1062</v>
      </c>
      <c r="F105" s="192" t="s">
        <v>1063</v>
      </c>
      <c r="G105" s="190"/>
      <c r="H105" s="190"/>
      <c r="I105" s="193"/>
      <c r="J105" s="194">
        <f>BK105</f>
        <v>0</v>
      </c>
      <c r="K105" s="190"/>
      <c r="L105" s="195"/>
      <c r="M105" s="196"/>
      <c r="N105" s="197"/>
      <c r="O105" s="197"/>
      <c r="P105" s="198">
        <f>P106</f>
        <v>0</v>
      </c>
      <c r="Q105" s="197"/>
      <c r="R105" s="198">
        <f>R106</f>
        <v>0.091190000000000007</v>
      </c>
      <c r="S105" s="197"/>
      <c r="T105" s="199">
        <f>T106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0" t="s">
        <v>83</v>
      </c>
      <c r="AT105" s="201" t="s">
        <v>72</v>
      </c>
      <c r="AU105" s="201" t="s">
        <v>73</v>
      </c>
      <c r="AY105" s="200" t="s">
        <v>140</v>
      </c>
      <c r="BK105" s="202">
        <f>BK106</f>
        <v>0</v>
      </c>
    </row>
    <row r="106" s="12" customFormat="1" ht="22.8" customHeight="1">
      <c r="A106" s="12"/>
      <c r="B106" s="189"/>
      <c r="C106" s="190"/>
      <c r="D106" s="191" t="s">
        <v>72</v>
      </c>
      <c r="E106" s="203" t="s">
        <v>1064</v>
      </c>
      <c r="F106" s="203" t="s">
        <v>1065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SUM(P107:P156)</f>
        <v>0</v>
      </c>
      <c r="Q106" s="197"/>
      <c r="R106" s="198">
        <f>SUM(R107:R156)</f>
        <v>0.091190000000000007</v>
      </c>
      <c r="S106" s="197"/>
      <c r="T106" s="199">
        <f>SUM(T107:T156)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83</v>
      </c>
      <c r="AT106" s="201" t="s">
        <v>72</v>
      </c>
      <c r="AU106" s="201" t="s">
        <v>81</v>
      </c>
      <c r="AY106" s="200" t="s">
        <v>140</v>
      </c>
      <c r="BK106" s="202">
        <f>SUM(BK107:BK156)</f>
        <v>0</v>
      </c>
    </row>
    <row r="107" s="2" customFormat="1" ht="24.15" customHeight="1">
      <c r="A107" s="39"/>
      <c r="B107" s="40"/>
      <c r="C107" s="205" t="s">
        <v>147</v>
      </c>
      <c r="D107" s="205" t="s">
        <v>142</v>
      </c>
      <c r="E107" s="206" t="s">
        <v>1066</v>
      </c>
      <c r="F107" s="207" t="s">
        <v>1067</v>
      </c>
      <c r="G107" s="208" t="s">
        <v>531</v>
      </c>
      <c r="H107" s="209">
        <v>85</v>
      </c>
      <c r="I107" s="210"/>
      <c r="J107" s="211">
        <f>ROUND(I107*H107,2)</f>
        <v>0</v>
      </c>
      <c r="K107" s="207" t="s">
        <v>146</v>
      </c>
      <c r="L107" s="45"/>
      <c r="M107" s="212" t="s">
        <v>28</v>
      </c>
      <c r="N107" s="213" t="s">
        <v>44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249</v>
      </c>
      <c r="AT107" s="216" t="s">
        <v>142</v>
      </c>
      <c r="AU107" s="216" t="s">
        <v>83</v>
      </c>
      <c r="AY107" s="18" t="s">
        <v>140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81</v>
      </c>
      <c r="BK107" s="217">
        <f>ROUND(I107*H107,2)</f>
        <v>0</v>
      </c>
      <c r="BL107" s="18" t="s">
        <v>249</v>
      </c>
      <c r="BM107" s="216" t="s">
        <v>1068</v>
      </c>
    </row>
    <row r="108" s="2" customFormat="1">
      <c r="A108" s="39"/>
      <c r="B108" s="40"/>
      <c r="C108" s="41"/>
      <c r="D108" s="218" t="s">
        <v>149</v>
      </c>
      <c r="E108" s="41"/>
      <c r="F108" s="219" t="s">
        <v>1069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149</v>
      </c>
      <c r="AU108" s="18" t="s">
        <v>83</v>
      </c>
    </row>
    <row r="109" s="2" customFormat="1">
      <c r="A109" s="39"/>
      <c r="B109" s="40"/>
      <c r="C109" s="41"/>
      <c r="D109" s="223" t="s">
        <v>151</v>
      </c>
      <c r="E109" s="41"/>
      <c r="F109" s="224" t="s">
        <v>1070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151</v>
      </c>
      <c r="AU109" s="18" t="s">
        <v>83</v>
      </c>
    </row>
    <row r="110" s="13" customFormat="1">
      <c r="A110" s="13"/>
      <c r="B110" s="225"/>
      <c r="C110" s="226"/>
      <c r="D110" s="218" t="s">
        <v>153</v>
      </c>
      <c r="E110" s="227" t="s">
        <v>28</v>
      </c>
      <c r="F110" s="228" t="s">
        <v>1304</v>
      </c>
      <c r="G110" s="226"/>
      <c r="H110" s="229">
        <v>85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153</v>
      </c>
      <c r="AU110" s="235" t="s">
        <v>83</v>
      </c>
      <c r="AV110" s="13" t="s">
        <v>83</v>
      </c>
      <c r="AW110" s="13" t="s">
        <v>35</v>
      </c>
      <c r="AX110" s="13" t="s">
        <v>73</v>
      </c>
      <c r="AY110" s="235" t="s">
        <v>140</v>
      </c>
    </row>
    <row r="111" s="14" customFormat="1">
      <c r="A111" s="14"/>
      <c r="B111" s="236"/>
      <c r="C111" s="237"/>
      <c r="D111" s="218" t="s">
        <v>153</v>
      </c>
      <c r="E111" s="238" t="s">
        <v>28</v>
      </c>
      <c r="F111" s="239" t="s">
        <v>174</v>
      </c>
      <c r="G111" s="237"/>
      <c r="H111" s="240">
        <v>85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153</v>
      </c>
      <c r="AU111" s="246" t="s">
        <v>83</v>
      </c>
      <c r="AV111" s="14" t="s">
        <v>147</v>
      </c>
      <c r="AW111" s="14" t="s">
        <v>35</v>
      </c>
      <c r="AX111" s="14" t="s">
        <v>81</v>
      </c>
      <c r="AY111" s="246" t="s">
        <v>140</v>
      </c>
    </row>
    <row r="112" s="2" customFormat="1" ht="24.15" customHeight="1">
      <c r="A112" s="39"/>
      <c r="B112" s="40"/>
      <c r="C112" s="248" t="s">
        <v>175</v>
      </c>
      <c r="D112" s="248" t="s">
        <v>290</v>
      </c>
      <c r="E112" s="249" t="s">
        <v>1072</v>
      </c>
      <c r="F112" s="250" t="s">
        <v>1073</v>
      </c>
      <c r="G112" s="251" t="s">
        <v>531</v>
      </c>
      <c r="H112" s="252">
        <v>93.5</v>
      </c>
      <c r="I112" s="253"/>
      <c r="J112" s="254">
        <f>ROUND(I112*H112,2)</f>
        <v>0</v>
      </c>
      <c r="K112" s="250" t="s">
        <v>146</v>
      </c>
      <c r="L112" s="255"/>
      <c r="M112" s="256" t="s">
        <v>28</v>
      </c>
      <c r="N112" s="257" t="s">
        <v>44</v>
      </c>
      <c r="O112" s="85"/>
      <c r="P112" s="214">
        <f>O112*H112</f>
        <v>0</v>
      </c>
      <c r="Q112" s="214">
        <v>0.00089999999999999998</v>
      </c>
      <c r="R112" s="214">
        <f>Q112*H112</f>
        <v>0.084150000000000003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361</v>
      </c>
      <c r="AT112" s="216" t="s">
        <v>290</v>
      </c>
      <c r="AU112" s="216" t="s">
        <v>83</v>
      </c>
      <c r="AY112" s="18" t="s">
        <v>140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81</v>
      </c>
      <c r="BK112" s="217">
        <f>ROUND(I112*H112,2)</f>
        <v>0</v>
      </c>
      <c r="BL112" s="18" t="s">
        <v>249</v>
      </c>
      <c r="BM112" s="216" t="s">
        <v>1074</v>
      </c>
    </row>
    <row r="113" s="2" customFormat="1">
      <c r="A113" s="39"/>
      <c r="B113" s="40"/>
      <c r="C113" s="41"/>
      <c r="D113" s="218" t="s">
        <v>149</v>
      </c>
      <c r="E113" s="41"/>
      <c r="F113" s="219" t="s">
        <v>1073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149</v>
      </c>
      <c r="AU113" s="18" t="s">
        <v>83</v>
      </c>
    </row>
    <row r="114" s="13" customFormat="1">
      <c r="A114" s="13"/>
      <c r="B114" s="225"/>
      <c r="C114" s="226"/>
      <c r="D114" s="218" t="s">
        <v>153</v>
      </c>
      <c r="E114" s="227" t="s">
        <v>28</v>
      </c>
      <c r="F114" s="228" t="s">
        <v>687</v>
      </c>
      <c r="G114" s="226"/>
      <c r="H114" s="229">
        <v>85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153</v>
      </c>
      <c r="AU114" s="235" t="s">
        <v>83</v>
      </c>
      <c r="AV114" s="13" t="s">
        <v>83</v>
      </c>
      <c r="AW114" s="13" t="s">
        <v>35</v>
      </c>
      <c r="AX114" s="13" t="s">
        <v>73</v>
      </c>
      <c r="AY114" s="235" t="s">
        <v>140</v>
      </c>
    </row>
    <row r="115" s="14" customFormat="1">
      <c r="A115" s="14"/>
      <c r="B115" s="236"/>
      <c r="C115" s="237"/>
      <c r="D115" s="218" t="s">
        <v>153</v>
      </c>
      <c r="E115" s="238" t="s">
        <v>28</v>
      </c>
      <c r="F115" s="239" t="s">
        <v>174</v>
      </c>
      <c r="G115" s="237"/>
      <c r="H115" s="240">
        <v>85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153</v>
      </c>
      <c r="AU115" s="246" t="s">
        <v>83</v>
      </c>
      <c r="AV115" s="14" t="s">
        <v>147</v>
      </c>
      <c r="AW115" s="14" t="s">
        <v>35</v>
      </c>
      <c r="AX115" s="14" t="s">
        <v>81</v>
      </c>
      <c r="AY115" s="246" t="s">
        <v>140</v>
      </c>
    </row>
    <row r="116" s="13" customFormat="1">
      <c r="A116" s="13"/>
      <c r="B116" s="225"/>
      <c r="C116" s="226"/>
      <c r="D116" s="218" t="s">
        <v>153</v>
      </c>
      <c r="E116" s="226"/>
      <c r="F116" s="228" t="s">
        <v>1305</v>
      </c>
      <c r="G116" s="226"/>
      <c r="H116" s="229">
        <v>93.5</v>
      </c>
      <c r="I116" s="230"/>
      <c r="J116" s="226"/>
      <c r="K116" s="226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153</v>
      </c>
      <c r="AU116" s="235" t="s">
        <v>83</v>
      </c>
      <c r="AV116" s="13" t="s">
        <v>83</v>
      </c>
      <c r="AW116" s="13" t="s">
        <v>4</v>
      </c>
      <c r="AX116" s="13" t="s">
        <v>81</v>
      </c>
      <c r="AY116" s="235" t="s">
        <v>140</v>
      </c>
    </row>
    <row r="117" s="2" customFormat="1" ht="24.15" customHeight="1">
      <c r="A117" s="39"/>
      <c r="B117" s="40"/>
      <c r="C117" s="205" t="s">
        <v>183</v>
      </c>
      <c r="D117" s="205" t="s">
        <v>142</v>
      </c>
      <c r="E117" s="206" t="s">
        <v>1077</v>
      </c>
      <c r="F117" s="207" t="s">
        <v>1078</v>
      </c>
      <c r="G117" s="208" t="s">
        <v>531</v>
      </c>
      <c r="H117" s="209">
        <v>40</v>
      </c>
      <c r="I117" s="210"/>
      <c r="J117" s="211">
        <f>ROUND(I117*H117,2)</f>
        <v>0</v>
      </c>
      <c r="K117" s="207" t="s">
        <v>146</v>
      </c>
      <c r="L117" s="45"/>
      <c r="M117" s="212" t="s">
        <v>28</v>
      </c>
      <c r="N117" s="213" t="s">
        <v>44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249</v>
      </c>
      <c r="AT117" s="216" t="s">
        <v>142</v>
      </c>
      <c r="AU117" s="216" t="s">
        <v>83</v>
      </c>
      <c r="AY117" s="18" t="s">
        <v>140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81</v>
      </c>
      <c r="BK117" s="217">
        <f>ROUND(I117*H117,2)</f>
        <v>0</v>
      </c>
      <c r="BL117" s="18" t="s">
        <v>249</v>
      </c>
      <c r="BM117" s="216" t="s">
        <v>1079</v>
      </c>
    </row>
    <row r="118" s="2" customFormat="1">
      <c r="A118" s="39"/>
      <c r="B118" s="40"/>
      <c r="C118" s="41"/>
      <c r="D118" s="218" t="s">
        <v>149</v>
      </c>
      <c r="E118" s="41"/>
      <c r="F118" s="219" t="s">
        <v>1080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149</v>
      </c>
      <c r="AU118" s="18" t="s">
        <v>83</v>
      </c>
    </row>
    <row r="119" s="2" customFormat="1">
      <c r="A119" s="39"/>
      <c r="B119" s="40"/>
      <c r="C119" s="41"/>
      <c r="D119" s="223" t="s">
        <v>151</v>
      </c>
      <c r="E119" s="41"/>
      <c r="F119" s="224" t="s">
        <v>1081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151</v>
      </c>
      <c r="AU119" s="18" t="s">
        <v>83</v>
      </c>
    </row>
    <row r="120" s="13" customFormat="1">
      <c r="A120" s="13"/>
      <c r="B120" s="225"/>
      <c r="C120" s="226"/>
      <c r="D120" s="218" t="s">
        <v>153</v>
      </c>
      <c r="E120" s="227" t="s">
        <v>28</v>
      </c>
      <c r="F120" s="228" t="s">
        <v>420</v>
      </c>
      <c r="G120" s="226"/>
      <c r="H120" s="229">
        <v>40</v>
      </c>
      <c r="I120" s="230"/>
      <c r="J120" s="226"/>
      <c r="K120" s="226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153</v>
      </c>
      <c r="AU120" s="235" t="s">
        <v>83</v>
      </c>
      <c r="AV120" s="13" t="s">
        <v>83</v>
      </c>
      <c r="AW120" s="13" t="s">
        <v>35</v>
      </c>
      <c r="AX120" s="13" t="s">
        <v>73</v>
      </c>
      <c r="AY120" s="235" t="s">
        <v>140</v>
      </c>
    </row>
    <row r="121" s="14" customFormat="1">
      <c r="A121" s="14"/>
      <c r="B121" s="236"/>
      <c r="C121" s="237"/>
      <c r="D121" s="218" t="s">
        <v>153</v>
      </c>
      <c r="E121" s="238" t="s">
        <v>28</v>
      </c>
      <c r="F121" s="239" t="s">
        <v>174</v>
      </c>
      <c r="G121" s="237"/>
      <c r="H121" s="240">
        <v>40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153</v>
      </c>
      <c r="AU121" s="246" t="s">
        <v>83</v>
      </c>
      <c r="AV121" s="14" t="s">
        <v>147</v>
      </c>
      <c r="AW121" s="14" t="s">
        <v>35</v>
      </c>
      <c r="AX121" s="14" t="s">
        <v>81</v>
      </c>
      <c r="AY121" s="246" t="s">
        <v>140</v>
      </c>
    </row>
    <row r="122" s="2" customFormat="1" ht="24.15" customHeight="1">
      <c r="A122" s="39"/>
      <c r="B122" s="40"/>
      <c r="C122" s="248" t="s">
        <v>190</v>
      </c>
      <c r="D122" s="248" t="s">
        <v>290</v>
      </c>
      <c r="E122" s="249" t="s">
        <v>1082</v>
      </c>
      <c r="F122" s="250" t="s">
        <v>1083</v>
      </c>
      <c r="G122" s="251" t="s">
        <v>531</v>
      </c>
      <c r="H122" s="252">
        <v>44</v>
      </c>
      <c r="I122" s="253"/>
      <c r="J122" s="254">
        <f>ROUND(I122*H122,2)</f>
        <v>0</v>
      </c>
      <c r="K122" s="250" t="s">
        <v>146</v>
      </c>
      <c r="L122" s="255"/>
      <c r="M122" s="256" t="s">
        <v>28</v>
      </c>
      <c r="N122" s="257" t="s">
        <v>44</v>
      </c>
      <c r="O122" s="85"/>
      <c r="P122" s="214">
        <f>O122*H122</f>
        <v>0</v>
      </c>
      <c r="Q122" s="214">
        <v>0.00016000000000000001</v>
      </c>
      <c r="R122" s="214">
        <f>Q122*H122</f>
        <v>0.0070400000000000003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361</v>
      </c>
      <c r="AT122" s="216" t="s">
        <v>290</v>
      </c>
      <c r="AU122" s="216" t="s">
        <v>83</v>
      </c>
      <c r="AY122" s="18" t="s">
        <v>140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81</v>
      </c>
      <c r="BK122" s="217">
        <f>ROUND(I122*H122,2)</f>
        <v>0</v>
      </c>
      <c r="BL122" s="18" t="s">
        <v>249</v>
      </c>
      <c r="BM122" s="216" t="s">
        <v>1084</v>
      </c>
    </row>
    <row r="123" s="2" customFormat="1">
      <c r="A123" s="39"/>
      <c r="B123" s="40"/>
      <c r="C123" s="41"/>
      <c r="D123" s="218" t="s">
        <v>149</v>
      </c>
      <c r="E123" s="41"/>
      <c r="F123" s="219" t="s">
        <v>1083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149</v>
      </c>
      <c r="AU123" s="18" t="s">
        <v>83</v>
      </c>
    </row>
    <row r="124" s="13" customFormat="1">
      <c r="A124" s="13"/>
      <c r="B124" s="225"/>
      <c r="C124" s="226"/>
      <c r="D124" s="218" t="s">
        <v>153</v>
      </c>
      <c r="E124" s="227" t="s">
        <v>28</v>
      </c>
      <c r="F124" s="228" t="s">
        <v>420</v>
      </c>
      <c r="G124" s="226"/>
      <c r="H124" s="229">
        <v>40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153</v>
      </c>
      <c r="AU124" s="235" t="s">
        <v>83</v>
      </c>
      <c r="AV124" s="13" t="s">
        <v>83</v>
      </c>
      <c r="AW124" s="13" t="s">
        <v>35</v>
      </c>
      <c r="AX124" s="13" t="s">
        <v>73</v>
      </c>
      <c r="AY124" s="235" t="s">
        <v>140</v>
      </c>
    </row>
    <row r="125" s="14" customFormat="1">
      <c r="A125" s="14"/>
      <c r="B125" s="236"/>
      <c r="C125" s="237"/>
      <c r="D125" s="218" t="s">
        <v>153</v>
      </c>
      <c r="E125" s="238" t="s">
        <v>28</v>
      </c>
      <c r="F125" s="239" t="s">
        <v>174</v>
      </c>
      <c r="G125" s="237"/>
      <c r="H125" s="240">
        <v>40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153</v>
      </c>
      <c r="AU125" s="246" t="s">
        <v>83</v>
      </c>
      <c r="AV125" s="14" t="s">
        <v>147</v>
      </c>
      <c r="AW125" s="14" t="s">
        <v>35</v>
      </c>
      <c r="AX125" s="14" t="s">
        <v>81</v>
      </c>
      <c r="AY125" s="246" t="s">
        <v>140</v>
      </c>
    </row>
    <row r="126" s="13" customFormat="1">
      <c r="A126" s="13"/>
      <c r="B126" s="225"/>
      <c r="C126" s="226"/>
      <c r="D126" s="218" t="s">
        <v>153</v>
      </c>
      <c r="E126" s="226"/>
      <c r="F126" s="228" t="s">
        <v>1288</v>
      </c>
      <c r="G126" s="226"/>
      <c r="H126" s="229">
        <v>44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153</v>
      </c>
      <c r="AU126" s="235" t="s">
        <v>83</v>
      </c>
      <c r="AV126" s="13" t="s">
        <v>83</v>
      </c>
      <c r="AW126" s="13" t="s">
        <v>4</v>
      </c>
      <c r="AX126" s="13" t="s">
        <v>81</v>
      </c>
      <c r="AY126" s="235" t="s">
        <v>140</v>
      </c>
    </row>
    <row r="127" s="2" customFormat="1" ht="24.15" customHeight="1">
      <c r="A127" s="39"/>
      <c r="B127" s="40"/>
      <c r="C127" s="205" t="s">
        <v>197</v>
      </c>
      <c r="D127" s="205" t="s">
        <v>142</v>
      </c>
      <c r="E127" s="206" t="s">
        <v>1086</v>
      </c>
      <c r="F127" s="207" t="s">
        <v>1087</v>
      </c>
      <c r="G127" s="208" t="s">
        <v>157</v>
      </c>
      <c r="H127" s="209">
        <v>16</v>
      </c>
      <c r="I127" s="210"/>
      <c r="J127" s="211">
        <f>ROUND(I127*H127,2)</f>
        <v>0</v>
      </c>
      <c r="K127" s="207" t="s">
        <v>146</v>
      </c>
      <c r="L127" s="45"/>
      <c r="M127" s="212" t="s">
        <v>28</v>
      </c>
      <c r="N127" s="213" t="s">
        <v>44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249</v>
      </c>
      <c r="AT127" s="216" t="s">
        <v>142</v>
      </c>
      <c r="AU127" s="216" t="s">
        <v>83</v>
      </c>
      <c r="AY127" s="18" t="s">
        <v>140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81</v>
      </c>
      <c r="BK127" s="217">
        <f>ROUND(I127*H127,2)</f>
        <v>0</v>
      </c>
      <c r="BL127" s="18" t="s">
        <v>249</v>
      </c>
      <c r="BM127" s="216" t="s">
        <v>1088</v>
      </c>
    </row>
    <row r="128" s="2" customFormat="1">
      <c r="A128" s="39"/>
      <c r="B128" s="40"/>
      <c r="C128" s="41"/>
      <c r="D128" s="218" t="s">
        <v>149</v>
      </c>
      <c r="E128" s="41"/>
      <c r="F128" s="219" t="s">
        <v>1089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149</v>
      </c>
      <c r="AU128" s="18" t="s">
        <v>83</v>
      </c>
    </row>
    <row r="129" s="2" customFormat="1">
      <c r="A129" s="39"/>
      <c r="B129" s="40"/>
      <c r="C129" s="41"/>
      <c r="D129" s="223" t="s">
        <v>151</v>
      </c>
      <c r="E129" s="41"/>
      <c r="F129" s="224" t="s">
        <v>1090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151</v>
      </c>
      <c r="AU129" s="18" t="s">
        <v>83</v>
      </c>
    </row>
    <row r="130" s="13" customFormat="1">
      <c r="A130" s="13"/>
      <c r="B130" s="225"/>
      <c r="C130" s="226"/>
      <c r="D130" s="218" t="s">
        <v>153</v>
      </c>
      <c r="E130" s="227" t="s">
        <v>28</v>
      </c>
      <c r="F130" s="228" t="s">
        <v>249</v>
      </c>
      <c r="G130" s="226"/>
      <c r="H130" s="229">
        <v>16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153</v>
      </c>
      <c r="AU130" s="235" t="s">
        <v>83</v>
      </c>
      <c r="AV130" s="13" t="s">
        <v>83</v>
      </c>
      <c r="AW130" s="13" t="s">
        <v>35</v>
      </c>
      <c r="AX130" s="13" t="s">
        <v>81</v>
      </c>
      <c r="AY130" s="235" t="s">
        <v>140</v>
      </c>
    </row>
    <row r="131" s="2" customFormat="1" ht="16.5" customHeight="1">
      <c r="A131" s="39"/>
      <c r="B131" s="40"/>
      <c r="C131" s="248" t="s">
        <v>203</v>
      </c>
      <c r="D131" s="248" t="s">
        <v>290</v>
      </c>
      <c r="E131" s="249" t="s">
        <v>1091</v>
      </c>
      <c r="F131" s="250" t="s">
        <v>1092</v>
      </c>
      <c r="G131" s="251" t="s">
        <v>157</v>
      </c>
      <c r="H131" s="252">
        <v>16</v>
      </c>
      <c r="I131" s="253"/>
      <c r="J131" s="254">
        <f>ROUND(I131*H131,2)</f>
        <v>0</v>
      </c>
      <c r="K131" s="250" t="s">
        <v>28</v>
      </c>
      <c r="L131" s="255"/>
      <c r="M131" s="256" t="s">
        <v>28</v>
      </c>
      <c r="N131" s="257" t="s">
        <v>44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361</v>
      </c>
      <c r="AT131" s="216" t="s">
        <v>290</v>
      </c>
      <c r="AU131" s="216" t="s">
        <v>83</v>
      </c>
      <c r="AY131" s="18" t="s">
        <v>140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81</v>
      </c>
      <c r="BK131" s="217">
        <f>ROUND(I131*H131,2)</f>
        <v>0</v>
      </c>
      <c r="BL131" s="18" t="s">
        <v>249</v>
      </c>
      <c r="BM131" s="216" t="s">
        <v>1093</v>
      </c>
    </row>
    <row r="132" s="2" customFormat="1">
      <c r="A132" s="39"/>
      <c r="B132" s="40"/>
      <c r="C132" s="41"/>
      <c r="D132" s="218" t="s">
        <v>149</v>
      </c>
      <c r="E132" s="41"/>
      <c r="F132" s="219" t="s">
        <v>1092</v>
      </c>
      <c r="G132" s="41"/>
      <c r="H132" s="41"/>
      <c r="I132" s="220"/>
      <c r="J132" s="41"/>
      <c r="K132" s="41"/>
      <c r="L132" s="45"/>
      <c r="M132" s="221"/>
      <c r="N132" s="222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149</v>
      </c>
      <c r="AU132" s="18" t="s">
        <v>83</v>
      </c>
    </row>
    <row r="133" s="13" customFormat="1">
      <c r="A133" s="13"/>
      <c r="B133" s="225"/>
      <c r="C133" s="226"/>
      <c r="D133" s="218" t="s">
        <v>153</v>
      </c>
      <c r="E133" s="227" t="s">
        <v>28</v>
      </c>
      <c r="F133" s="228" t="s">
        <v>249</v>
      </c>
      <c r="G133" s="226"/>
      <c r="H133" s="229">
        <v>16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153</v>
      </c>
      <c r="AU133" s="235" t="s">
        <v>83</v>
      </c>
      <c r="AV133" s="13" t="s">
        <v>83</v>
      </c>
      <c r="AW133" s="13" t="s">
        <v>35</v>
      </c>
      <c r="AX133" s="13" t="s">
        <v>73</v>
      </c>
      <c r="AY133" s="235" t="s">
        <v>140</v>
      </c>
    </row>
    <row r="134" s="14" customFormat="1">
      <c r="A134" s="14"/>
      <c r="B134" s="236"/>
      <c r="C134" s="237"/>
      <c r="D134" s="218" t="s">
        <v>153</v>
      </c>
      <c r="E134" s="238" t="s">
        <v>28</v>
      </c>
      <c r="F134" s="239" t="s">
        <v>174</v>
      </c>
      <c r="G134" s="237"/>
      <c r="H134" s="240">
        <v>16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153</v>
      </c>
      <c r="AU134" s="246" t="s">
        <v>83</v>
      </c>
      <c r="AV134" s="14" t="s">
        <v>147</v>
      </c>
      <c r="AW134" s="14" t="s">
        <v>35</v>
      </c>
      <c r="AX134" s="14" t="s">
        <v>81</v>
      </c>
      <c r="AY134" s="246" t="s">
        <v>140</v>
      </c>
    </row>
    <row r="135" s="2" customFormat="1" ht="24.15" customHeight="1">
      <c r="A135" s="39"/>
      <c r="B135" s="40"/>
      <c r="C135" s="205" t="s">
        <v>209</v>
      </c>
      <c r="D135" s="205" t="s">
        <v>142</v>
      </c>
      <c r="E135" s="206" t="s">
        <v>1094</v>
      </c>
      <c r="F135" s="207" t="s">
        <v>1095</v>
      </c>
      <c r="G135" s="208" t="s">
        <v>157</v>
      </c>
      <c r="H135" s="209">
        <v>4</v>
      </c>
      <c r="I135" s="210"/>
      <c r="J135" s="211">
        <f>ROUND(I135*H135,2)</f>
        <v>0</v>
      </c>
      <c r="K135" s="207" t="s">
        <v>28</v>
      </c>
      <c r="L135" s="45"/>
      <c r="M135" s="212" t="s">
        <v>28</v>
      </c>
      <c r="N135" s="213" t="s">
        <v>44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249</v>
      </c>
      <c r="AT135" s="216" t="s">
        <v>142</v>
      </c>
      <c r="AU135" s="216" t="s">
        <v>83</v>
      </c>
      <c r="AY135" s="18" t="s">
        <v>140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81</v>
      </c>
      <c r="BK135" s="217">
        <f>ROUND(I135*H135,2)</f>
        <v>0</v>
      </c>
      <c r="BL135" s="18" t="s">
        <v>249</v>
      </c>
      <c r="BM135" s="216" t="s">
        <v>1096</v>
      </c>
    </row>
    <row r="136" s="2" customFormat="1">
      <c r="A136" s="39"/>
      <c r="B136" s="40"/>
      <c r="C136" s="41"/>
      <c r="D136" s="218" t="s">
        <v>149</v>
      </c>
      <c r="E136" s="41"/>
      <c r="F136" s="219" t="s">
        <v>1095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149</v>
      </c>
      <c r="AU136" s="18" t="s">
        <v>83</v>
      </c>
    </row>
    <row r="137" s="13" customFormat="1">
      <c r="A137" s="13"/>
      <c r="B137" s="225"/>
      <c r="C137" s="226"/>
      <c r="D137" s="218" t="s">
        <v>153</v>
      </c>
      <c r="E137" s="227" t="s">
        <v>28</v>
      </c>
      <c r="F137" s="228" t="s">
        <v>147</v>
      </c>
      <c r="G137" s="226"/>
      <c r="H137" s="229">
        <v>4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153</v>
      </c>
      <c r="AU137" s="235" t="s">
        <v>83</v>
      </c>
      <c r="AV137" s="13" t="s">
        <v>83</v>
      </c>
      <c r="AW137" s="13" t="s">
        <v>35</v>
      </c>
      <c r="AX137" s="13" t="s">
        <v>81</v>
      </c>
      <c r="AY137" s="235" t="s">
        <v>140</v>
      </c>
    </row>
    <row r="138" s="2" customFormat="1" ht="16.5" customHeight="1">
      <c r="A138" s="39"/>
      <c r="B138" s="40"/>
      <c r="C138" s="248" t="s">
        <v>215</v>
      </c>
      <c r="D138" s="248" t="s">
        <v>290</v>
      </c>
      <c r="E138" s="249" t="s">
        <v>1097</v>
      </c>
      <c r="F138" s="250" t="s">
        <v>1098</v>
      </c>
      <c r="G138" s="251" t="s">
        <v>157</v>
      </c>
      <c r="H138" s="252">
        <v>4</v>
      </c>
      <c r="I138" s="253"/>
      <c r="J138" s="254">
        <f>ROUND(I138*H138,2)</f>
        <v>0</v>
      </c>
      <c r="K138" s="250" t="s">
        <v>28</v>
      </c>
      <c r="L138" s="255"/>
      <c r="M138" s="256" t="s">
        <v>28</v>
      </c>
      <c r="N138" s="257" t="s">
        <v>44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361</v>
      </c>
      <c r="AT138" s="216" t="s">
        <v>290</v>
      </c>
      <c r="AU138" s="216" t="s">
        <v>83</v>
      </c>
      <c r="AY138" s="18" t="s">
        <v>140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81</v>
      </c>
      <c r="BK138" s="217">
        <f>ROUND(I138*H138,2)</f>
        <v>0</v>
      </c>
      <c r="BL138" s="18" t="s">
        <v>249</v>
      </c>
      <c r="BM138" s="216" t="s">
        <v>1099</v>
      </c>
    </row>
    <row r="139" s="2" customFormat="1">
      <c r="A139" s="39"/>
      <c r="B139" s="40"/>
      <c r="C139" s="41"/>
      <c r="D139" s="218" t="s">
        <v>149</v>
      </c>
      <c r="E139" s="41"/>
      <c r="F139" s="219" t="s">
        <v>1098</v>
      </c>
      <c r="G139" s="41"/>
      <c r="H139" s="41"/>
      <c r="I139" s="220"/>
      <c r="J139" s="41"/>
      <c r="K139" s="41"/>
      <c r="L139" s="45"/>
      <c r="M139" s="221"/>
      <c r="N139" s="222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149</v>
      </c>
      <c r="AU139" s="18" t="s">
        <v>83</v>
      </c>
    </row>
    <row r="140" s="13" customFormat="1">
      <c r="A140" s="13"/>
      <c r="B140" s="225"/>
      <c r="C140" s="226"/>
      <c r="D140" s="218" t="s">
        <v>153</v>
      </c>
      <c r="E140" s="227" t="s">
        <v>28</v>
      </c>
      <c r="F140" s="228" t="s">
        <v>147</v>
      </c>
      <c r="G140" s="226"/>
      <c r="H140" s="229">
        <v>4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153</v>
      </c>
      <c r="AU140" s="235" t="s">
        <v>83</v>
      </c>
      <c r="AV140" s="13" t="s">
        <v>83</v>
      </c>
      <c r="AW140" s="13" t="s">
        <v>35</v>
      </c>
      <c r="AX140" s="13" t="s">
        <v>81</v>
      </c>
      <c r="AY140" s="235" t="s">
        <v>140</v>
      </c>
    </row>
    <row r="141" s="2" customFormat="1" ht="24.15" customHeight="1">
      <c r="A141" s="39"/>
      <c r="B141" s="40"/>
      <c r="C141" s="205" t="s">
        <v>8</v>
      </c>
      <c r="D141" s="205" t="s">
        <v>142</v>
      </c>
      <c r="E141" s="206" t="s">
        <v>1100</v>
      </c>
      <c r="F141" s="207" t="s">
        <v>1101</v>
      </c>
      <c r="G141" s="208" t="s">
        <v>157</v>
      </c>
      <c r="H141" s="209">
        <v>4</v>
      </c>
      <c r="I141" s="210"/>
      <c r="J141" s="211">
        <f>ROUND(I141*H141,2)</f>
        <v>0</v>
      </c>
      <c r="K141" s="207" t="s">
        <v>146</v>
      </c>
      <c r="L141" s="45"/>
      <c r="M141" s="212" t="s">
        <v>28</v>
      </c>
      <c r="N141" s="213" t="s">
        <v>44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249</v>
      </c>
      <c r="AT141" s="216" t="s">
        <v>142</v>
      </c>
      <c r="AU141" s="216" t="s">
        <v>83</v>
      </c>
      <c r="AY141" s="18" t="s">
        <v>140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81</v>
      </c>
      <c r="BK141" s="217">
        <f>ROUND(I141*H141,2)</f>
        <v>0</v>
      </c>
      <c r="BL141" s="18" t="s">
        <v>249</v>
      </c>
      <c r="BM141" s="216" t="s">
        <v>1102</v>
      </c>
    </row>
    <row r="142" s="2" customFormat="1">
      <c r="A142" s="39"/>
      <c r="B142" s="40"/>
      <c r="C142" s="41"/>
      <c r="D142" s="218" t="s">
        <v>149</v>
      </c>
      <c r="E142" s="41"/>
      <c r="F142" s="219" t="s">
        <v>1103</v>
      </c>
      <c r="G142" s="41"/>
      <c r="H142" s="41"/>
      <c r="I142" s="220"/>
      <c r="J142" s="41"/>
      <c r="K142" s="41"/>
      <c r="L142" s="45"/>
      <c r="M142" s="221"/>
      <c r="N142" s="222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149</v>
      </c>
      <c r="AU142" s="18" t="s">
        <v>83</v>
      </c>
    </row>
    <row r="143" s="2" customFormat="1">
      <c r="A143" s="39"/>
      <c r="B143" s="40"/>
      <c r="C143" s="41"/>
      <c r="D143" s="223" t="s">
        <v>151</v>
      </c>
      <c r="E143" s="41"/>
      <c r="F143" s="224" t="s">
        <v>1104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151</v>
      </c>
      <c r="AU143" s="18" t="s">
        <v>83</v>
      </c>
    </row>
    <row r="144" s="13" customFormat="1">
      <c r="A144" s="13"/>
      <c r="B144" s="225"/>
      <c r="C144" s="226"/>
      <c r="D144" s="218" t="s">
        <v>153</v>
      </c>
      <c r="E144" s="227" t="s">
        <v>28</v>
      </c>
      <c r="F144" s="228" t="s">
        <v>1106</v>
      </c>
      <c r="G144" s="226"/>
      <c r="H144" s="229">
        <v>4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153</v>
      </c>
      <c r="AU144" s="235" t="s">
        <v>83</v>
      </c>
      <c r="AV144" s="13" t="s">
        <v>83</v>
      </c>
      <c r="AW144" s="13" t="s">
        <v>35</v>
      </c>
      <c r="AX144" s="13" t="s">
        <v>73</v>
      </c>
      <c r="AY144" s="235" t="s">
        <v>140</v>
      </c>
    </row>
    <row r="145" s="14" customFormat="1">
      <c r="A145" s="14"/>
      <c r="B145" s="236"/>
      <c r="C145" s="237"/>
      <c r="D145" s="218" t="s">
        <v>153</v>
      </c>
      <c r="E145" s="238" t="s">
        <v>28</v>
      </c>
      <c r="F145" s="239" t="s">
        <v>174</v>
      </c>
      <c r="G145" s="237"/>
      <c r="H145" s="240">
        <v>4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153</v>
      </c>
      <c r="AU145" s="246" t="s">
        <v>83</v>
      </c>
      <c r="AV145" s="14" t="s">
        <v>147</v>
      </c>
      <c r="AW145" s="14" t="s">
        <v>35</v>
      </c>
      <c r="AX145" s="14" t="s">
        <v>81</v>
      </c>
      <c r="AY145" s="246" t="s">
        <v>140</v>
      </c>
    </row>
    <row r="146" s="2" customFormat="1" ht="16.5" customHeight="1">
      <c r="A146" s="39"/>
      <c r="B146" s="40"/>
      <c r="C146" s="248" t="s">
        <v>230</v>
      </c>
      <c r="D146" s="248" t="s">
        <v>290</v>
      </c>
      <c r="E146" s="249" t="s">
        <v>1107</v>
      </c>
      <c r="F146" s="250" t="s">
        <v>1108</v>
      </c>
      <c r="G146" s="251" t="s">
        <v>157</v>
      </c>
      <c r="H146" s="252">
        <v>4</v>
      </c>
      <c r="I146" s="253"/>
      <c r="J146" s="254">
        <f>ROUND(I146*H146,2)</f>
        <v>0</v>
      </c>
      <c r="K146" s="250" t="s">
        <v>28</v>
      </c>
      <c r="L146" s="255"/>
      <c r="M146" s="256" t="s">
        <v>28</v>
      </c>
      <c r="N146" s="257" t="s">
        <v>44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361</v>
      </c>
      <c r="AT146" s="216" t="s">
        <v>290</v>
      </c>
      <c r="AU146" s="216" t="s">
        <v>83</v>
      </c>
      <c r="AY146" s="18" t="s">
        <v>140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81</v>
      </c>
      <c r="BK146" s="217">
        <f>ROUND(I146*H146,2)</f>
        <v>0</v>
      </c>
      <c r="BL146" s="18" t="s">
        <v>249</v>
      </c>
      <c r="BM146" s="216" t="s">
        <v>1109</v>
      </c>
    </row>
    <row r="147" s="2" customFormat="1">
      <c r="A147" s="39"/>
      <c r="B147" s="40"/>
      <c r="C147" s="41"/>
      <c r="D147" s="218" t="s">
        <v>149</v>
      </c>
      <c r="E147" s="41"/>
      <c r="F147" s="219" t="s">
        <v>1108</v>
      </c>
      <c r="G147" s="41"/>
      <c r="H147" s="41"/>
      <c r="I147" s="220"/>
      <c r="J147" s="41"/>
      <c r="K147" s="41"/>
      <c r="L147" s="45"/>
      <c r="M147" s="221"/>
      <c r="N147" s="222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149</v>
      </c>
      <c r="AU147" s="18" t="s">
        <v>83</v>
      </c>
    </row>
    <row r="148" s="13" customFormat="1">
      <c r="A148" s="13"/>
      <c r="B148" s="225"/>
      <c r="C148" s="226"/>
      <c r="D148" s="218" t="s">
        <v>153</v>
      </c>
      <c r="E148" s="227" t="s">
        <v>28</v>
      </c>
      <c r="F148" s="228" t="s">
        <v>147</v>
      </c>
      <c r="G148" s="226"/>
      <c r="H148" s="229">
        <v>4</v>
      </c>
      <c r="I148" s="230"/>
      <c r="J148" s="226"/>
      <c r="K148" s="226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153</v>
      </c>
      <c r="AU148" s="235" t="s">
        <v>83</v>
      </c>
      <c r="AV148" s="13" t="s">
        <v>83</v>
      </c>
      <c r="AW148" s="13" t="s">
        <v>35</v>
      </c>
      <c r="AX148" s="13" t="s">
        <v>73</v>
      </c>
      <c r="AY148" s="235" t="s">
        <v>140</v>
      </c>
    </row>
    <row r="149" s="14" customFormat="1">
      <c r="A149" s="14"/>
      <c r="B149" s="236"/>
      <c r="C149" s="237"/>
      <c r="D149" s="218" t="s">
        <v>153</v>
      </c>
      <c r="E149" s="238" t="s">
        <v>28</v>
      </c>
      <c r="F149" s="239" t="s">
        <v>174</v>
      </c>
      <c r="G149" s="237"/>
      <c r="H149" s="240">
        <v>4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153</v>
      </c>
      <c r="AU149" s="246" t="s">
        <v>83</v>
      </c>
      <c r="AV149" s="14" t="s">
        <v>147</v>
      </c>
      <c r="AW149" s="14" t="s">
        <v>35</v>
      </c>
      <c r="AX149" s="14" t="s">
        <v>81</v>
      </c>
      <c r="AY149" s="246" t="s">
        <v>140</v>
      </c>
    </row>
    <row r="150" s="2" customFormat="1" ht="16.5" customHeight="1">
      <c r="A150" s="39"/>
      <c r="B150" s="40"/>
      <c r="C150" s="205" t="s">
        <v>236</v>
      </c>
      <c r="D150" s="205" t="s">
        <v>142</v>
      </c>
      <c r="E150" s="206" t="s">
        <v>1110</v>
      </c>
      <c r="F150" s="207" t="s">
        <v>1111</v>
      </c>
      <c r="G150" s="208" t="s">
        <v>157</v>
      </c>
      <c r="H150" s="209">
        <v>1</v>
      </c>
      <c r="I150" s="210"/>
      <c r="J150" s="211">
        <f>ROUND(I150*H150,2)</f>
        <v>0</v>
      </c>
      <c r="K150" s="207" t="s">
        <v>28</v>
      </c>
      <c r="L150" s="45"/>
      <c r="M150" s="212" t="s">
        <v>28</v>
      </c>
      <c r="N150" s="213" t="s">
        <v>44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249</v>
      </c>
      <c r="AT150" s="216" t="s">
        <v>142</v>
      </c>
      <c r="AU150" s="216" t="s">
        <v>83</v>
      </c>
      <c r="AY150" s="18" t="s">
        <v>140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81</v>
      </c>
      <c r="BK150" s="217">
        <f>ROUND(I150*H150,2)</f>
        <v>0</v>
      </c>
      <c r="BL150" s="18" t="s">
        <v>249</v>
      </c>
      <c r="BM150" s="216" t="s">
        <v>1112</v>
      </c>
    </row>
    <row r="151" s="2" customFormat="1">
      <c r="A151" s="39"/>
      <c r="B151" s="40"/>
      <c r="C151" s="41"/>
      <c r="D151" s="218" t="s">
        <v>149</v>
      </c>
      <c r="E151" s="41"/>
      <c r="F151" s="219" t="s">
        <v>1111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149</v>
      </c>
      <c r="AU151" s="18" t="s">
        <v>83</v>
      </c>
    </row>
    <row r="152" s="13" customFormat="1">
      <c r="A152" s="13"/>
      <c r="B152" s="225"/>
      <c r="C152" s="226"/>
      <c r="D152" s="218" t="s">
        <v>153</v>
      </c>
      <c r="E152" s="227" t="s">
        <v>28</v>
      </c>
      <c r="F152" s="228" t="s">
        <v>81</v>
      </c>
      <c r="G152" s="226"/>
      <c r="H152" s="229">
        <v>1</v>
      </c>
      <c r="I152" s="230"/>
      <c r="J152" s="226"/>
      <c r="K152" s="226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153</v>
      </c>
      <c r="AU152" s="235" t="s">
        <v>83</v>
      </c>
      <c r="AV152" s="13" t="s">
        <v>83</v>
      </c>
      <c r="AW152" s="13" t="s">
        <v>35</v>
      </c>
      <c r="AX152" s="13" t="s">
        <v>81</v>
      </c>
      <c r="AY152" s="235" t="s">
        <v>140</v>
      </c>
    </row>
    <row r="153" s="2" customFormat="1" ht="16.5" customHeight="1">
      <c r="A153" s="39"/>
      <c r="B153" s="40"/>
      <c r="C153" s="205" t="s">
        <v>242</v>
      </c>
      <c r="D153" s="205" t="s">
        <v>142</v>
      </c>
      <c r="E153" s="206" t="s">
        <v>1306</v>
      </c>
      <c r="F153" s="207" t="s">
        <v>1307</v>
      </c>
      <c r="G153" s="208" t="s">
        <v>157</v>
      </c>
      <c r="H153" s="209">
        <v>2</v>
      </c>
      <c r="I153" s="210"/>
      <c r="J153" s="211">
        <f>ROUND(I153*H153,2)</f>
        <v>0</v>
      </c>
      <c r="K153" s="207" t="s">
        <v>28</v>
      </c>
      <c r="L153" s="45"/>
      <c r="M153" s="212" t="s">
        <v>28</v>
      </c>
      <c r="N153" s="213" t="s">
        <v>44</v>
      </c>
      <c r="O153" s="85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249</v>
      </c>
      <c r="AT153" s="216" t="s">
        <v>142</v>
      </c>
      <c r="AU153" s="216" t="s">
        <v>83</v>
      </c>
      <c r="AY153" s="18" t="s">
        <v>140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81</v>
      </c>
      <c r="BK153" s="217">
        <f>ROUND(I153*H153,2)</f>
        <v>0</v>
      </c>
      <c r="BL153" s="18" t="s">
        <v>249</v>
      </c>
      <c r="BM153" s="216" t="s">
        <v>1116</v>
      </c>
    </row>
    <row r="154" s="2" customFormat="1">
      <c r="A154" s="39"/>
      <c r="B154" s="40"/>
      <c r="C154" s="41"/>
      <c r="D154" s="218" t="s">
        <v>149</v>
      </c>
      <c r="E154" s="41"/>
      <c r="F154" s="219" t="s">
        <v>1307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149</v>
      </c>
      <c r="AU154" s="18" t="s">
        <v>83</v>
      </c>
    </row>
    <row r="155" s="13" customFormat="1">
      <c r="A155" s="13"/>
      <c r="B155" s="225"/>
      <c r="C155" s="226"/>
      <c r="D155" s="218" t="s">
        <v>153</v>
      </c>
      <c r="E155" s="227" t="s">
        <v>28</v>
      </c>
      <c r="F155" s="228" t="s">
        <v>83</v>
      </c>
      <c r="G155" s="226"/>
      <c r="H155" s="229">
        <v>2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153</v>
      </c>
      <c r="AU155" s="235" t="s">
        <v>83</v>
      </c>
      <c r="AV155" s="13" t="s">
        <v>83</v>
      </c>
      <c r="AW155" s="13" t="s">
        <v>35</v>
      </c>
      <c r="AX155" s="13" t="s">
        <v>81</v>
      </c>
      <c r="AY155" s="235" t="s">
        <v>140</v>
      </c>
    </row>
    <row r="156" s="14" customFormat="1">
      <c r="A156" s="14"/>
      <c r="B156" s="236"/>
      <c r="C156" s="237"/>
      <c r="D156" s="218" t="s">
        <v>153</v>
      </c>
      <c r="E156" s="238" t="s">
        <v>28</v>
      </c>
      <c r="F156" s="239" t="s">
        <v>174</v>
      </c>
      <c r="G156" s="237"/>
      <c r="H156" s="240">
        <v>2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153</v>
      </c>
      <c r="AU156" s="246" t="s">
        <v>83</v>
      </c>
      <c r="AV156" s="14" t="s">
        <v>147</v>
      </c>
      <c r="AW156" s="14" t="s">
        <v>35</v>
      </c>
      <c r="AX156" s="14" t="s">
        <v>73</v>
      </c>
      <c r="AY156" s="246" t="s">
        <v>140</v>
      </c>
    </row>
    <row r="157" s="12" customFormat="1" ht="25.92" customHeight="1">
      <c r="A157" s="12"/>
      <c r="B157" s="189"/>
      <c r="C157" s="190"/>
      <c r="D157" s="191" t="s">
        <v>72</v>
      </c>
      <c r="E157" s="192" t="s">
        <v>290</v>
      </c>
      <c r="F157" s="192" t="s">
        <v>1117</v>
      </c>
      <c r="G157" s="190"/>
      <c r="H157" s="190"/>
      <c r="I157" s="193"/>
      <c r="J157" s="194">
        <f>BK157</f>
        <v>0</v>
      </c>
      <c r="K157" s="190"/>
      <c r="L157" s="195"/>
      <c r="M157" s="196"/>
      <c r="N157" s="197"/>
      <c r="O157" s="197"/>
      <c r="P157" s="198">
        <f>P158+P224</f>
        <v>0</v>
      </c>
      <c r="Q157" s="197"/>
      <c r="R157" s="198">
        <f>R158+R224</f>
        <v>3.1673840199999996</v>
      </c>
      <c r="S157" s="197"/>
      <c r="T157" s="199">
        <f>T158+T224</f>
        <v>0.88000000000000012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0" t="s">
        <v>161</v>
      </c>
      <c r="AT157" s="201" t="s">
        <v>72</v>
      </c>
      <c r="AU157" s="201" t="s">
        <v>73</v>
      </c>
      <c r="AY157" s="200" t="s">
        <v>140</v>
      </c>
      <c r="BK157" s="202">
        <f>BK158+BK224</f>
        <v>0</v>
      </c>
    </row>
    <row r="158" s="12" customFormat="1" ht="22.8" customHeight="1">
      <c r="A158" s="12"/>
      <c r="B158" s="189"/>
      <c r="C158" s="190"/>
      <c r="D158" s="191" t="s">
        <v>72</v>
      </c>
      <c r="E158" s="203" t="s">
        <v>1118</v>
      </c>
      <c r="F158" s="203" t="s">
        <v>1119</v>
      </c>
      <c r="G158" s="190"/>
      <c r="H158" s="190"/>
      <c r="I158" s="193"/>
      <c r="J158" s="204">
        <f>BK158</f>
        <v>0</v>
      </c>
      <c r="K158" s="190"/>
      <c r="L158" s="195"/>
      <c r="M158" s="196"/>
      <c r="N158" s="197"/>
      <c r="O158" s="197"/>
      <c r="P158" s="198">
        <f>SUM(P159:P223)</f>
        <v>0</v>
      </c>
      <c r="Q158" s="197"/>
      <c r="R158" s="198">
        <f>SUM(R159:R223)</f>
        <v>0.092447000000000015</v>
      </c>
      <c r="S158" s="197"/>
      <c r="T158" s="199">
        <f>SUM(T159:T223)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0" t="s">
        <v>161</v>
      </c>
      <c r="AT158" s="201" t="s">
        <v>72</v>
      </c>
      <c r="AU158" s="201" t="s">
        <v>81</v>
      </c>
      <c r="AY158" s="200" t="s">
        <v>140</v>
      </c>
      <c r="BK158" s="202">
        <f>SUM(BK159:BK223)</f>
        <v>0</v>
      </c>
    </row>
    <row r="159" s="2" customFormat="1" ht="24.15" customHeight="1">
      <c r="A159" s="39"/>
      <c r="B159" s="40"/>
      <c r="C159" s="205" t="s">
        <v>249</v>
      </c>
      <c r="D159" s="205" t="s">
        <v>142</v>
      </c>
      <c r="E159" s="206" t="s">
        <v>1120</v>
      </c>
      <c r="F159" s="207" t="s">
        <v>1121</v>
      </c>
      <c r="G159" s="208" t="s">
        <v>157</v>
      </c>
      <c r="H159" s="209">
        <v>32</v>
      </c>
      <c r="I159" s="210"/>
      <c r="J159" s="211">
        <f>ROUND(I159*H159,2)</f>
        <v>0</v>
      </c>
      <c r="K159" s="207" t="s">
        <v>146</v>
      </c>
      <c r="L159" s="45"/>
      <c r="M159" s="212" t="s">
        <v>28</v>
      </c>
      <c r="N159" s="213" t="s">
        <v>44</v>
      </c>
      <c r="O159" s="85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568</v>
      </c>
      <c r="AT159" s="216" t="s">
        <v>142</v>
      </c>
      <c r="AU159" s="216" t="s">
        <v>83</v>
      </c>
      <c r="AY159" s="18" t="s">
        <v>140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81</v>
      </c>
      <c r="BK159" s="217">
        <f>ROUND(I159*H159,2)</f>
        <v>0</v>
      </c>
      <c r="BL159" s="18" t="s">
        <v>568</v>
      </c>
      <c r="BM159" s="216" t="s">
        <v>1122</v>
      </c>
    </row>
    <row r="160" s="2" customFormat="1">
      <c r="A160" s="39"/>
      <c r="B160" s="40"/>
      <c r="C160" s="41"/>
      <c r="D160" s="218" t="s">
        <v>149</v>
      </c>
      <c r="E160" s="41"/>
      <c r="F160" s="219" t="s">
        <v>1123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149</v>
      </c>
      <c r="AU160" s="18" t="s">
        <v>83</v>
      </c>
    </row>
    <row r="161" s="2" customFormat="1">
      <c r="A161" s="39"/>
      <c r="B161" s="40"/>
      <c r="C161" s="41"/>
      <c r="D161" s="223" t="s">
        <v>151</v>
      </c>
      <c r="E161" s="41"/>
      <c r="F161" s="224" t="s">
        <v>1124</v>
      </c>
      <c r="G161" s="41"/>
      <c r="H161" s="41"/>
      <c r="I161" s="220"/>
      <c r="J161" s="41"/>
      <c r="K161" s="41"/>
      <c r="L161" s="45"/>
      <c r="M161" s="221"/>
      <c r="N161" s="222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151</v>
      </c>
      <c r="AU161" s="18" t="s">
        <v>83</v>
      </c>
    </row>
    <row r="162" s="13" customFormat="1">
      <c r="A162" s="13"/>
      <c r="B162" s="225"/>
      <c r="C162" s="226"/>
      <c r="D162" s="218" t="s">
        <v>153</v>
      </c>
      <c r="E162" s="227" t="s">
        <v>28</v>
      </c>
      <c r="F162" s="228" t="s">
        <v>361</v>
      </c>
      <c r="G162" s="226"/>
      <c r="H162" s="229">
        <v>32</v>
      </c>
      <c r="I162" s="230"/>
      <c r="J162" s="226"/>
      <c r="K162" s="226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153</v>
      </c>
      <c r="AU162" s="235" t="s">
        <v>83</v>
      </c>
      <c r="AV162" s="13" t="s">
        <v>83</v>
      </c>
      <c r="AW162" s="13" t="s">
        <v>35</v>
      </c>
      <c r="AX162" s="13" t="s">
        <v>73</v>
      </c>
      <c r="AY162" s="235" t="s">
        <v>140</v>
      </c>
    </row>
    <row r="163" s="14" customFormat="1">
      <c r="A163" s="14"/>
      <c r="B163" s="236"/>
      <c r="C163" s="237"/>
      <c r="D163" s="218" t="s">
        <v>153</v>
      </c>
      <c r="E163" s="238" t="s">
        <v>28</v>
      </c>
      <c r="F163" s="239" t="s">
        <v>174</v>
      </c>
      <c r="G163" s="237"/>
      <c r="H163" s="240">
        <v>32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153</v>
      </c>
      <c r="AU163" s="246" t="s">
        <v>83</v>
      </c>
      <c r="AV163" s="14" t="s">
        <v>147</v>
      </c>
      <c r="AW163" s="14" t="s">
        <v>35</v>
      </c>
      <c r="AX163" s="14" t="s">
        <v>81</v>
      </c>
      <c r="AY163" s="246" t="s">
        <v>140</v>
      </c>
    </row>
    <row r="164" s="2" customFormat="1" ht="24.15" customHeight="1">
      <c r="A164" s="39"/>
      <c r="B164" s="40"/>
      <c r="C164" s="205" t="s">
        <v>256</v>
      </c>
      <c r="D164" s="205" t="s">
        <v>142</v>
      </c>
      <c r="E164" s="206" t="s">
        <v>1125</v>
      </c>
      <c r="F164" s="207" t="s">
        <v>1126</v>
      </c>
      <c r="G164" s="208" t="s">
        <v>157</v>
      </c>
      <c r="H164" s="209">
        <v>16</v>
      </c>
      <c r="I164" s="210"/>
      <c r="J164" s="211">
        <f>ROUND(I164*H164,2)</f>
        <v>0</v>
      </c>
      <c r="K164" s="207" t="s">
        <v>146</v>
      </c>
      <c r="L164" s="45"/>
      <c r="M164" s="212" t="s">
        <v>28</v>
      </c>
      <c r="N164" s="213" t="s">
        <v>44</v>
      </c>
      <c r="O164" s="85"/>
      <c r="P164" s="214">
        <f>O164*H164</f>
        <v>0</v>
      </c>
      <c r="Q164" s="214">
        <v>0</v>
      </c>
      <c r="R164" s="214">
        <f>Q164*H164</f>
        <v>0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568</v>
      </c>
      <c r="AT164" s="216" t="s">
        <v>142</v>
      </c>
      <c r="AU164" s="216" t="s">
        <v>83</v>
      </c>
      <c r="AY164" s="18" t="s">
        <v>140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81</v>
      </c>
      <c r="BK164" s="217">
        <f>ROUND(I164*H164,2)</f>
        <v>0</v>
      </c>
      <c r="BL164" s="18" t="s">
        <v>568</v>
      </c>
      <c r="BM164" s="216" t="s">
        <v>1127</v>
      </c>
    </row>
    <row r="165" s="2" customFormat="1">
      <c r="A165" s="39"/>
      <c r="B165" s="40"/>
      <c r="C165" s="41"/>
      <c r="D165" s="218" t="s">
        <v>149</v>
      </c>
      <c r="E165" s="41"/>
      <c r="F165" s="219" t="s">
        <v>1128</v>
      </c>
      <c r="G165" s="41"/>
      <c r="H165" s="41"/>
      <c r="I165" s="220"/>
      <c r="J165" s="41"/>
      <c r="K165" s="41"/>
      <c r="L165" s="45"/>
      <c r="M165" s="221"/>
      <c r="N165" s="222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149</v>
      </c>
      <c r="AU165" s="18" t="s">
        <v>83</v>
      </c>
    </row>
    <row r="166" s="2" customFormat="1">
      <c r="A166" s="39"/>
      <c r="B166" s="40"/>
      <c r="C166" s="41"/>
      <c r="D166" s="223" t="s">
        <v>151</v>
      </c>
      <c r="E166" s="41"/>
      <c r="F166" s="224" t="s">
        <v>1129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151</v>
      </c>
      <c r="AU166" s="18" t="s">
        <v>83</v>
      </c>
    </row>
    <row r="167" s="13" customFormat="1">
      <c r="A167" s="13"/>
      <c r="B167" s="225"/>
      <c r="C167" s="226"/>
      <c r="D167" s="218" t="s">
        <v>153</v>
      </c>
      <c r="E167" s="227" t="s">
        <v>28</v>
      </c>
      <c r="F167" s="228" t="s">
        <v>249</v>
      </c>
      <c r="G167" s="226"/>
      <c r="H167" s="229">
        <v>16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153</v>
      </c>
      <c r="AU167" s="235" t="s">
        <v>83</v>
      </c>
      <c r="AV167" s="13" t="s">
        <v>83</v>
      </c>
      <c r="AW167" s="13" t="s">
        <v>35</v>
      </c>
      <c r="AX167" s="13" t="s">
        <v>81</v>
      </c>
      <c r="AY167" s="235" t="s">
        <v>140</v>
      </c>
    </row>
    <row r="168" s="2" customFormat="1" ht="33" customHeight="1">
      <c r="A168" s="39"/>
      <c r="B168" s="40"/>
      <c r="C168" s="205" t="s">
        <v>265</v>
      </c>
      <c r="D168" s="205" t="s">
        <v>142</v>
      </c>
      <c r="E168" s="206" t="s">
        <v>1130</v>
      </c>
      <c r="F168" s="207" t="s">
        <v>1131</v>
      </c>
      <c r="G168" s="208" t="s">
        <v>157</v>
      </c>
      <c r="H168" s="209">
        <v>8</v>
      </c>
      <c r="I168" s="210"/>
      <c r="J168" s="211">
        <f>ROUND(I168*H168,2)</f>
        <v>0</v>
      </c>
      <c r="K168" s="207" t="s">
        <v>146</v>
      </c>
      <c r="L168" s="45"/>
      <c r="M168" s="212" t="s">
        <v>28</v>
      </c>
      <c r="N168" s="213" t="s">
        <v>44</v>
      </c>
      <c r="O168" s="85"/>
      <c r="P168" s="214">
        <f>O168*H168</f>
        <v>0</v>
      </c>
      <c r="Q168" s="214">
        <v>0</v>
      </c>
      <c r="R168" s="214">
        <f>Q168*H168</f>
        <v>0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568</v>
      </c>
      <c r="AT168" s="216" t="s">
        <v>142</v>
      </c>
      <c r="AU168" s="216" t="s">
        <v>83</v>
      </c>
      <c r="AY168" s="18" t="s">
        <v>140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81</v>
      </c>
      <c r="BK168" s="217">
        <f>ROUND(I168*H168,2)</f>
        <v>0</v>
      </c>
      <c r="BL168" s="18" t="s">
        <v>568</v>
      </c>
      <c r="BM168" s="216" t="s">
        <v>1132</v>
      </c>
    </row>
    <row r="169" s="2" customFormat="1">
      <c r="A169" s="39"/>
      <c r="B169" s="40"/>
      <c r="C169" s="41"/>
      <c r="D169" s="218" t="s">
        <v>149</v>
      </c>
      <c r="E169" s="41"/>
      <c r="F169" s="219" t="s">
        <v>1133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149</v>
      </c>
      <c r="AU169" s="18" t="s">
        <v>83</v>
      </c>
    </row>
    <row r="170" s="2" customFormat="1">
      <c r="A170" s="39"/>
      <c r="B170" s="40"/>
      <c r="C170" s="41"/>
      <c r="D170" s="223" t="s">
        <v>151</v>
      </c>
      <c r="E170" s="41"/>
      <c r="F170" s="224" t="s">
        <v>1134</v>
      </c>
      <c r="G170" s="41"/>
      <c r="H170" s="41"/>
      <c r="I170" s="220"/>
      <c r="J170" s="41"/>
      <c r="K170" s="41"/>
      <c r="L170" s="45"/>
      <c r="M170" s="221"/>
      <c r="N170" s="222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151</v>
      </c>
      <c r="AU170" s="18" t="s">
        <v>83</v>
      </c>
    </row>
    <row r="171" s="13" customFormat="1">
      <c r="A171" s="13"/>
      <c r="B171" s="225"/>
      <c r="C171" s="226"/>
      <c r="D171" s="218" t="s">
        <v>153</v>
      </c>
      <c r="E171" s="227" t="s">
        <v>28</v>
      </c>
      <c r="F171" s="228" t="s">
        <v>197</v>
      </c>
      <c r="G171" s="226"/>
      <c r="H171" s="229">
        <v>8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153</v>
      </c>
      <c r="AU171" s="235" t="s">
        <v>83</v>
      </c>
      <c r="AV171" s="13" t="s">
        <v>83</v>
      </c>
      <c r="AW171" s="13" t="s">
        <v>35</v>
      </c>
      <c r="AX171" s="13" t="s">
        <v>81</v>
      </c>
      <c r="AY171" s="235" t="s">
        <v>140</v>
      </c>
    </row>
    <row r="172" s="2" customFormat="1" ht="33" customHeight="1">
      <c r="A172" s="39"/>
      <c r="B172" s="40"/>
      <c r="C172" s="205" t="s">
        <v>272</v>
      </c>
      <c r="D172" s="205" t="s">
        <v>142</v>
      </c>
      <c r="E172" s="206" t="s">
        <v>1135</v>
      </c>
      <c r="F172" s="207" t="s">
        <v>1136</v>
      </c>
      <c r="G172" s="208" t="s">
        <v>157</v>
      </c>
      <c r="H172" s="209">
        <v>8</v>
      </c>
      <c r="I172" s="210"/>
      <c r="J172" s="211">
        <f>ROUND(I172*H172,2)</f>
        <v>0</v>
      </c>
      <c r="K172" s="207" t="s">
        <v>146</v>
      </c>
      <c r="L172" s="45"/>
      <c r="M172" s="212" t="s">
        <v>28</v>
      </c>
      <c r="N172" s="213" t="s">
        <v>44</v>
      </c>
      <c r="O172" s="85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568</v>
      </c>
      <c r="AT172" s="216" t="s">
        <v>142</v>
      </c>
      <c r="AU172" s="216" t="s">
        <v>83</v>
      </c>
      <c r="AY172" s="18" t="s">
        <v>140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81</v>
      </c>
      <c r="BK172" s="217">
        <f>ROUND(I172*H172,2)</f>
        <v>0</v>
      </c>
      <c r="BL172" s="18" t="s">
        <v>568</v>
      </c>
      <c r="BM172" s="216" t="s">
        <v>1137</v>
      </c>
    </row>
    <row r="173" s="2" customFormat="1">
      <c r="A173" s="39"/>
      <c r="B173" s="40"/>
      <c r="C173" s="41"/>
      <c r="D173" s="218" t="s">
        <v>149</v>
      </c>
      <c r="E173" s="41"/>
      <c r="F173" s="219" t="s">
        <v>1138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149</v>
      </c>
      <c r="AU173" s="18" t="s">
        <v>83</v>
      </c>
    </row>
    <row r="174" s="2" customFormat="1">
      <c r="A174" s="39"/>
      <c r="B174" s="40"/>
      <c r="C174" s="41"/>
      <c r="D174" s="223" t="s">
        <v>151</v>
      </c>
      <c r="E174" s="41"/>
      <c r="F174" s="224" t="s">
        <v>1139</v>
      </c>
      <c r="G174" s="41"/>
      <c r="H174" s="41"/>
      <c r="I174" s="220"/>
      <c r="J174" s="41"/>
      <c r="K174" s="41"/>
      <c r="L174" s="45"/>
      <c r="M174" s="221"/>
      <c r="N174" s="222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151</v>
      </c>
      <c r="AU174" s="18" t="s">
        <v>83</v>
      </c>
    </row>
    <row r="175" s="13" customFormat="1">
      <c r="A175" s="13"/>
      <c r="B175" s="225"/>
      <c r="C175" s="226"/>
      <c r="D175" s="218" t="s">
        <v>153</v>
      </c>
      <c r="E175" s="227" t="s">
        <v>28</v>
      </c>
      <c r="F175" s="228" t="s">
        <v>197</v>
      </c>
      <c r="G175" s="226"/>
      <c r="H175" s="229">
        <v>8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153</v>
      </c>
      <c r="AU175" s="235" t="s">
        <v>83</v>
      </c>
      <c r="AV175" s="13" t="s">
        <v>83</v>
      </c>
      <c r="AW175" s="13" t="s">
        <v>35</v>
      </c>
      <c r="AX175" s="13" t="s">
        <v>81</v>
      </c>
      <c r="AY175" s="235" t="s">
        <v>140</v>
      </c>
    </row>
    <row r="176" s="2" customFormat="1" ht="24.15" customHeight="1">
      <c r="A176" s="39"/>
      <c r="B176" s="40"/>
      <c r="C176" s="248" t="s">
        <v>281</v>
      </c>
      <c r="D176" s="248" t="s">
        <v>290</v>
      </c>
      <c r="E176" s="249" t="s">
        <v>1140</v>
      </c>
      <c r="F176" s="250" t="s">
        <v>1141</v>
      </c>
      <c r="G176" s="251" t="s">
        <v>157</v>
      </c>
      <c r="H176" s="252">
        <v>8</v>
      </c>
      <c r="I176" s="253"/>
      <c r="J176" s="254">
        <f>ROUND(I176*H176,2)</f>
        <v>0</v>
      </c>
      <c r="K176" s="250" t="s">
        <v>146</v>
      </c>
      <c r="L176" s="255"/>
      <c r="M176" s="256" t="s">
        <v>28</v>
      </c>
      <c r="N176" s="257" t="s">
        <v>44</v>
      </c>
      <c r="O176" s="85"/>
      <c r="P176" s="214">
        <f>O176*H176</f>
        <v>0</v>
      </c>
      <c r="Q176" s="214">
        <v>0.0037000000000000002</v>
      </c>
      <c r="R176" s="214">
        <f>Q176*H176</f>
        <v>0.029600000000000001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1142</v>
      </c>
      <c r="AT176" s="216" t="s">
        <v>290</v>
      </c>
      <c r="AU176" s="216" t="s">
        <v>83</v>
      </c>
      <c r="AY176" s="18" t="s">
        <v>140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81</v>
      </c>
      <c r="BK176" s="217">
        <f>ROUND(I176*H176,2)</f>
        <v>0</v>
      </c>
      <c r="BL176" s="18" t="s">
        <v>1142</v>
      </c>
      <c r="BM176" s="216" t="s">
        <v>1143</v>
      </c>
    </row>
    <row r="177" s="2" customFormat="1">
      <c r="A177" s="39"/>
      <c r="B177" s="40"/>
      <c r="C177" s="41"/>
      <c r="D177" s="218" t="s">
        <v>149</v>
      </c>
      <c r="E177" s="41"/>
      <c r="F177" s="219" t="s">
        <v>1141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149</v>
      </c>
      <c r="AU177" s="18" t="s">
        <v>83</v>
      </c>
    </row>
    <row r="178" s="13" customFormat="1">
      <c r="A178" s="13"/>
      <c r="B178" s="225"/>
      <c r="C178" s="226"/>
      <c r="D178" s="218" t="s">
        <v>153</v>
      </c>
      <c r="E178" s="227" t="s">
        <v>28</v>
      </c>
      <c r="F178" s="228" t="s">
        <v>197</v>
      </c>
      <c r="G178" s="226"/>
      <c r="H178" s="229">
        <v>8</v>
      </c>
      <c r="I178" s="230"/>
      <c r="J178" s="226"/>
      <c r="K178" s="226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153</v>
      </c>
      <c r="AU178" s="235" t="s">
        <v>83</v>
      </c>
      <c r="AV178" s="13" t="s">
        <v>83</v>
      </c>
      <c r="AW178" s="13" t="s">
        <v>35</v>
      </c>
      <c r="AX178" s="13" t="s">
        <v>81</v>
      </c>
      <c r="AY178" s="235" t="s">
        <v>140</v>
      </c>
    </row>
    <row r="179" s="2" customFormat="1" ht="24.15" customHeight="1">
      <c r="A179" s="39"/>
      <c r="B179" s="40"/>
      <c r="C179" s="248" t="s">
        <v>7</v>
      </c>
      <c r="D179" s="248" t="s">
        <v>290</v>
      </c>
      <c r="E179" s="249" t="s">
        <v>1144</v>
      </c>
      <c r="F179" s="250" t="s">
        <v>1145</v>
      </c>
      <c r="G179" s="251" t="s">
        <v>531</v>
      </c>
      <c r="H179" s="252">
        <v>8</v>
      </c>
      <c r="I179" s="253"/>
      <c r="J179" s="254">
        <f>ROUND(I179*H179,2)</f>
        <v>0</v>
      </c>
      <c r="K179" s="250" t="s">
        <v>146</v>
      </c>
      <c r="L179" s="255"/>
      <c r="M179" s="256" t="s">
        <v>28</v>
      </c>
      <c r="N179" s="257" t="s">
        <v>44</v>
      </c>
      <c r="O179" s="85"/>
      <c r="P179" s="214">
        <f>O179*H179</f>
        <v>0</v>
      </c>
      <c r="Q179" s="214">
        <v>0.00013999999999999999</v>
      </c>
      <c r="R179" s="214">
        <f>Q179*H179</f>
        <v>0.0011199999999999999</v>
      </c>
      <c r="S179" s="214">
        <v>0</v>
      </c>
      <c r="T179" s="21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6" t="s">
        <v>1142</v>
      </c>
      <c r="AT179" s="216" t="s">
        <v>290</v>
      </c>
      <c r="AU179" s="216" t="s">
        <v>83</v>
      </c>
      <c r="AY179" s="18" t="s">
        <v>140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8" t="s">
        <v>81</v>
      </c>
      <c r="BK179" s="217">
        <f>ROUND(I179*H179,2)</f>
        <v>0</v>
      </c>
      <c r="BL179" s="18" t="s">
        <v>1142</v>
      </c>
      <c r="BM179" s="216" t="s">
        <v>1146</v>
      </c>
    </row>
    <row r="180" s="2" customFormat="1">
      <c r="A180" s="39"/>
      <c r="B180" s="40"/>
      <c r="C180" s="41"/>
      <c r="D180" s="218" t="s">
        <v>149</v>
      </c>
      <c r="E180" s="41"/>
      <c r="F180" s="219" t="s">
        <v>1145</v>
      </c>
      <c r="G180" s="41"/>
      <c r="H180" s="41"/>
      <c r="I180" s="220"/>
      <c r="J180" s="41"/>
      <c r="K180" s="41"/>
      <c r="L180" s="45"/>
      <c r="M180" s="221"/>
      <c r="N180" s="222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149</v>
      </c>
      <c r="AU180" s="18" t="s">
        <v>83</v>
      </c>
    </row>
    <row r="181" s="13" customFormat="1">
      <c r="A181" s="13"/>
      <c r="B181" s="225"/>
      <c r="C181" s="226"/>
      <c r="D181" s="218" t="s">
        <v>153</v>
      </c>
      <c r="E181" s="227" t="s">
        <v>28</v>
      </c>
      <c r="F181" s="228" t="s">
        <v>197</v>
      </c>
      <c r="G181" s="226"/>
      <c r="H181" s="229">
        <v>8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153</v>
      </c>
      <c r="AU181" s="235" t="s">
        <v>83</v>
      </c>
      <c r="AV181" s="13" t="s">
        <v>83</v>
      </c>
      <c r="AW181" s="13" t="s">
        <v>35</v>
      </c>
      <c r="AX181" s="13" t="s">
        <v>81</v>
      </c>
      <c r="AY181" s="235" t="s">
        <v>140</v>
      </c>
    </row>
    <row r="182" s="2" customFormat="1" ht="24.15" customHeight="1">
      <c r="A182" s="39"/>
      <c r="B182" s="40"/>
      <c r="C182" s="205" t="s">
        <v>296</v>
      </c>
      <c r="D182" s="205" t="s">
        <v>142</v>
      </c>
      <c r="E182" s="206" t="s">
        <v>1147</v>
      </c>
      <c r="F182" s="207" t="s">
        <v>1148</v>
      </c>
      <c r="G182" s="208" t="s">
        <v>157</v>
      </c>
      <c r="H182" s="209">
        <v>4</v>
      </c>
      <c r="I182" s="210"/>
      <c r="J182" s="211">
        <f>ROUND(I182*H182,2)</f>
        <v>0</v>
      </c>
      <c r="K182" s="207" t="s">
        <v>146</v>
      </c>
      <c r="L182" s="45"/>
      <c r="M182" s="212" t="s">
        <v>28</v>
      </c>
      <c r="N182" s="213" t="s">
        <v>44</v>
      </c>
      <c r="O182" s="85"/>
      <c r="P182" s="214">
        <f>O182*H182</f>
        <v>0</v>
      </c>
      <c r="Q182" s="214">
        <v>0</v>
      </c>
      <c r="R182" s="214">
        <f>Q182*H182</f>
        <v>0</v>
      </c>
      <c r="S182" s="214">
        <v>0</v>
      </c>
      <c r="T182" s="215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6" t="s">
        <v>568</v>
      </c>
      <c r="AT182" s="216" t="s">
        <v>142</v>
      </c>
      <c r="AU182" s="216" t="s">
        <v>83</v>
      </c>
      <c r="AY182" s="18" t="s">
        <v>140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8" t="s">
        <v>81</v>
      </c>
      <c r="BK182" s="217">
        <f>ROUND(I182*H182,2)</f>
        <v>0</v>
      </c>
      <c r="BL182" s="18" t="s">
        <v>568</v>
      </c>
      <c r="BM182" s="216" t="s">
        <v>1149</v>
      </c>
    </row>
    <row r="183" s="2" customFormat="1">
      <c r="A183" s="39"/>
      <c r="B183" s="40"/>
      <c r="C183" s="41"/>
      <c r="D183" s="218" t="s">
        <v>149</v>
      </c>
      <c r="E183" s="41"/>
      <c r="F183" s="219" t="s">
        <v>1150</v>
      </c>
      <c r="G183" s="41"/>
      <c r="H183" s="41"/>
      <c r="I183" s="220"/>
      <c r="J183" s="41"/>
      <c r="K183" s="41"/>
      <c r="L183" s="45"/>
      <c r="M183" s="221"/>
      <c r="N183" s="222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149</v>
      </c>
      <c r="AU183" s="18" t="s">
        <v>83</v>
      </c>
    </row>
    <row r="184" s="2" customFormat="1">
      <c r="A184" s="39"/>
      <c r="B184" s="40"/>
      <c r="C184" s="41"/>
      <c r="D184" s="223" t="s">
        <v>151</v>
      </c>
      <c r="E184" s="41"/>
      <c r="F184" s="224" t="s">
        <v>1151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151</v>
      </c>
      <c r="AU184" s="18" t="s">
        <v>83</v>
      </c>
    </row>
    <row r="185" s="13" customFormat="1">
      <c r="A185" s="13"/>
      <c r="B185" s="225"/>
      <c r="C185" s="226"/>
      <c r="D185" s="218" t="s">
        <v>153</v>
      </c>
      <c r="E185" s="227" t="s">
        <v>28</v>
      </c>
      <c r="F185" s="228" t="s">
        <v>1106</v>
      </c>
      <c r="G185" s="226"/>
      <c r="H185" s="229">
        <v>4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153</v>
      </c>
      <c r="AU185" s="235" t="s">
        <v>83</v>
      </c>
      <c r="AV185" s="13" t="s">
        <v>83</v>
      </c>
      <c r="AW185" s="13" t="s">
        <v>35</v>
      </c>
      <c r="AX185" s="13" t="s">
        <v>73</v>
      </c>
      <c r="AY185" s="235" t="s">
        <v>140</v>
      </c>
    </row>
    <row r="186" s="14" customFormat="1">
      <c r="A186" s="14"/>
      <c r="B186" s="236"/>
      <c r="C186" s="237"/>
      <c r="D186" s="218" t="s">
        <v>153</v>
      </c>
      <c r="E186" s="238" t="s">
        <v>28</v>
      </c>
      <c r="F186" s="239" t="s">
        <v>174</v>
      </c>
      <c r="G186" s="237"/>
      <c r="H186" s="240">
        <v>4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153</v>
      </c>
      <c r="AU186" s="246" t="s">
        <v>83</v>
      </c>
      <c r="AV186" s="14" t="s">
        <v>147</v>
      </c>
      <c r="AW186" s="14" t="s">
        <v>35</v>
      </c>
      <c r="AX186" s="14" t="s">
        <v>81</v>
      </c>
      <c r="AY186" s="246" t="s">
        <v>140</v>
      </c>
    </row>
    <row r="187" s="2" customFormat="1" ht="37.8" customHeight="1">
      <c r="A187" s="39"/>
      <c r="B187" s="40"/>
      <c r="C187" s="248" t="s">
        <v>303</v>
      </c>
      <c r="D187" s="248" t="s">
        <v>290</v>
      </c>
      <c r="E187" s="249" t="s">
        <v>1153</v>
      </c>
      <c r="F187" s="250" t="s">
        <v>1154</v>
      </c>
      <c r="G187" s="251" t="s">
        <v>157</v>
      </c>
      <c r="H187" s="252">
        <v>4</v>
      </c>
      <c r="I187" s="253"/>
      <c r="J187" s="254">
        <f>ROUND(I187*H187,2)</f>
        <v>0</v>
      </c>
      <c r="K187" s="250" t="s">
        <v>28</v>
      </c>
      <c r="L187" s="255"/>
      <c r="M187" s="256" t="s">
        <v>28</v>
      </c>
      <c r="N187" s="257" t="s">
        <v>44</v>
      </c>
      <c r="O187" s="85"/>
      <c r="P187" s="214">
        <f>O187*H187</f>
        <v>0</v>
      </c>
      <c r="Q187" s="214">
        <v>0</v>
      </c>
      <c r="R187" s="214">
        <f>Q187*H187</f>
        <v>0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1155</v>
      </c>
      <c r="AT187" s="216" t="s">
        <v>290</v>
      </c>
      <c r="AU187" s="216" t="s">
        <v>83</v>
      </c>
      <c r="AY187" s="18" t="s">
        <v>140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81</v>
      </c>
      <c r="BK187" s="217">
        <f>ROUND(I187*H187,2)</f>
        <v>0</v>
      </c>
      <c r="BL187" s="18" t="s">
        <v>568</v>
      </c>
      <c r="BM187" s="216" t="s">
        <v>1156</v>
      </c>
    </row>
    <row r="188" s="2" customFormat="1">
      <c r="A188" s="39"/>
      <c r="B188" s="40"/>
      <c r="C188" s="41"/>
      <c r="D188" s="218" t="s">
        <v>149</v>
      </c>
      <c r="E188" s="41"/>
      <c r="F188" s="219" t="s">
        <v>1157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149</v>
      </c>
      <c r="AU188" s="18" t="s">
        <v>83</v>
      </c>
    </row>
    <row r="189" s="2" customFormat="1">
      <c r="A189" s="39"/>
      <c r="B189" s="40"/>
      <c r="C189" s="41"/>
      <c r="D189" s="218" t="s">
        <v>221</v>
      </c>
      <c r="E189" s="41"/>
      <c r="F189" s="247" t="s">
        <v>1158</v>
      </c>
      <c r="G189" s="41"/>
      <c r="H189" s="41"/>
      <c r="I189" s="220"/>
      <c r="J189" s="41"/>
      <c r="K189" s="41"/>
      <c r="L189" s="45"/>
      <c r="M189" s="221"/>
      <c r="N189" s="222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221</v>
      </c>
      <c r="AU189" s="18" t="s">
        <v>83</v>
      </c>
    </row>
    <row r="190" s="13" customFormat="1">
      <c r="A190" s="13"/>
      <c r="B190" s="225"/>
      <c r="C190" s="226"/>
      <c r="D190" s="218" t="s">
        <v>153</v>
      </c>
      <c r="E190" s="227" t="s">
        <v>28</v>
      </c>
      <c r="F190" s="228" t="s">
        <v>147</v>
      </c>
      <c r="G190" s="226"/>
      <c r="H190" s="229">
        <v>4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153</v>
      </c>
      <c r="AU190" s="235" t="s">
        <v>83</v>
      </c>
      <c r="AV190" s="13" t="s">
        <v>83</v>
      </c>
      <c r="AW190" s="13" t="s">
        <v>35</v>
      </c>
      <c r="AX190" s="13" t="s">
        <v>81</v>
      </c>
      <c r="AY190" s="235" t="s">
        <v>140</v>
      </c>
    </row>
    <row r="191" s="2" customFormat="1" ht="16.5" customHeight="1">
      <c r="A191" s="39"/>
      <c r="B191" s="40"/>
      <c r="C191" s="205" t="s">
        <v>309</v>
      </c>
      <c r="D191" s="205" t="s">
        <v>142</v>
      </c>
      <c r="E191" s="206" t="s">
        <v>1159</v>
      </c>
      <c r="F191" s="207" t="s">
        <v>1160</v>
      </c>
      <c r="G191" s="208" t="s">
        <v>157</v>
      </c>
      <c r="H191" s="209">
        <v>4</v>
      </c>
      <c r="I191" s="210"/>
      <c r="J191" s="211">
        <f>ROUND(I191*H191,2)</f>
        <v>0</v>
      </c>
      <c r="K191" s="207" t="s">
        <v>146</v>
      </c>
      <c r="L191" s="45"/>
      <c r="M191" s="212" t="s">
        <v>28</v>
      </c>
      <c r="N191" s="213" t="s">
        <v>44</v>
      </c>
      <c r="O191" s="85"/>
      <c r="P191" s="214">
        <f>O191*H191</f>
        <v>0</v>
      </c>
      <c r="Q191" s="214">
        <v>0</v>
      </c>
      <c r="R191" s="214">
        <f>Q191*H191</f>
        <v>0</v>
      </c>
      <c r="S191" s="214">
        <v>0</v>
      </c>
      <c r="T191" s="21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6" t="s">
        <v>568</v>
      </c>
      <c r="AT191" s="216" t="s">
        <v>142</v>
      </c>
      <c r="AU191" s="216" t="s">
        <v>83</v>
      </c>
      <c r="AY191" s="18" t="s">
        <v>140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8" t="s">
        <v>81</v>
      </c>
      <c r="BK191" s="217">
        <f>ROUND(I191*H191,2)</f>
        <v>0</v>
      </c>
      <c r="BL191" s="18" t="s">
        <v>568</v>
      </c>
      <c r="BM191" s="216" t="s">
        <v>1161</v>
      </c>
    </row>
    <row r="192" s="2" customFormat="1">
      <c r="A192" s="39"/>
      <c r="B192" s="40"/>
      <c r="C192" s="41"/>
      <c r="D192" s="218" t="s">
        <v>149</v>
      </c>
      <c r="E192" s="41"/>
      <c r="F192" s="219" t="s">
        <v>1160</v>
      </c>
      <c r="G192" s="41"/>
      <c r="H192" s="41"/>
      <c r="I192" s="220"/>
      <c r="J192" s="41"/>
      <c r="K192" s="41"/>
      <c r="L192" s="45"/>
      <c r="M192" s="221"/>
      <c r="N192" s="22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149</v>
      </c>
      <c r="AU192" s="18" t="s">
        <v>83</v>
      </c>
    </row>
    <row r="193" s="2" customFormat="1">
      <c r="A193" s="39"/>
      <c r="B193" s="40"/>
      <c r="C193" s="41"/>
      <c r="D193" s="223" t="s">
        <v>151</v>
      </c>
      <c r="E193" s="41"/>
      <c r="F193" s="224" t="s">
        <v>1162</v>
      </c>
      <c r="G193" s="41"/>
      <c r="H193" s="41"/>
      <c r="I193" s="220"/>
      <c r="J193" s="41"/>
      <c r="K193" s="41"/>
      <c r="L193" s="45"/>
      <c r="M193" s="221"/>
      <c r="N193" s="222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151</v>
      </c>
      <c r="AU193" s="18" t="s">
        <v>83</v>
      </c>
    </row>
    <row r="194" s="13" customFormat="1">
      <c r="A194" s="13"/>
      <c r="B194" s="225"/>
      <c r="C194" s="226"/>
      <c r="D194" s="218" t="s">
        <v>153</v>
      </c>
      <c r="E194" s="227" t="s">
        <v>28</v>
      </c>
      <c r="F194" s="228" t="s">
        <v>1106</v>
      </c>
      <c r="G194" s="226"/>
      <c r="H194" s="229">
        <v>4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153</v>
      </c>
      <c r="AU194" s="235" t="s">
        <v>83</v>
      </c>
      <c r="AV194" s="13" t="s">
        <v>83</v>
      </c>
      <c r="AW194" s="13" t="s">
        <v>35</v>
      </c>
      <c r="AX194" s="13" t="s">
        <v>73</v>
      </c>
      <c r="AY194" s="235" t="s">
        <v>140</v>
      </c>
    </row>
    <row r="195" s="14" customFormat="1">
      <c r="A195" s="14"/>
      <c r="B195" s="236"/>
      <c r="C195" s="237"/>
      <c r="D195" s="218" t="s">
        <v>153</v>
      </c>
      <c r="E195" s="238" t="s">
        <v>28</v>
      </c>
      <c r="F195" s="239" t="s">
        <v>174</v>
      </c>
      <c r="G195" s="237"/>
      <c r="H195" s="240">
        <v>4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153</v>
      </c>
      <c r="AU195" s="246" t="s">
        <v>83</v>
      </c>
      <c r="AV195" s="14" t="s">
        <v>147</v>
      </c>
      <c r="AW195" s="14" t="s">
        <v>35</v>
      </c>
      <c r="AX195" s="14" t="s">
        <v>81</v>
      </c>
      <c r="AY195" s="246" t="s">
        <v>140</v>
      </c>
    </row>
    <row r="196" s="2" customFormat="1" ht="21.75" customHeight="1">
      <c r="A196" s="39"/>
      <c r="B196" s="40"/>
      <c r="C196" s="248" t="s">
        <v>316</v>
      </c>
      <c r="D196" s="248" t="s">
        <v>290</v>
      </c>
      <c r="E196" s="249" t="s">
        <v>1163</v>
      </c>
      <c r="F196" s="250" t="s">
        <v>1164</v>
      </c>
      <c r="G196" s="251" t="s">
        <v>157</v>
      </c>
      <c r="H196" s="252">
        <v>4</v>
      </c>
      <c r="I196" s="253"/>
      <c r="J196" s="254">
        <f>ROUND(I196*H196,2)</f>
        <v>0</v>
      </c>
      <c r="K196" s="250" t="s">
        <v>28</v>
      </c>
      <c r="L196" s="255"/>
      <c r="M196" s="256" t="s">
        <v>28</v>
      </c>
      <c r="N196" s="257" t="s">
        <v>44</v>
      </c>
      <c r="O196" s="85"/>
      <c r="P196" s="214">
        <f>O196*H196</f>
        <v>0</v>
      </c>
      <c r="Q196" s="214">
        <v>0</v>
      </c>
      <c r="R196" s="214">
        <f>Q196*H196</f>
        <v>0</v>
      </c>
      <c r="S196" s="214">
        <v>0</v>
      </c>
      <c r="T196" s="215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6" t="s">
        <v>1155</v>
      </c>
      <c r="AT196" s="216" t="s">
        <v>290</v>
      </c>
      <c r="AU196" s="216" t="s">
        <v>83</v>
      </c>
      <c r="AY196" s="18" t="s">
        <v>140</v>
      </c>
      <c r="BE196" s="217">
        <f>IF(N196="základní",J196,0)</f>
        <v>0</v>
      </c>
      <c r="BF196" s="217">
        <f>IF(N196="snížená",J196,0)</f>
        <v>0</v>
      </c>
      <c r="BG196" s="217">
        <f>IF(N196="zákl. přenesená",J196,0)</f>
        <v>0</v>
      </c>
      <c r="BH196" s="217">
        <f>IF(N196="sníž. přenesená",J196,0)</f>
        <v>0</v>
      </c>
      <c r="BI196" s="217">
        <f>IF(N196="nulová",J196,0)</f>
        <v>0</v>
      </c>
      <c r="BJ196" s="18" t="s">
        <v>81</v>
      </c>
      <c r="BK196" s="217">
        <f>ROUND(I196*H196,2)</f>
        <v>0</v>
      </c>
      <c r="BL196" s="18" t="s">
        <v>568</v>
      </c>
      <c r="BM196" s="216" t="s">
        <v>1165</v>
      </c>
    </row>
    <row r="197" s="2" customFormat="1">
      <c r="A197" s="39"/>
      <c r="B197" s="40"/>
      <c r="C197" s="41"/>
      <c r="D197" s="218" t="s">
        <v>149</v>
      </c>
      <c r="E197" s="41"/>
      <c r="F197" s="219" t="s">
        <v>1164</v>
      </c>
      <c r="G197" s="41"/>
      <c r="H197" s="41"/>
      <c r="I197" s="220"/>
      <c r="J197" s="41"/>
      <c r="K197" s="41"/>
      <c r="L197" s="45"/>
      <c r="M197" s="221"/>
      <c r="N197" s="222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149</v>
      </c>
      <c r="AU197" s="18" t="s">
        <v>83</v>
      </c>
    </row>
    <row r="198" s="13" customFormat="1">
      <c r="A198" s="13"/>
      <c r="B198" s="225"/>
      <c r="C198" s="226"/>
      <c r="D198" s="218" t="s">
        <v>153</v>
      </c>
      <c r="E198" s="227" t="s">
        <v>28</v>
      </c>
      <c r="F198" s="228" t="s">
        <v>147</v>
      </c>
      <c r="G198" s="226"/>
      <c r="H198" s="229">
        <v>4</v>
      </c>
      <c r="I198" s="230"/>
      <c r="J198" s="226"/>
      <c r="K198" s="226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153</v>
      </c>
      <c r="AU198" s="235" t="s">
        <v>83</v>
      </c>
      <c r="AV198" s="13" t="s">
        <v>83</v>
      </c>
      <c r="AW198" s="13" t="s">
        <v>35</v>
      </c>
      <c r="AX198" s="13" t="s">
        <v>73</v>
      </c>
      <c r="AY198" s="235" t="s">
        <v>140</v>
      </c>
    </row>
    <row r="199" s="14" customFormat="1">
      <c r="A199" s="14"/>
      <c r="B199" s="236"/>
      <c r="C199" s="237"/>
      <c r="D199" s="218" t="s">
        <v>153</v>
      </c>
      <c r="E199" s="238" t="s">
        <v>28</v>
      </c>
      <c r="F199" s="239" t="s">
        <v>174</v>
      </c>
      <c r="G199" s="237"/>
      <c r="H199" s="240">
        <v>4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153</v>
      </c>
      <c r="AU199" s="246" t="s">
        <v>83</v>
      </c>
      <c r="AV199" s="14" t="s">
        <v>147</v>
      </c>
      <c r="AW199" s="14" t="s">
        <v>35</v>
      </c>
      <c r="AX199" s="14" t="s">
        <v>81</v>
      </c>
      <c r="AY199" s="246" t="s">
        <v>140</v>
      </c>
    </row>
    <row r="200" s="2" customFormat="1" ht="24.15" customHeight="1">
      <c r="A200" s="39"/>
      <c r="B200" s="40"/>
      <c r="C200" s="248" t="s">
        <v>322</v>
      </c>
      <c r="D200" s="248" t="s">
        <v>290</v>
      </c>
      <c r="E200" s="249" t="s">
        <v>1166</v>
      </c>
      <c r="F200" s="250" t="s">
        <v>1167</v>
      </c>
      <c r="G200" s="251" t="s">
        <v>157</v>
      </c>
      <c r="H200" s="252">
        <v>4</v>
      </c>
      <c r="I200" s="253"/>
      <c r="J200" s="254">
        <f>ROUND(I200*H200,2)</f>
        <v>0</v>
      </c>
      <c r="K200" s="250" t="s">
        <v>28</v>
      </c>
      <c r="L200" s="255"/>
      <c r="M200" s="256" t="s">
        <v>28</v>
      </c>
      <c r="N200" s="257" t="s">
        <v>44</v>
      </c>
      <c r="O200" s="85"/>
      <c r="P200" s="214">
        <f>O200*H200</f>
        <v>0</v>
      </c>
      <c r="Q200" s="214">
        <v>0</v>
      </c>
      <c r="R200" s="214">
        <f>Q200*H200</f>
        <v>0</v>
      </c>
      <c r="S200" s="214">
        <v>0</v>
      </c>
      <c r="T200" s="21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6" t="s">
        <v>1155</v>
      </c>
      <c r="AT200" s="216" t="s">
        <v>290</v>
      </c>
      <c r="AU200" s="216" t="s">
        <v>83</v>
      </c>
      <c r="AY200" s="18" t="s">
        <v>140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18" t="s">
        <v>81</v>
      </c>
      <c r="BK200" s="217">
        <f>ROUND(I200*H200,2)</f>
        <v>0</v>
      </c>
      <c r="BL200" s="18" t="s">
        <v>568</v>
      </c>
      <c r="BM200" s="216" t="s">
        <v>1168</v>
      </c>
    </row>
    <row r="201" s="2" customFormat="1">
      <c r="A201" s="39"/>
      <c r="B201" s="40"/>
      <c r="C201" s="41"/>
      <c r="D201" s="218" t="s">
        <v>149</v>
      </c>
      <c r="E201" s="41"/>
      <c r="F201" s="219" t="s">
        <v>1167</v>
      </c>
      <c r="G201" s="41"/>
      <c r="H201" s="41"/>
      <c r="I201" s="220"/>
      <c r="J201" s="41"/>
      <c r="K201" s="41"/>
      <c r="L201" s="45"/>
      <c r="M201" s="221"/>
      <c r="N201" s="222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149</v>
      </c>
      <c r="AU201" s="18" t="s">
        <v>83</v>
      </c>
    </row>
    <row r="202" s="13" customFormat="1">
      <c r="A202" s="13"/>
      <c r="B202" s="225"/>
      <c r="C202" s="226"/>
      <c r="D202" s="218" t="s">
        <v>153</v>
      </c>
      <c r="E202" s="227" t="s">
        <v>28</v>
      </c>
      <c r="F202" s="228" t="s">
        <v>147</v>
      </c>
      <c r="G202" s="226"/>
      <c r="H202" s="229">
        <v>4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153</v>
      </c>
      <c r="AU202" s="235" t="s">
        <v>83</v>
      </c>
      <c r="AV202" s="13" t="s">
        <v>83</v>
      </c>
      <c r="AW202" s="13" t="s">
        <v>35</v>
      </c>
      <c r="AX202" s="13" t="s">
        <v>73</v>
      </c>
      <c r="AY202" s="235" t="s">
        <v>140</v>
      </c>
    </row>
    <row r="203" s="14" customFormat="1">
      <c r="A203" s="14"/>
      <c r="B203" s="236"/>
      <c r="C203" s="237"/>
      <c r="D203" s="218" t="s">
        <v>153</v>
      </c>
      <c r="E203" s="238" t="s">
        <v>28</v>
      </c>
      <c r="F203" s="239" t="s">
        <v>174</v>
      </c>
      <c r="G203" s="237"/>
      <c r="H203" s="240">
        <v>4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153</v>
      </c>
      <c r="AU203" s="246" t="s">
        <v>83</v>
      </c>
      <c r="AV203" s="14" t="s">
        <v>147</v>
      </c>
      <c r="AW203" s="14" t="s">
        <v>35</v>
      </c>
      <c r="AX203" s="14" t="s">
        <v>81</v>
      </c>
      <c r="AY203" s="246" t="s">
        <v>140</v>
      </c>
    </row>
    <row r="204" s="2" customFormat="1" ht="37.8" customHeight="1">
      <c r="A204" s="39"/>
      <c r="B204" s="40"/>
      <c r="C204" s="205" t="s">
        <v>329</v>
      </c>
      <c r="D204" s="205" t="s">
        <v>142</v>
      </c>
      <c r="E204" s="206" t="s">
        <v>1169</v>
      </c>
      <c r="F204" s="207" t="s">
        <v>1170</v>
      </c>
      <c r="G204" s="208" t="s">
        <v>531</v>
      </c>
      <c r="H204" s="209">
        <v>89</v>
      </c>
      <c r="I204" s="210"/>
      <c r="J204" s="211">
        <f>ROUND(I204*H204,2)</f>
        <v>0</v>
      </c>
      <c r="K204" s="207" t="s">
        <v>146</v>
      </c>
      <c r="L204" s="45"/>
      <c r="M204" s="212" t="s">
        <v>28</v>
      </c>
      <c r="N204" s="213" t="s">
        <v>44</v>
      </c>
      <c r="O204" s="85"/>
      <c r="P204" s="214">
        <f>O204*H204</f>
        <v>0</v>
      </c>
      <c r="Q204" s="214">
        <v>0</v>
      </c>
      <c r="R204" s="214">
        <f>Q204*H204</f>
        <v>0</v>
      </c>
      <c r="S204" s="214">
        <v>0</v>
      </c>
      <c r="T204" s="215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6" t="s">
        <v>568</v>
      </c>
      <c r="AT204" s="216" t="s">
        <v>142</v>
      </c>
      <c r="AU204" s="216" t="s">
        <v>83</v>
      </c>
      <c r="AY204" s="18" t="s">
        <v>140</v>
      </c>
      <c r="BE204" s="217">
        <f>IF(N204="základní",J204,0)</f>
        <v>0</v>
      </c>
      <c r="BF204" s="217">
        <f>IF(N204="snížená",J204,0)</f>
        <v>0</v>
      </c>
      <c r="BG204" s="217">
        <f>IF(N204="zákl. přenesená",J204,0)</f>
        <v>0</v>
      </c>
      <c r="BH204" s="217">
        <f>IF(N204="sníž. přenesená",J204,0)</f>
        <v>0</v>
      </c>
      <c r="BI204" s="217">
        <f>IF(N204="nulová",J204,0)</f>
        <v>0</v>
      </c>
      <c r="BJ204" s="18" t="s">
        <v>81</v>
      </c>
      <c r="BK204" s="217">
        <f>ROUND(I204*H204,2)</f>
        <v>0</v>
      </c>
      <c r="BL204" s="18" t="s">
        <v>568</v>
      </c>
      <c r="BM204" s="216" t="s">
        <v>1171</v>
      </c>
    </row>
    <row r="205" s="2" customFormat="1">
      <c r="A205" s="39"/>
      <c r="B205" s="40"/>
      <c r="C205" s="41"/>
      <c r="D205" s="218" t="s">
        <v>149</v>
      </c>
      <c r="E205" s="41"/>
      <c r="F205" s="219" t="s">
        <v>1172</v>
      </c>
      <c r="G205" s="41"/>
      <c r="H205" s="41"/>
      <c r="I205" s="220"/>
      <c r="J205" s="41"/>
      <c r="K205" s="41"/>
      <c r="L205" s="45"/>
      <c r="M205" s="221"/>
      <c r="N205" s="222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149</v>
      </c>
      <c r="AU205" s="18" t="s">
        <v>83</v>
      </c>
    </row>
    <row r="206" s="2" customFormat="1">
      <c r="A206" s="39"/>
      <c r="B206" s="40"/>
      <c r="C206" s="41"/>
      <c r="D206" s="223" t="s">
        <v>151</v>
      </c>
      <c r="E206" s="41"/>
      <c r="F206" s="224" t="s">
        <v>1173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151</v>
      </c>
      <c r="AU206" s="18" t="s">
        <v>83</v>
      </c>
    </row>
    <row r="207" s="13" customFormat="1">
      <c r="A207" s="13"/>
      <c r="B207" s="225"/>
      <c r="C207" s="226"/>
      <c r="D207" s="218" t="s">
        <v>153</v>
      </c>
      <c r="E207" s="227" t="s">
        <v>28</v>
      </c>
      <c r="F207" s="228" t="s">
        <v>1308</v>
      </c>
      <c r="G207" s="226"/>
      <c r="H207" s="229">
        <v>89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153</v>
      </c>
      <c r="AU207" s="235" t="s">
        <v>83</v>
      </c>
      <c r="AV207" s="13" t="s">
        <v>83</v>
      </c>
      <c r="AW207" s="13" t="s">
        <v>35</v>
      </c>
      <c r="AX207" s="13" t="s">
        <v>81</v>
      </c>
      <c r="AY207" s="235" t="s">
        <v>140</v>
      </c>
    </row>
    <row r="208" s="2" customFormat="1" ht="16.5" customHeight="1">
      <c r="A208" s="39"/>
      <c r="B208" s="40"/>
      <c r="C208" s="248" t="s">
        <v>335</v>
      </c>
      <c r="D208" s="248" t="s">
        <v>290</v>
      </c>
      <c r="E208" s="249" t="s">
        <v>1175</v>
      </c>
      <c r="F208" s="250" t="s">
        <v>1176</v>
      </c>
      <c r="G208" s="251" t="s">
        <v>338</v>
      </c>
      <c r="H208" s="252">
        <v>60.807000000000002</v>
      </c>
      <c r="I208" s="253"/>
      <c r="J208" s="254">
        <f>ROUND(I208*H208,2)</f>
        <v>0</v>
      </c>
      <c r="K208" s="250" t="s">
        <v>146</v>
      </c>
      <c r="L208" s="255"/>
      <c r="M208" s="256" t="s">
        <v>28</v>
      </c>
      <c r="N208" s="257" t="s">
        <v>44</v>
      </c>
      <c r="O208" s="85"/>
      <c r="P208" s="214">
        <f>O208*H208</f>
        <v>0</v>
      </c>
      <c r="Q208" s="214">
        <v>0.001</v>
      </c>
      <c r="R208" s="214">
        <f>Q208*H208</f>
        <v>0.060807000000000007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1142</v>
      </c>
      <c r="AT208" s="216" t="s">
        <v>290</v>
      </c>
      <c r="AU208" s="216" t="s">
        <v>83</v>
      </c>
      <c r="AY208" s="18" t="s">
        <v>140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81</v>
      </c>
      <c r="BK208" s="217">
        <f>ROUND(I208*H208,2)</f>
        <v>0</v>
      </c>
      <c r="BL208" s="18" t="s">
        <v>1142</v>
      </c>
      <c r="BM208" s="216" t="s">
        <v>1177</v>
      </c>
    </row>
    <row r="209" s="2" customFormat="1">
      <c r="A209" s="39"/>
      <c r="B209" s="40"/>
      <c r="C209" s="41"/>
      <c r="D209" s="218" t="s">
        <v>149</v>
      </c>
      <c r="E209" s="41"/>
      <c r="F209" s="219" t="s">
        <v>1176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149</v>
      </c>
      <c r="AU209" s="18" t="s">
        <v>83</v>
      </c>
    </row>
    <row r="210" s="13" customFormat="1">
      <c r="A210" s="13"/>
      <c r="B210" s="225"/>
      <c r="C210" s="226"/>
      <c r="D210" s="218" t="s">
        <v>153</v>
      </c>
      <c r="E210" s="227" t="s">
        <v>28</v>
      </c>
      <c r="F210" s="228" t="s">
        <v>1309</v>
      </c>
      <c r="G210" s="226"/>
      <c r="H210" s="229">
        <v>60.807000000000002</v>
      </c>
      <c r="I210" s="230"/>
      <c r="J210" s="226"/>
      <c r="K210" s="226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153</v>
      </c>
      <c r="AU210" s="235" t="s">
        <v>83</v>
      </c>
      <c r="AV210" s="13" t="s">
        <v>83</v>
      </c>
      <c r="AW210" s="13" t="s">
        <v>35</v>
      </c>
      <c r="AX210" s="13" t="s">
        <v>73</v>
      </c>
      <c r="AY210" s="235" t="s">
        <v>140</v>
      </c>
    </row>
    <row r="211" s="14" customFormat="1">
      <c r="A211" s="14"/>
      <c r="B211" s="236"/>
      <c r="C211" s="237"/>
      <c r="D211" s="218" t="s">
        <v>153</v>
      </c>
      <c r="E211" s="238" t="s">
        <v>28</v>
      </c>
      <c r="F211" s="239" t="s">
        <v>174</v>
      </c>
      <c r="G211" s="237"/>
      <c r="H211" s="240">
        <v>60.807000000000002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153</v>
      </c>
      <c r="AU211" s="246" t="s">
        <v>83</v>
      </c>
      <c r="AV211" s="14" t="s">
        <v>147</v>
      </c>
      <c r="AW211" s="14" t="s">
        <v>35</v>
      </c>
      <c r="AX211" s="14" t="s">
        <v>81</v>
      </c>
      <c r="AY211" s="246" t="s">
        <v>140</v>
      </c>
    </row>
    <row r="212" s="2" customFormat="1" ht="16.5" customHeight="1">
      <c r="A212" s="39"/>
      <c r="B212" s="40"/>
      <c r="C212" s="205" t="s">
        <v>341</v>
      </c>
      <c r="D212" s="205" t="s">
        <v>142</v>
      </c>
      <c r="E212" s="206" t="s">
        <v>1179</v>
      </c>
      <c r="F212" s="207" t="s">
        <v>1180</v>
      </c>
      <c r="G212" s="208" t="s">
        <v>157</v>
      </c>
      <c r="H212" s="209">
        <v>4</v>
      </c>
      <c r="I212" s="210"/>
      <c r="J212" s="211">
        <f>ROUND(I212*H212,2)</f>
        <v>0</v>
      </c>
      <c r="K212" s="207" t="s">
        <v>146</v>
      </c>
      <c r="L212" s="45"/>
      <c r="M212" s="212" t="s">
        <v>28</v>
      </c>
      <c r="N212" s="213" t="s">
        <v>44</v>
      </c>
      <c r="O212" s="85"/>
      <c r="P212" s="214">
        <f>O212*H212</f>
        <v>0</v>
      </c>
      <c r="Q212" s="214">
        <v>0</v>
      </c>
      <c r="R212" s="214">
        <f>Q212*H212</f>
        <v>0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568</v>
      </c>
      <c r="AT212" s="216" t="s">
        <v>142</v>
      </c>
      <c r="AU212" s="216" t="s">
        <v>83</v>
      </c>
      <c r="AY212" s="18" t="s">
        <v>140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81</v>
      </c>
      <c r="BK212" s="217">
        <f>ROUND(I212*H212,2)</f>
        <v>0</v>
      </c>
      <c r="BL212" s="18" t="s">
        <v>568</v>
      </c>
      <c r="BM212" s="216" t="s">
        <v>1181</v>
      </c>
    </row>
    <row r="213" s="2" customFormat="1">
      <c r="A213" s="39"/>
      <c r="B213" s="40"/>
      <c r="C213" s="41"/>
      <c r="D213" s="218" t="s">
        <v>149</v>
      </c>
      <c r="E213" s="41"/>
      <c r="F213" s="219" t="s">
        <v>1182</v>
      </c>
      <c r="G213" s="41"/>
      <c r="H213" s="41"/>
      <c r="I213" s="220"/>
      <c r="J213" s="41"/>
      <c r="K213" s="41"/>
      <c r="L213" s="45"/>
      <c r="M213" s="221"/>
      <c r="N213" s="222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149</v>
      </c>
      <c r="AU213" s="18" t="s">
        <v>83</v>
      </c>
    </row>
    <row r="214" s="2" customFormat="1">
      <c r="A214" s="39"/>
      <c r="B214" s="40"/>
      <c r="C214" s="41"/>
      <c r="D214" s="223" t="s">
        <v>151</v>
      </c>
      <c r="E214" s="41"/>
      <c r="F214" s="224" t="s">
        <v>1183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151</v>
      </c>
      <c r="AU214" s="18" t="s">
        <v>83</v>
      </c>
    </row>
    <row r="215" s="13" customFormat="1">
      <c r="A215" s="13"/>
      <c r="B215" s="225"/>
      <c r="C215" s="226"/>
      <c r="D215" s="218" t="s">
        <v>153</v>
      </c>
      <c r="E215" s="227" t="s">
        <v>28</v>
      </c>
      <c r="F215" s="228" t="s">
        <v>147</v>
      </c>
      <c r="G215" s="226"/>
      <c r="H215" s="229">
        <v>4</v>
      </c>
      <c r="I215" s="230"/>
      <c r="J215" s="226"/>
      <c r="K215" s="226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153</v>
      </c>
      <c r="AU215" s="235" t="s">
        <v>83</v>
      </c>
      <c r="AV215" s="13" t="s">
        <v>83</v>
      </c>
      <c r="AW215" s="13" t="s">
        <v>35</v>
      </c>
      <c r="AX215" s="13" t="s">
        <v>81</v>
      </c>
      <c r="AY215" s="235" t="s">
        <v>140</v>
      </c>
    </row>
    <row r="216" s="2" customFormat="1" ht="16.5" customHeight="1">
      <c r="A216" s="39"/>
      <c r="B216" s="40"/>
      <c r="C216" s="248" t="s">
        <v>349</v>
      </c>
      <c r="D216" s="248" t="s">
        <v>290</v>
      </c>
      <c r="E216" s="249" t="s">
        <v>1184</v>
      </c>
      <c r="F216" s="250" t="s">
        <v>1185</v>
      </c>
      <c r="G216" s="251" t="s">
        <v>157</v>
      </c>
      <c r="H216" s="252">
        <v>4</v>
      </c>
      <c r="I216" s="253"/>
      <c r="J216" s="254">
        <f>ROUND(I216*H216,2)</f>
        <v>0</v>
      </c>
      <c r="K216" s="250" t="s">
        <v>146</v>
      </c>
      <c r="L216" s="255"/>
      <c r="M216" s="256" t="s">
        <v>28</v>
      </c>
      <c r="N216" s="257" t="s">
        <v>44</v>
      </c>
      <c r="O216" s="85"/>
      <c r="P216" s="214">
        <f>O216*H216</f>
        <v>0</v>
      </c>
      <c r="Q216" s="214">
        <v>0.00023000000000000001</v>
      </c>
      <c r="R216" s="214">
        <f>Q216*H216</f>
        <v>0.00092000000000000003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1142</v>
      </c>
      <c r="AT216" s="216" t="s">
        <v>290</v>
      </c>
      <c r="AU216" s="216" t="s">
        <v>83</v>
      </c>
      <c r="AY216" s="18" t="s">
        <v>140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81</v>
      </c>
      <c r="BK216" s="217">
        <f>ROUND(I216*H216,2)</f>
        <v>0</v>
      </c>
      <c r="BL216" s="18" t="s">
        <v>1142</v>
      </c>
      <c r="BM216" s="216" t="s">
        <v>1186</v>
      </c>
    </row>
    <row r="217" s="2" customFormat="1">
      <c r="A217" s="39"/>
      <c r="B217" s="40"/>
      <c r="C217" s="41"/>
      <c r="D217" s="218" t="s">
        <v>149</v>
      </c>
      <c r="E217" s="41"/>
      <c r="F217" s="219" t="s">
        <v>1185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149</v>
      </c>
      <c r="AU217" s="18" t="s">
        <v>83</v>
      </c>
    </row>
    <row r="218" s="13" customFormat="1">
      <c r="A218" s="13"/>
      <c r="B218" s="225"/>
      <c r="C218" s="226"/>
      <c r="D218" s="218" t="s">
        <v>153</v>
      </c>
      <c r="E218" s="227" t="s">
        <v>28</v>
      </c>
      <c r="F218" s="228" t="s">
        <v>147</v>
      </c>
      <c r="G218" s="226"/>
      <c r="H218" s="229">
        <v>4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153</v>
      </c>
      <c r="AU218" s="235" t="s">
        <v>83</v>
      </c>
      <c r="AV218" s="13" t="s">
        <v>83</v>
      </c>
      <c r="AW218" s="13" t="s">
        <v>35</v>
      </c>
      <c r="AX218" s="13" t="s">
        <v>81</v>
      </c>
      <c r="AY218" s="235" t="s">
        <v>140</v>
      </c>
    </row>
    <row r="219" s="2" customFormat="1" ht="24.15" customHeight="1">
      <c r="A219" s="39"/>
      <c r="B219" s="40"/>
      <c r="C219" s="205" t="s">
        <v>355</v>
      </c>
      <c r="D219" s="205" t="s">
        <v>142</v>
      </c>
      <c r="E219" s="206" t="s">
        <v>1187</v>
      </c>
      <c r="F219" s="207" t="s">
        <v>1188</v>
      </c>
      <c r="G219" s="208" t="s">
        <v>157</v>
      </c>
      <c r="H219" s="209">
        <v>1</v>
      </c>
      <c r="I219" s="210"/>
      <c r="J219" s="211">
        <f>ROUND(I219*H219,2)</f>
        <v>0</v>
      </c>
      <c r="K219" s="207" t="s">
        <v>146</v>
      </c>
      <c r="L219" s="45"/>
      <c r="M219" s="212" t="s">
        <v>28</v>
      </c>
      <c r="N219" s="213" t="s">
        <v>44</v>
      </c>
      <c r="O219" s="85"/>
      <c r="P219" s="214">
        <f>O219*H219</f>
        <v>0</v>
      </c>
      <c r="Q219" s="214">
        <v>0</v>
      </c>
      <c r="R219" s="214">
        <f>Q219*H219</f>
        <v>0</v>
      </c>
      <c r="S219" s="214">
        <v>0</v>
      </c>
      <c r="T219" s="21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568</v>
      </c>
      <c r="AT219" s="216" t="s">
        <v>142</v>
      </c>
      <c r="AU219" s="216" t="s">
        <v>83</v>
      </c>
      <c r="AY219" s="18" t="s">
        <v>140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81</v>
      </c>
      <c r="BK219" s="217">
        <f>ROUND(I219*H219,2)</f>
        <v>0</v>
      </c>
      <c r="BL219" s="18" t="s">
        <v>568</v>
      </c>
      <c r="BM219" s="216" t="s">
        <v>1189</v>
      </c>
    </row>
    <row r="220" s="2" customFormat="1">
      <c r="A220" s="39"/>
      <c r="B220" s="40"/>
      <c r="C220" s="41"/>
      <c r="D220" s="218" t="s">
        <v>149</v>
      </c>
      <c r="E220" s="41"/>
      <c r="F220" s="219" t="s">
        <v>1190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149</v>
      </c>
      <c r="AU220" s="18" t="s">
        <v>83</v>
      </c>
    </row>
    <row r="221" s="2" customFormat="1">
      <c r="A221" s="39"/>
      <c r="B221" s="40"/>
      <c r="C221" s="41"/>
      <c r="D221" s="223" t="s">
        <v>151</v>
      </c>
      <c r="E221" s="41"/>
      <c r="F221" s="224" t="s">
        <v>1191</v>
      </c>
      <c r="G221" s="41"/>
      <c r="H221" s="41"/>
      <c r="I221" s="220"/>
      <c r="J221" s="41"/>
      <c r="K221" s="41"/>
      <c r="L221" s="45"/>
      <c r="M221" s="221"/>
      <c r="N221" s="222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151</v>
      </c>
      <c r="AU221" s="18" t="s">
        <v>83</v>
      </c>
    </row>
    <row r="222" s="2" customFormat="1">
      <c r="A222" s="39"/>
      <c r="B222" s="40"/>
      <c r="C222" s="41"/>
      <c r="D222" s="218" t="s">
        <v>221</v>
      </c>
      <c r="E222" s="41"/>
      <c r="F222" s="247" t="s">
        <v>1310</v>
      </c>
      <c r="G222" s="41"/>
      <c r="H222" s="41"/>
      <c r="I222" s="220"/>
      <c r="J222" s="41"/>
      <c r="K222" s="41"/>
      <c r="L222" s="45"/>
      <c r="M222" s="221"/>
      <c r="N222" s="222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221</v>
      </c>
      <c r="AU222" s="18" t="s">
        <v>83</v>
      </c>
    </row>
    <row r="223" s="13" customFormat="1">
      <c r="A223" s="13"/>
      <c r="B223" s="225"/>
      <c r="C223" s="226"/>
      <c r="D223" s="218" t="s">
        <v>153</v>
      </c>
      <c r="E223" s="227" t="s">
        <v>28</v>
      </c>
      <c r="F223" s="228" t="s">
        <v>81</v>
      </c>
      <c r="G223" s="226"/>
      <c r="H223" s="229">
        <v>1</v>
      </c>
      <c r="I223" s="230"/>
      <c r="J223" s="226"/>
      <c r="K223" s="226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153</v>
      </c>
      <c r="AU223" s="235" t="s">
        <v>83</v>
      </c>
      <c r="AV223" s="13" t="s">
        <v>83</v>
      </c>
      <c r="AW223" s="13" t="s">
        <v>35</v>
      </c>
      <c r="AX223" s="13" t="s">
        <v>81</v>
      </c>
      <c r="AY223" s="235" t="s">
        <v>140</v>
      </c>
    </row>
    <row r="224" s="12" customFormat="1" ht="22.8" customHeight="1">
      <c r="A224" s="12"/>
      <c r="B224" s="189"/>
      <c r="C224" s="190"/>
      <c r="D224" s="191" t="s">
        <v>72</v>
      </c>
      <c r="E224" s="203" t="s">
        <v>1193</v>
      </c>
      <c r="F224" s="203" t="s">
        <v>1194</v>
      </c>
      <c r="G224" s="190"/>
      <c r="H224" s="190"/>
      <c r="I224" s="193"/>
      <c r="J224" s="204">
        <f>BK224</f>
        <v>0</v>
      </c>
      <c r="K224" s="190"/>
      <c r="L224" s="195"/>
      <c r="M224" s="196"/>
      <c r="N224" s="197"/>
      <c r="O224" s="197"/>
      <c r="P224" s="198">
        <f>SUM(P225:P305)</f>
        <v>0</v>
      </c>
      <c r="Q224" s="197"/>
      <c r="R224" s="198">
        <f>SUM(R225:R305)</f>
        <v>3.0749370199999997</v>
      </c>
      <c r="S224" s="197"/>
      <c r="T224" s="199">
        <f>SUM(T225:T305)</f>
        <v>0.88000000000000012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0" t="s">
        <v>161</v>
      </c>
      <c r="AT224" s="201" t="s">
        <v>72</v>
      </c>
      <c r="AU224" s="201" t="s">
        <v>81</v>
      </c>
      <c r="AY224" s="200" t="s">
        <v>140</v>
      </c>
      <c r="BK224" s="202">
        <f>SUM(BK225:BK305)</f>
        <v>0</v>
      </c>
    </row>
    <row r="225" s="2" customFormat="1" ht="24.15" customHeight="1">
      <c r="A225" s="39"/>
      <c r="B225" s="40"/>
      <c r="C225" s="205" t="s">
        <v>361</v>
      </c>
      <c r="D225" s="205" t="s">
        <v>142</v>
      </c>
      <c r="E225" s="206" t="s">
        <v>1195</v>
      </c>
      <c r="F225" s="207" t="s">
        <v>1196</v>
      </c>
      <c r="G225" s="208" t="s">
        <v>169</v>
      </c>
      <c r="H225" s="209">
        <v>1.296</v>
      </c>
      <c r="I225" s="210"/>
      <c r="J225" s="211">
        <f>ROUND(I225*H225,2)</f>
        <v>0</v>
      </c>
      <c r="K225" s="207" t="s">
        <v>146</v>
      </c>
      <c r="L225" s="45"/>
      <c r="M225" s="212" t="s">
        <v>28</v>
      </c>
      <c r="N225" s="213" t="s">
        <v>44</v>
      </c>
      <c r="O225" s="85"/>
      <c r="P225" s="214">
        <f>O225*H225</f>
        <v>0</v>
      </c>
      <c r="Q225" s="214">
        <v>2.3010199999999998</v>
      </c>
      <c r="R225" s="214">
        <f>Q225*H225</f>
        <v>2.98212192</v>
      </c>
      <c r="S225" s="214">
        <v>0</v>
      </c>
      <c r="T225" s="215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6" t="s">
        <v>568</v>
      </c>
      <c r="AT225" s="216" t="s">
        <v>142</v>
      </c>
      <c r="AU225" s="216" t="s">
        <v>83</v>
      </c>
      <c r="AY225" s="18" t="s">
        <v>140</v>
      </c>
      <c r="BE225" s="217">
        <f>IF(N225="základní",J225,0)</f>
        <v>0</v>
      </c>
      <c r="BF225" s="217">
        <f>IF(N225="snížená",J225,0)</f>
        <v>0</v>
      </c>
      <c r="BG225" s="217">
        <f>IF(N225="zákl. přenesená",J225,0)</f>
        <v>0</v>
      </c>
      <c r="BH225" s="217">
        <f>IF(N225="sníž. přenesená",J225,0)</f>
        <v>0</v>
      </c>
      <c r="BI225" s="217">
        <f>IF(N225="nulová",J225,0)</f>
        <v>0</v>
      </c>
      <c r="BJ225" s="18" t="s">
        <v>81</v>
      </c>
      <c r="BK225" s="217">
        <f>ROUND(I225*H225,2)</f>
        <v>0</v>
      </c>
      <c r="BL225" s="18" t="s">
        <v>568</v>
      </c>
      <c r="BM225" s="216" t="s">
        <v>1197</v>
      </c>
    </row>
    <row r="226" s="2" customFormat="1">
      <c r="A226" s="39"/>
      <c r="B226" s="40"/>
      <c r="C226" s="41"/>
      <c r="D226" s="218" t="s">
        <v>149</v>
      </c>
      <c r="E226" s="41"/>
      <c r="F226" s="219" t="s">
        <v>1198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149</v>
      </c>
      <c r="AU226" s="18" t="s">
        <v>83</v>
      </c>
    </row>
    <row r="227" s="2" customFormat="1">
      <c r="A227" s="39"/>
      <c r="B227" s="40"/>
      <c r="C227" s="41"/>
      <c r="D227" s="223" t="s">
        <v>151</v>
      </c>
      <c r="E227" s="41"/>
      <c r="F227" s="224" t="s">
        <v>1199</v>
      </c>
      <c r="G227" s="41"/>
      <c r="H227" s="41"/>
      <c r="I227" s="220"/>
      <c r="J227" s="41"/>
      <c r="K227" s="41"/>
      <c r="L227" s="45"/>
      <c r="M227" s="221"/>
      <c r="N227" s="222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151</v>
      </c>
      <c r="AU227" s="18" t="s">
        <v>83</v>
      </c>
    </row>
    <row r="228" s="13" customFormat="1">
      <c r="A228" s="13"/>
      <c r="B228" s="225"/>
      <c r="C228" s="226"/>
      <c r="D228" s="218" t="s">
        <v>153</v>
      </c>
      <c r="E228" s="227" t="s">
        <v>28</v>
      </c>
      <c r="F228" s="228" t="s">
        <v>1291</v>
      </c>
      <c r="G228" s="226"/>
      <c r="H228" s="229">
        <v>1.296</v>
      </c>
      <c r="I228" s="230"/>
      <c r="J228" s="226"/>
      <c r="K228" s="226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153</v>
      </c>
      <c r="AU228" s="235" t="s">
        <v>83</v>
      </c>
      <c r="AV228" s="13" t="s">
        <v>83</v>
      </c>
      <c r="AW228" s="13" t="s">
        <v>35</v>
      </c>
      <c r="AX228" s="13" t="s">
        <v>73</v>
      </c>
      <c r="AY228" s="235" t="s">
        <v>140</v>
      </c>
    </row>
    <row r="229" s="14" customFormat="1">
      <c r="A229" s="14"/>
      <c r="B229" s="236"/>
      <c r="C229" s="237"/>
      <c r="D229" s="218" t="s">
        <v>153</v>
      </c>
      <c r="E229" s="238" t="s">
        <v>28</v>
      </c>
      <c r="F229" s="239" t="s">
        <v>174</v>
      </c>
      <c r="G229" s="237"/>
      <c r="H229" s="240">
        <v>1.296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153</v>
      </c>
      <c r="AU229" s="246" t="s">
        <v>83</v>
      </c>
      <c r="AV229" s="14" t="s">
        <v>147</v>
      </c>
      <c r="AW229" s="14" t="s">
        <v>35</v>
      </c>
      <c r="AX229" s="14" t="s">
        <v>81</v>
      </c>
      <c r="AY229" s="246" t="s">
        <v>140</v>
      </c>
    </row>
    <row r="230" s="2" customFormat="1" ht="24.15" customHeight="1">
      <c r="A230" s="39"/>
      <c r="B230" s="40"/>
      <c r="C230" s="205" t="s">
        <v>370</v>
      </c>
      <c r="D230" s="205" t="s">
        <v>142</v>
      </c>
      <c r="E230" s="206" t="s">
        <v>1201</v>
      </c>
      <c r="F230" s="207" t="s">
        <v>1202</v>
      </c>
      <c r="G230" s="208" t="s">
        <v>169</v>
      </c>
      <c r="H230" s="209">
        <v>4</v>
      </c>
      <c r="I230" s="210"/>
      <c r="J230" s="211">
        <f>ROUND(I230*H230,2)</f>
        <v>0</v>
      </c>
      <c r="K230" s="207" t="s">
        <v>146</v>
      </c>
      <c r="L230" s="45"/>
      <c r="M230" s="212" t="s">
        <v>28</v>
      </c>
      <c r="N230" s="213" t="s">
        <v>44</v>
      </c>
      <c r="O230" s="85"/>
      <c r="P230" s="214">
        <f>O230*H230</f>
        <v>0</v>
      </c>
      <c r="Q230" s="214">
        <v>0</v>
      </c>
      <c r="R230" s="214">
        <f>Q230*H230</f>
        <v>0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568</v>
      </c>
      <c r="AT230" s="216" t="s">
        <v>142</v>
      </c>
      <c r="AU230" s="216" t="s">
        <v>83</v>
      </c>
      <c r="AY230" s="18" t="s">
        <v>140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81</v>
      </c>
      <c r="BK230" s="217">
        <f>ROUND(I230*H230,2)</f>
        <v>0</v>
      </c>
      <c r="BL230" s="18" t="s">
        <v>568</v>
      </c>
      <c r="BM230" s="216" t="s">
        <v>1203</v>
      </c>
    </row>
    <row r="231" s="2" customFormat="1">
      <c r="A231" s="39"/>
      <c r="B231" s="40"/>
      <c r="C231" s="41"/>
      <c r="D231" s="218" t="s">
        <v>149</v>
      </c>
      <c r="E231" s="41"/>
      <c r="F231" s="219" t="s">
        <v>1204</v>
      </c>
      <c r="G231" s="41"/>
      <c r="H231" s="41"/>
      <c r="I231" s="220"/>
      <c r="J231" s="41"/>
      <c r="K231" s="41"/>
      <c r="L231" s="45"/>
      <c r="M231" s="221"/>
      <c r="N231" s="222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149</v>
      </c>
      <c r="AU231" s="18" t="s">
        <v>83</v>
      </c>
    </row>
    <row r="232" s="2" customFormat="1">
      <c r="A232" s="39"/>
      <c r="B232" s="40"/>
      <c r="C232" s="41"/>
      <c r="D232" s="223" t="s">
        <v>151</v>
      </c>
      <c r="E232" s="41"/>
      <c r="F232" s="224" t="s">
        <v>1205</v>
      </c>
      <c r="G232" s="41"/>
      <c r="H232" s="41"/>
      <c r="I232" s="220"/>
      <c r="J232" s="41"/>
      <c r="K232" s="41"/>
      <c r="L232" s="45"/>
      <c r="M232" s="221"/>
      <c r="N232" s="222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151</v>
      </c>
      <c r="AU232" s="18" t="s">
        <v>83</v>
      </c>
    </row>
    <row r="233" s="13" customFormat="1">
      <c r="A233" s="13"/>
      <c r="B233" s="225"/>
      <c r="C233" s="226"/>
      <c r="D233" s="218" t="s">
        <v>153</v>
      </c>
      <c r="E233" s="227" t="s">
        <v>28</v>
      </c>
      <c r="F233" s="228" t="s">
        <v>147</v>
      </c>
      <c r="G233" s="226"/>
      <c r="H233" s="229">
        <v>4</v>
      </c>
      <c r="I233" s="230"/>
      <c r="J233" s="226"/>
      <c r="K233" s="226"/>
      <c r="L233" s="231"/>
      <c r="M233" s="232"/>
      <c r="N233" s="233"/>
      <c r="O233" s="233"/>
      <c r="P233" s="233"/>
      <c r="Q233" s="233"/>
      <c r="R233" s="233"/>
      <c r="S233" s="233"/>
      <c r="T233" s="23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5" t="s">
        <v>153</v>
      </c>
      <c r="AU233" s="235" t="s">
        <v>83</v>
      </c>
      <c r="AV233" s="13" t="s">
        <v>83</v>
      </c>
      <c r="AW233" s="13" t="s">
        <v>35</v>
      </c>
      <c r="AX233" s="13" t="s">
        <v>81</v>
      </c>
      <c r="AY233" s="235" t="s">
        <v>140</v>
      </c>
    </row>
    <row r="234" s="2" customFormat="1" ht="24.15" customHeight="1">
      <c r="A234" s="39"/>
      <c r="B234" s="40"/>
      <c r="C234" s="205" t="s">
        <v>378</v>
      </c>
      <c r="D234" s="205" t="s">
        <v>142</v>
      </c>
      <c r="E234" s="206" t="s">
        <v>1206</v>
      </c>
      <c r="F234" s="207" t="s">
        <v>1207</v>
      </c>
      <c r="G234" s="208" t="s">
        <v>531</v>
      </c>
      <c r="H234" s="209">
        <v>81</v>
      </c>
      <c r="I234" s="210"/>
      <c r="J234" s="211">
        <f>ROUND(I234*H234,2)</f>
        <v>0</v>
      </c>
      <c r="K234" s="207" t="s">
        <v>146</v>
      </c>
      <c r="L234" s="45"/>
      <c r="M234" s="212" t="s">
        <v>28</v>
      </c>
      <c r="N234" s="213" t="s">
        <v>44</v>
      </c>
      <c r="O234" s="85"/>
      <c r="P234" s="214">
        <f>O234*H234</f>
        <v>0</v>
      </c>
      <c r="Q234" s="214">
        <v>0</v>
      </c>
      <c r="R234" s="214">
        <f>Q234*H234</f>
        <v>0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568</v>
      </c>
      <c r="AT234" s="216" t="s">
        <v>142</v>
      </c>
      <c r="AU234" s="216" t="s">
        <v>83</v>
      </c>
      <c r="AY234" s="18" t="s">
        <v>140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81</v>
      </c>
      <c r="BK234" s="217">
        <f>ROUND(I234*H234,2)</f>
        <v>0</v>
      </c>
      <c r="BL234" s="18" t="s">
        <v>568</v>
      </c>
      <c r="BM234" s="216" t="s">
        <v>1208</v>
      </c>
    </row>
    <row r="235" s="2" customFormat="1">
      <c r="A235" s="39"/>
      <c r="B235" s="40"/>
      <c r="C235" s="41"/>
      <c r="D235" s="218" t="s">
        <v>149</v>
      </c>
      <c r="E235" s="41"/>
      <c r="F235" s="219" t="s">
        <v>1209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149</v>
      </c>
      <c r="AU235" s="18" t="s">
        <v>83</v>
      </c>
    </row>
    <row r="236" s="2" customFormat="1">
      <c r="A236" s="39"/>
      <c r="B236" s="40"/>
      <c r="C236" s="41"/>
      <c r="D236" s="223" t="s">
        <v>151</v>
      </c>
      <c r="E236" s="41"/>
      <c r="F236" s="224" t="s">
        <v>1210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151</v>
      </c>
      <c r="AU236" s="18" t="s">
        <v>83</v>
      </c>
    </row>
    <row r="237" s="13" customFormat="1">
      <c r="A237" s="13"/>
      <c r="B237" s="225"/>
      <c r="C237" s="226"/>
      <c r="D237" s="218" t="s">
        <v>153</v>
      </c>
      <c r="E237" s="227" t="s">
        <v>28</v>
      </c>
      <c r="F237" s="228" t="s">
        <v>659</v>
      </c>
      <c r="G237" s="226"/>
      <c r="H237" s="229">
        <v>81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153</v>
      </c>
      <c r="AU237" s="235" t="s">
        <v>83</v>
      </c>
      <c r="AV237" s="13" t="s">
        <v>83</v>
      </c>
      <c r="AW237" s="13" t="s">
        <v>35</v>
      </c>
      <c r="AX237" s="13" t="s">
        <v>81</v>
      </c>
      <c r="AY237" s="235" t="s">
        <v>140</v>
      </c>
    </row>
    <row r="238" s="2" customFormat="1" ht="37.8" customHeight="1">
      <c r="A238" s="39"/>
      <c r="B238" s="40"/>
      <c r="C238" s="205" t="s">
        <v>385</v>
      </c>
      <c r="D238" s="205" t="s">
        <v>142</v>
      </c>
      <c r="E238" s="206" t="s">
        <v>1212</v>
      </c>
      <c r="F238" s="207" t="s">
        <v>1213</v>
      </c>
      <c r="G238" s="208" t="s">
        <v>169</v>
      </c>
      <c r="H238" s="209">
        <v>9</v>
      </c>
      <c r="I238" s="210"/>
      <c r="J238" s="211">
        <f>ROUND(I238*H238,2)</f>
        <v>0</v>
      </c>
      <c r="K238" s="207" t="s">
        <v>146</v>
      </c>
      <c r="L238" s="45"/>
      <c r="M238" s="212" t="s">
        <v>28</v>
      </c>
      <c r="N238" s="213" t="s">
        <v>44</v>
      </c>
      <c r="O238" s="85"/>
      <c r="P238" s="214">
        <f>O238*H238</f>
        <v>0</v>
      </c>
      <c r="Q238" s="214">
        <v>0</v>
      </c>
      <c r="R238" s="214">
        <f>Q238*H238</f>
        <v>0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568</v>
      </c>
      <c r="AT238" s="216" t="s">
        <v>142</v>
      </c>
      <c r="AU238" s="216" t="s">
        <v>83</v>
      </c>
      <c r="AY238" s="18" t="s">
        <v>140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81</v>
      </c>
      <c r="BK238" s="217">
        <f>ROUND(I238*H238,2)</f>
        <v>0</v>
      </c>
      <c r="BL238" s="18" t="s">
        <v>568</v>
      </c>
      <c r="BM238" s="216" t="s">
        <v>1214</v>
      </c>
    </row>
    <row r="239" s="2" customFormat="1">
      <c r="A239" s="39"/>
      <c r="B239" s="40"/>
      <c r="C239" s="41"/>
      <c r="D239" s="218" t="s">
        <v>149</v>
      </c>
      <c r="E239" s="41"/>
      <c r="F239" s="219" t="s">
        <v>1215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149</v>
      </c>
      <c r="AU239" s="18" t="s">
        <v>83</v>
      </c>
    </row>
    <row r="240" s="2" customFormat="1">
      <c r="A240" s="39"/>
      <c r="B240" s="40"/>
      <c r="C240" s="41"/>
      <c r="D240" s="223" t="s">
        <v>151</v>
      </c>
      <c r="E240" s="41"/>
      <c r="F240" s="224" t="s">
        <v>1216</v>
      </c>
      <c r="G240" s="41"/>
      <c r="H240" s="41"/>
      <c r="I240" s="220"/>
      <c r="J240" s="41"/>
      <c r="K240" s="41"/>
      <c r="L240" s="45"/>
      <c r="M240" s="221"/>
      <c r="N240" s="222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151</v>
      </c>
      <c r="AU240" s="18" t="s">
        <v>83</v>
      </c>
    </row>
    <row r="241" s="13" customFormat="1">
      <c r="A241" s="13"/>
      <c r="B241" s="225"/>
      <c r="C241" s="226"/>
      <c r="D241" s="218" t="s">
        <v>153</v>
      </c>
      <c r="E241" s="227" t="s">
        <v>28</v>
      </c>
      <c r="F241" s="228" t="s">
        <v>203</v>
      </c>
      <c r="G241" s="226"/>
      <c r="H241" s="229">
        <v>9</v>
      </c>
      <c r="I241" s="230"/>
      <c r="J241" s="226"/>
      <c r="K241" s="226"/>
      <c r="L241" s="231"/>
      <c r="M241" s="232"/>
      <c r="N241" s="233"/>
      <c r="O241" s="233"/>
      <c r="P241" s="233"/>
      <c r="Q241" s="233"/>
      <c r="R241" s="233"/>
      <c r="S241" s="233"/>
      <c r="T241" s="23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5" t="s">
        <v>153</v>
      </c>
      <c r="AU241" s="235" t="s">
        <v>83</v>
      </c>
      <c r="AV241" s="13" t="s">
        <v>83</v>
      </c>
      <c r="AW241" s="13" t="s">
        <v>35</v>
      </c>
      <c r="AX241" s="13" t="s">
        <v>81</v>
      </c>
      <c r="AY241" s="235" t="s">
        <v>140</v>
      </c>
    </row>
    <row r="242" s="2" customFormat="1" ht="37.8" customHeight="1">
      <c r="A242" s="39"/>
      <c r="B242" s="40"/>
      <c r="C242" s="205" t="s">
        <v>393</v>
      </c>
      <c r="D242" s="205" t="s">
        <v>142</v>
      </c>
      <c r="E242" s="206" t="s">
        <v>1217</v>
      </c>
      <c r="F242" s="207" t="s">
        <v>1218</v>
      </c>
      <c r="G242" s="208" t="s">
        <v>169</v>
      </c>
      <c r="H242" s="209">
        <v>81</v>
      </c>
      <c r="I242" s="210"/>
      <c r="J242" s="211">
        <f>ROUND(I242*H242,2)</f>
        <v>0</v>
      </c>
      <c r="K242" s="207" t="s">
        <v>146</v>
      </c>
      <c r="L242" s="45"/>
      <c r="M242" s="212" t="s">
        <v>28</v>
      </c>
      <c r="N242" s="213" t="s">
        <v>44</v>
      </c>
      <c r="O242" s="85"/>
      <c r="P242" s="214">
        <f>O242*H242</f>
        <v>0</v>
      </c>
      <c r="Q242" s="214">
        <v>0</v>
      </c>
      <c r="R242" s="214">
        <f>Q242*H242</f>
        <v>0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568</v>
      </c>
      <c r="AT242" s="216" t="s">
        <v>142</v>
      </c>
      <c r="AU242" s="216" t="s">
        <v>83</v>
      </c>
      <c r="AY242" s="18" t="s">
        <v>140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81</v>
      </c>
      <c r="BK242" s="217">
        <f>ROUND(I242*H242,2)</f>
        <v>0</v>
      </c>
      <c r="BL242" s="18" t="s">
        <v>568</v>
      </c>
      <c r="BM242" s="216" t="s">
        <v>1219</v>
      </c>
    </row>
    <row r="243" s="2" customFormat="1">
      <c r="A243" s="39"/>
      <c r="B243" s="40"/>
      <c r="C243" s="41"/>
      <c r="D243" s="218" t="s">
        <v>149</v>
      </c>
      <c r="E243" s="41"/>
      <c r="F243" s="219" t="s">
        <v>1220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149</v>
      </c>
      <c r="AU243" s="18" t="s">
        <v>83</v>
      </c>
    </row>
    <row r="244" s="2" customFormat="1">
      <c r="A244" s="39"/>
      <c r="B244" s="40"/>
      <c r="C244" s="41"/>
      <c r="D244" s="223" t="s">
        <v>151</v>
      </c>
      <c r="E244" s="41"/>
      <c r="F244" s="224" t="s">
        <v>1221</v>
      </c>
      <c r="G244" s="41"/>
      <c r="H244" s="41"/>
      <c r="I244" s="220"/>
      <c r="J244" s="41"/>
      <c r="K244" s="41"/>
      <c r="L244" s="45"/>
      <c r="M244" s="221"/>
      <c r="N244" s="222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151</v>
      </c>
      <c r="AU244" s="18" t="s">
        <v>83</v>
      </c>
    </row>
    <row r="245" s="13" customFormat="1">
      <c r="A245" s="13"/>
      <c r="B245" s="225"/>
      <c r="C245" s="226"/>
      <c r="D245" s="218" t="s">
        <v>153</v>
      </c>
      <c r="E245" s="227" t="s">
        <v>28</v>
      </c>
      <c r="F245" s="228" t="s">
        <v>1311</v>
      </c>
      <c r="G245" s="226"/>
      <c r="H245" s="229">
        <v>81</v>
      </c>
      <c r="I245" s="230"/>
      <c r="J245" s="226"/>
      <c r="K245" s="226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153</v>
      </c>
      <c r="AU245" s="235" t="s">
        <v>83</v>
      </c>
      <c r="AV245" s="13" t="s">
        <v>83</v>
      </c>
      <c r="AW245" s="13" t="s">
        <v>35</v>
      </c>
      <c r="AX245" s="13" t="s">
        <v>81</v>
      </c>
      <c r="AY245" s="235" t="s">
        <v>140</v>
      </c>
    </row>
    <row r="246" s="2" customFormat="1" ht="24.15" customHeight="1">
      <c r="A246" s="39"/>
      <c r="B246" s="40"/>
      <c r="C246" s="205" t="s">
        <v>400</v>
      </c>
      <c r="D246" s="205" t="s">
        <v>142</v>
      </c>
      <c r="E246" s="206" t="s">
        <v>1223</v>
      </c>
      <c r="F246" s="207" t="s">
        <v>1224</v>
      </c>
      <c r="G246" s="208" t="s">
        <v>275</v>
      </c>
      <c r="H246" s="209">
        <v>16.199999999999999</v>
      </c>
      <c r="I246" s="210"/>
      <c r="J246" s="211">
        <f>ROUND(I246*H246,2)</f>
        <v>0</v>
      </c>
      <c r="K246" s="207" t="s">
        <v>146</v>
      </c>
      <c r="L246" s="45"/>
      <c r="M246" s="212" t="s">
        <v>28</v>
      </c>
      <c r="N246" s="213" t="s">
        <v>44</v>
      </c>
      <c r="O246" s="85"/>
      <c r="P246" s="214">
        <f>O246*H246</f>
        <v>0</v>
      </c>
      <c r="Q246" s="214">
        <v>0</v>
      </c>
      <c r="R246" s="214">
        <f>Q246*H246</f>
        <v>0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568</v>
      </c>
      <c r="AT246" s="216" t="s">
        <v>142</v>
      </c>
      <c r="AU246" s="216" t="s">
        <v>83</v>
      </c>
      <c r="AY246" s="18" t="s">
        <v>140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81</v>
      </c>
      <c r="BK246" s="217">
        <f>ROUND(I246*H246,2)</f>
        <v>0</v>
      </c>
      <c r="BL246" s="18" t="s">
        <v>568</v>
      </c>
      <c r="BM246" s="216" t="s">
        <v>1225</v>
      </c>
    </row>
    <row r="247" s="2" customFormat="1">
      <c r="A247" s="39"/>
      <c r="B247" s="40"/>
      <c r="C247" s="41"/>
      <c r="D247" s="218" t="s">
        <v>149</v>
      </c>
      <c r="E247" s="41"/>
      <c r="F247" s="219" t="s">
        <v>1226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149</v>
      </c>
      <c r="AU247" s="18" t="s">
        <v>83</v>
      </c>
    </row>
    <row r="248" s="2" customFormat="1">
      <c r="A248" s="39"/>
      <c r="B248" s="40"/>
      <c r="C248" s="41"/>
      <c r="D248" s="223" t="s">
        <v>151</v>
      </c>
      <c r="E248" s="41"/>
      <c r="F248" s="224" t="s">
        <v>1227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151</v>
      </c>
      <c r="AU248" s="18" t="s">
        <v>83</v>
      </c>
    </row>
    <row r="249" s="13" customFormat="1">
      <c r="A249" s="13"/>
      <c r="B249" s="225"/>
      <c r="C249" s="226"/>
      <c r="D249" s="218" t="s">
        <v>153</v>
      </c>
      <c r="E249" s="227" t="s">
        <v>28</v>
      </c>
      <c r="F249" s="228" t="s">
        <v>203</v>
      </c>
      <c r="G249" s="226"/>
      <c r="H249" s="229">
        <v>9</v>
      </c>
      <c r="I249" s="230"/>
      <c r="J249" s="226"/>
      <c r="K249" s="226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153</v>
      </c>
      <c r="AU249" s="235" t="s">
        <v>83</v>
      </c>
      <c r="AV249" s="13" t="s">
        <v>83</v>
      </c>
      <c r="AW249" s="13" t="s">
        <v>35</v>
      </c>
      <c r="AX249" s="13" t="s">
        <v>73</v>
      </c>
      <c r="AY249" s="235" t="s">
        <v>140</v>
      </c>
    </row>
    <row r="250" s="14" customFormat="1">
      <c r="A250" s="14"/>
      <c r="B250" s="236"/>
      <c r="C250" s="237"/>
      <c r="D250" s="218" t="s">
        <v>153</v>
      </c>
      <c r="E250" s="238" t="s">
        <v>28</v>
      </c>
      <c r="F250" s="239" t="s">
        <v>174</v>
      </c>
      <c r="G250" s="237"/>
      <c r="H250" s="240">
        <v>9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153</v>
      </c>
      <c r="AU250" s="246" t="s">
        <v>83</v>
      </c>
      <c r="AV250" s="14" t="s">
        <v>147</v>
      </c>
      <c r="AW250" s="14" t="s">
        <v>35</v>
      </c>
      <c r="AX250" s="14" t="s">
        <v>81</v>
      </c>
      <c r="AY250" s="246" t="s">
        <v>140</v>
      </c>
    </row>
    <row r="251" s="13" customFormat="1">
      <c r="A251" s="13"/>
      <c r="B251" s="225"/>
      <c r="C251" s="226"/>
      <c r="D251" s="218" t="s">
        <v>153</v>
      </c>
      <c r="E251" s="226"/>
      <c r="F251" s="228" t="s">
        <v>1312</v>
      </c>
      <c r="G251" s="226"/>
      <c r="H251" s="229">
        <v>16.199999999999999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153</v>
      </c>
      <c r="AU251" s="235" t="s">
        <v>83</v>
      </c>
      <c r="AV251" s="13" t="s">
        <v>83</v>
      </c>
      <c r="AW251" s="13" t="s">
        <v>4</v>
      </c>
      <c r="AX251" s="13" t="s">
        <v>81</v>
      </c>
      <c r="AY251" s="235" t="s">
        <v>140</v>
      </c>
    </row>
    <row r="252" s="2" customFormat="1" ht="24.15" customHeight="1">
      <c r="A252" s="39"/>
      <c r="B252" s="40"/>
      <c r="C252" s="205" t="s">
        <v>407</v>
      </c>
      <c r="D252" s="205" t="s">
        <v>142</v>
      </c>
      <c r="E252" s="206" t="s">
        <v>1229</v>
      </c>
      <c r="F252" s="207" t="s">
        <v>1230</v>
      </c>
      <c r="G252" s="208" t="s">
        <v>531</v>
      </c>
      <c r="H252" s="209">
        <v>81</v>
      </c>
      <c r="I252" s="210"/>
      <c r="J252" s="211">
        <f>ROUND(I252*H252,2)</f>
        <v>0</v>
      </c>
      <c r="K252" s="207" t="s">
        <v>146</v>
      </c>
      <c r="L252" s="45"/>
      <c r="M252" s="212" t="s">
        <v>28</v>
      </c>
      <c r="N252" s="213" t="s">
        <v>44</v>
      </c>
      <c r="O252" s="85"/>
      <c r="P252" s="214">
        <f>O252*H252</f>
        <v>0</v>
      </c>
      <c r="Q252" s="214">
        <v>0</v>
      </c>
      <c r="R252" s="214">
        <f>Q252*H252</f>
        <v>0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568</v>
      </c>
      <c r="AT252" s="216" t="s">
        <v>142</v>
      </c>
      <c r="AU252" s="216" t="s">
        <v>83</v>
      </c>
      <c r="AY252" s="18" t="s">
        <v>140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81</v>
      </c>
      <c r="BK252" s="217">
        <f>ROUND(I252*H252,2)</f>
        <v>0</v>
      </c>
      <c r="BL252" s="18" t="s">
        <v>568</v>
      </c>
      <c r="BM252" s="216" t="s">
        <v>1231</v>
      </c>
    </row>
    <row r="253" s="2" customFormat="1">
      <c r="A253" s="39"/>
      <c r="B253" s="40"/>
      <c r="C253" s="41"/>
      <c r="D253" s="218" t="s">
        <v>149</v>
      </c>
      <c r="E253" s="41"/>
      <c r="F253" s="219" t="s">
        <v>1232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149</v>
      </c>
      <c r="AU253" s="18" t="s">
        <v>83</v>
      </c>
    </row>
    <row r="254" s="2" customFormat="1">
      <c r="A254" s="39"/>
      <c r="B254" s="40"/>
      <c r="C254" s="41"/>
      <c r="D254" s="223" t="s">
        <v>151</v>
      </c>
      <c r="E254" s="41"/>
      <c r="F254" s="224" t="s">
        <v>1233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151</v>
      </c>
      <c r="AU254" s="18" t="s">
        <v>83</v>
      </c>
    </row>
    <row r="255" s="13" customFormat="1">
      <c r="A255" s="13"/>
      <c r="B255" s="225"/>
      <c r="C255" s="226"/>
      <c r="D255" s="218" t="s">
        <v>153</v>
      </c>
      <c r="E255" s="227" t="s">
        <v>28</v>
      </c>
      <c r="F255" s="228" t="s">
        <v>659</v>
      </c>
      <c r="G255" s="226"/>
      <c r="H255" s="229">
        <v>81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153</v>
      </c>
      <c r="AU255" s="235" t="s">
        <v>83</v>
      </c>
      <c r="AV255" s="13" t="s">
        <v>83</v>
      </c>
      <c r="AW255" s="13" t="s">
        <v>35</v>
      </c>
      <c r="AX255" s="13" t="s">
        <v>81</v>
      </c>
      <c r="AY255" s="235" t="s">
        <v>140</v>
      </c>
    </row>
    <row r="256" s="2" customFormat="1" ht="24.15" customHeight="1">
      <c r="A256" s="39"/>
      <c r="B256" s="40"/>
      <c r="C256" s="205" t="s">
        <v>414</v>
      </c>
      <c r="D256" s="205" t="s">
        <v>142</v>
      </c>
      <c r="E256" s="206" t="s">
        <v>1234</v>
      </c>
      <c r="F256" s="207" t="s">
        <v>1235</v>
      </c>
      <c r="G256" s="208" t="s">
        <v>531</v>
      </c>
      <c r="H256" s="209">
        <v>81</v>
      </c>
      <c r="I256" s="210"/>
      <c r="J256" s="211">
        <f>ROUND(I256*H256,2)</f>
        <v>0</v>
      </c>
      <c r="K256" s="207" t="s">
        <v>146</v>
      </c>
      <c r="L256" s="45"/>
      <c r="M256" s="212" t="s">
        <v>28</v>
      </c>
      <c r="N256" s="213" t="s">
        <v>44</v>
      </c>
      <c r="O256" s="85"/>
      <c r="P256" s="214">
        <f>O256*H256</f>
        <v>0</v>
      </c>
      <c r="Q256" s="214">
        <v>0</v>
      </c>
      <c r="R256" s="214">
        <f>Q256*H256</f>
        <v>0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568</v>
      </c>
      <c r="AT256" s="216" t="s">
        <v>142</v>
      </c>
      <c r="AU256" s="216" t="s">
        <v>83</v>
      </c>
      <c r="AY256" s="18" t="s">
        <v>140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81</v>
      </c>
      <c r="BK256" s="217">
        <f>ROUND(I256*H256,2)</f>
        <v>0</v>
      </c>
      <c r="BL256" s="18" t="s">
        <v>568</v>
      </c>
      <c r="BM256" s="216" t="s">
        <v>1236</v>
      </c>
    </row>
    <row r="257" s="2" customFormat="1">
      <c r="A257" s="39"/>
      <c r="B257" s="40"/>
      <c r="C257" s="41"/>
      <c r="D257" s="218" t="s">
        <v>149</v>
      </c>
      <c r="E257" s="41"/>
      <c r="F257" s="219" t="s">
        <v>1237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149</v>
      </c>
      <c r="AU257" s="18" t="s">
        <v>83</v>
      </c>
    </row>
    <row r="258" s="2" customFormat="1">
      <c r="A258" s="39"/>
      <c r="B258" s="40"/>
      <c r="C258" s="41"/>
      <c r="D258" s="223" t="s">
        <v>151</v>
      </c>
      <c r="E258" s="41"/>
      <c r="F258" s="224" t="s">
        <v>1238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151</v>
      </c>
      <c r="AU258" s="18" t="s">
        <v>83</v>
      </c>
    </row>
    <row r="259" s="13" customFormat="1">
      <c r="A259" s="13"/>
      <c r="B259" s="225"/>
      <c r="C259" s="226"/>
      <c r="D259" s="218" t="s">
        <v>153</v>
      </c>
      <c r="E259" s="227" t="s">
        <v>28</v>
      </c>
      <c r="F259" s="228" t="s">
        <v>659</v>
      </c>
      <c r="G259" s="226"/>
      <c r="H259" s="229">
        <v>81</v>
      </c>
      <c r="I259" s="230"/>
      <c r="J259" s="226"/>
      <c r="K259" s="226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153</v>
      </c>
      <c r="AU259" s="235" t="s">
        <v>83</v>
      </c>
      <c r="AV259" s="13" t="s">
        <v>83</v>
      </c>
      <c r="AW259" s="13" t="s">
        <v>35</v>
      </c>
      <c r="AX259" s="13" t="s">
        <v>81</v>
      </c>
      <c r="AY259" s="235" t="s">
        <v>140</v>
      </c>
    </row>
    <row r="260" s="2" customFormat="1" ht="16.5" customHeight="1">
      <c r="A260" s="39"/>
      <c r="B260" s="40"/>
      <c r="C260" s="248" t="s">
        <v>420</v>
      </c>
      <c r="D260" s="248" t="s">
        <v>290</v>
      </c>
      <c r="E260" s="249" t="s">
        <v>1239</v>
      </c>
      <c r="F260" s="250" t="s">
        <v>1240</v>
      </c>
      <c r="G260" s="251" t="s">
        <v>531</v>
      </c>
      <c r="H260" s="252">
        <v>83.430000000000007</v>
      </c>
      <c r="I260" s="253"/>
      <c r="J260" s="254">
        <f>ROUND(I260*H260,2)</f>
        <v>0</v>
      </c>
      <c r="K260" s="250" t="s">
        <v>146</v>
      </c>
      <c r="L260" s="255"/>
      <c r="M260" s="256" t="s">
        <v>28</v>
      </c>
      <c r="N260" s="257" t="s">
        <v>44</v>
      </c>
      <c r="O260" s="85"/>
      <c r="P260" s="214">
        <f>O260*H260</f>
        <v>0</v>
      </c>
      <c r="Q260" s="214">
        <v>0.00051999999999999995</v>
      </c>
      <c r="R260" s="214">
        <f>Q260*H260</f>
        <v>0.043383600000000001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1142</v>
      </c>
      <c r="AT260" s="216" t="s">
        <v>290</v>
      </c>
      <c r="AU260" s="216" t="s">
        <v>83</v>
      </c>
      <c r="AY260" s="18" t="s">
        <v>140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81</v>
      </c>
      <c r="BK260" s="217">
        <f>ROUND(I260*H260,2)</f>
        <v>0</v>
      </c>
      <c r="BL260" s="18" t="s">
        <v>1142</v>
      </c>
      <c r="BM260" s="216" t="s">
        <v>1241</v>
      </c>
    </row>
    <row r="261" s="2" customFormat="1">
      <c r="A261" s="39"/>
      <c r="B261" s="40"/>
      <c r="C261" s="41"/>
      <c r="D261" s="218" t="s">
        <v>149</v>
      </c>
      <c r="E261" s="41"/>
      <c r="F261" s="219" t="s">
        <v>1240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149</v>
      </c>
      <c r="AU261" s="18" t="s">
        <v>83</v>
      </c>
    </row>
    <row r="262" s="13" customFormat="1">
      <c r="A262" s="13"/>
      <c r="B262" s="225"/>
      <c r="C262" s="226"/>
      <c r="D262" s="218" t="s">
        <v>153</v>
      </c>
      <c r="E262" s="227" t="s">
        <v>28</v>
      </c>
      <c r="F262" s="228" t="s">
        <v>659</v>
      </c>
      <c r="G262" s="226"/>
      <c r="H262" s="229">
        <v>81</v>
      </c>
      <c r="I262" s="230"/>
      <c r="J262" s="226"/>
      <c r="K262" s="226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153</v>
      </c>
      <c r="AU262" s="235" t="s">
        <v>83</v>
      </c>
      <c r="AV262" s="13" t="s">
        <v>83</v>
      </c>
      <c r="AW262" s="13" t="s">
        <v>35</v>
      </c>
      <c r="AX262" s="13" t="s">
        <v>73</v>
      </c>
      <c r="AY262" s="235" t="s">
        <v>140</v>
      </c>
    </row>
    <row r="263" s="14" customFormat="1">
      <c r="A263" s="14"/>
      <c r="B263" s="236"/>
      <c r="C263" s="237"/>
      <c r="D263" s="218" t="s">
        <v>153</v>
      </c>
      <c r="E263" s="238" t="s">
        <v>28</v>
      </c>
      <c r="F263" s="239" t="s">
        <v>174</v>
      </c>
      <c r="G263" s="237"/>
      <c r="H263" s="240">
        <v>81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153</v>
      </c>
      <c r="AU263" s="246" t="s">
        <v>83</v>
      </c>
      <c r="AV263" s="14" t="s">
        <v>147</v>
      </c>
      <c r="AW263" s="14" t="s">
        <v>35</v>
      </c>
      <c r="AX263" s="14" t="s">
        <v>81</v>
      </c>
      <c r="AY263" s="246" t="s">
        <v>140</v>
      </c>
    </row>
    <row r="264" s="13" customFormat="1">
      <c r="A264" s="13"/>
      <c r="B264" s="225"/>
      <c r="C264" s="226"/>
      <c r="D264" s="218" t="s">
        <v>153</v>
      </c>
      <c r="E264" s="226"/>
      <c r="F264" s="228" t="s">
        <v>1313</v>
      </c>
      <c r="G264" s="226"/>
      <c r="H264" s="229">
        <v>83.430000000000007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153</v>
      </c>
      <c r="AU264" s="235" t="s">
        <v>83</v>
      </c>
      <c r="AV264" s="13" t="s">
        <v>83</v>
      </c>
      <c r="AW264" s="13" t="s">
        <v>4</v>
      </c>
      <c r="AX264" s="13" t="s">
        <v>81</v>
      </c>
      <c r="AY264" s="235" t="s">
        <v>140</v>
      </c>
    </row>
    <row r="265" s="2" customFormat="1" ht="21.75" customHeight="1">
      <c r="A265" s="39"/>
      <c r="B265" s="40"/>
      <c r="C265" s="205" t="s">
        <v>427</v>
      </c>
      <c r="D265" s="205" t="s">
        <v>142</v>
      </c>
      <c r="E265" s="206" t="s">
        <v>1243</v>
      </c>
      <c r="F265" s="207" t="s">
        <v>1244</v>
      </c>
      <c r="G265" s="208" t="s">
        <v>531</v>
      </c>
      <c r="H265" s="209">
        <v>81</v>
      </c>
      <c r="I265" s="210"/>
      <c r="J265" s="211">
        <f>ROUND(I265*H265,2)</f>
        <v>0</v>
      </c>
      <c r="K265" s="207" t="s">
        <v>146</v>
      </c>
      <c r="L265" s="45"/>
      <c r="M265" s="212" t="s">
        <v>28</v>
      </c>
      <c r="N265" s="213" t="s">
        <v>44</v>
      </c>
      <c r="O265" s="85"/>
      <c r="P265" s="214">
        <f>O265*H265</f>
        <v>0</v>
      </c>
      <c r="Q265" s="214">
        <v>6.0000000000000002E-05</v>
      </c>
      <c r="R265" s="214">
        <f>Q265*H265</f>
        <v>0.0048599999999999997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568</v>
      </c>
      <c r="AT265" s="216" t="s">
        <v>142</v>
      </c>
      <c r="AU265" s="216" t="s">
        <v>83</v>
      </c>
      <c r="AY265" s="18" t="s">
        <v>140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81</v>
      </c>
      <c r="BK265" s="217">
        <f>ROUND(I265*H265,2)</f>
        <v>0</v>
      </c>
      <c r="BL265" s="18" t="s">
        <v>568</v>
      </c>
      <c r="BM265" s="216" t="s">
        <v>1245</v>
      </c>
    </row>
    <row r="266" s="2" customFormat="1">
      <c r="A266" s="39"/>
      <c r="B266" s="40"/>
      <c r="C266" s="41"/>
      <c r="D266" s="218" t="s">
        <v>149</v>
      </c>
      <c r="E266" s="41"/>
      <c r="F266" s="219" t="s">
        <v>1246</v>
      </c>
      <c r="G266" s="41"/>
      <c r="H266" s="41"/>
      <c r="I266" s="220"/>
      <c r="J266" s="41"/>
      <c r="K266" s="41"/>
      <c r="L266" s="45"/>
      <c r="M266" s="221"/>
      <c r="N266" s="22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149</v>
      </c>
      <c r="AU266" s="18" t="s">
        <v>83</v>
      </c>
    </row>
    <row r="267" s="2" customFormat="1">
      <c r="A267" s="39"/>
      <c r="B267" s="40"/>
      <c r="C267" s="41"/>
      <c r="D267" s="223" t="s">
        <v>151</v>
      </c>
      <c r="E267" s="41"/>
      <c r="F267" s="224" t="s">
        <v>1247</v>
      </c>
      <c r="G267" s="41"/>
      <c r="H267" s="41"/>
      <c r="I267" s="220"/>
      <c r="J267" s="41"/>
      <c r="K267" s="41"/>
      <c r="L267" s="45"/>
      <c r="M267" s="221"/>
      <c r="N267" s="222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151</v>
      </c>
      <c r="AU267" s="18" t="s">
        <v>83</v>
      </c>
    </row>
    <row r="268" s="13" customFormat="1">
      <c r="A268" s="13"/>
      <c r="B268" s="225"/>
      <c r="C268" s="226"/>
      <c r="D268" s="218" t="s">
        <v>153</v>
      </c>
      <c r="E268" s="227" t="s">
        <v>28</v>
      </c>
      <c r="F268" s="228" t="s">
        <v>659</v>
      </c>
      <c r="G268" s="226"/>
      <c r="H268" s="229">
        <v>81</v>
      </c>
      <c r="I268" s="230"/>
      <c r="J268" s="226"/>
      <c r="K268" s="226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153</v>
      </c>
      <c r="AU268" s="235" t="s">
        <v>83</v>
      </c>
      <c r="AV268" s="13" t="s">
        <v>83</v>
      </c>
      <c r="AW268" s="13" t="s">
        <v>35</v>
      </c>
      <c r="AX268" s="13" t="s">
        <v>81</v>
      </c>
      <c r="AY268" s="235" t="s">
        <v>140</v>
      </c>
    </row>
    <row r="269" s="2" customFormat="1" ht="24.15" customHeight="1">
      <c r="A269" s="39"/>
      <c r="B269" s="40"/>
      <c r="C269" s="205" t="s">
        <v>434</v>
      </c>
      <c r="D269" s="205" t="s">
        <v>142</v>
      </c>
      <c r="E269" s="206" t="s">
        <v>1248</v>
      </c>
      <c r="F269" s="207" t="s">
        <v>1249</v>
      </c>
      <c r="G269" s="208" t="s">
        <v>531</v>
      </c>
      <c r="H269" s="209">
        <v>81</v>
      </c>
      <c r="I269" s="210"/>
      <c r="J269" s="211">
        <f>ROUND(I269*H269,2)</f>
        <v>0</v>
      </c>
      <c r="K269" s="207" t="s">
        <v>146</v>
      </c>
      <c r="L269" s="45"/>
      <c r="M269" s="212" t="s">
        <v>28</v>
      </c>
      <c r="N269" s="213" t="s">
        <v>44</v>
      </c>
      <c r="O269" s="85"/>
      <c r="P269" s="214">
        <f>O269*H269</f>
        <v>0</v>
      </c>
      <c r="Q269" s="214">
        <v>0</v>
      </c>
      <c r="R269" s="214">
        <f>Q269*H269</f>
        <v>0</v>
      </c>
      <c r="S269" s="214">
        <v>0</v>
      </c>
      <c r="T269" s="215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6" t="s">
        <v>568</v>
      </c>
      <c r="AT269" s="216" t="s">
        <v>142</v>
      </c>
      <c r="AU269" s="216" t="s">
        <v>83</v>
      </c>
      <c r="AY269" s="18" t="s">
        <v>140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18" t="s">
        <v>81</v>
      </c>
      <c r="BK269" s="217">
        <f>ROUND(I269*H269,2)</f>
        <v>0</v>
      </c>
      <c r="BL269" s="18" t="s">
        <v>568</v>
      </c>
      <c r="BM269" s="216" t="s">
        <v>1250</v>
      </c>
    </row>
    <row r="270" s="2" customFormat="1">
      <c r="A270" s="39"/>
      <c r="B270" s="40"/>
      <c r="C270" s="41"/>
      <c r="D270" s="218" t="s">
        <v>149</v>
      </c>
      <c r="E270" s="41"/>
      <c r="F270" s="219" t="s">
        <v>1251</v>
      </c>
      <c r="G270" s="41"/>
      <c r="H270" s="41"/>
      <c r="I270" s="220"/>
      <c r="J270" s="41"/>
      <c r="K270" s="41"/>
      <c r="L270" s="45"/>
      <c r="M270" s="221"/>
      <c r="N270" s="222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149</v>
      </c>
      <c r="AU270" s="18" t="s">
        <v>83</v>
      </c>
    </row>
    <row r="271" s="2" customFormat="1">
      <c r="A271" s="39"/>
      <c r="B271" s="40"/>
      <c r="C271" s="41"/>
      <c r="D271" s="223" t="s">
        <v>151</v>
      </c>
      <c r="E271" s="41"/>
      <c r="F271" s="224" t="s">
        <v>1252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151</v>
      </c>
      <c r="AU271" s="18" t="s">
        <v>83</v>
      </c>
    </row>
    <row r="272" s="13" customFormat="1">
      <c r="A272" s="13"/>
      <c r="B272" s="225"/>
      <c r="C272" s="226"/>
      <c r="D272" s="218" t="s">
        <v>153</v>
      </c>
      <c r="E272" s="227" t="s">
        <v>28</v>
      </c>
      <c r="F272" s="228" t="s">
        <v>659</v>
      </c>
      <c r="G272" s="226"/>
      <c r="H272" s="229">
        <v>81</v>
      </c>
      <c r="I272" s="230"/>
      <c r="J272" s="226"/>
      <c r="K272" s="226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153</v>
      </c>
      <c r="AU272" s="235" t="s">
        <v>83</v>
      </c>
      <c r="AV272" s="13" t="s">
        <v>83</v>
      </c>
      <c r="AW272" s="13" t="s">
        <v>35</v>
      </c>
      <c r="AX272" s="13" t="s">
        <v>81</v>
      </c>
      <c r="AY272" s="235" t="s">
        <v>140</v>
      </c>
    </row>
    <row r="273" s="2" customFormat="1" ht="24.15" customHeight="1">
      <c r="A273" s="39"/>
      <c r="B273" s="40"/>
      <c r="C273" s="248" t="s">
        <v>441</v>
      </c>
      <c r="D273" s="248" t="s">
        <v>290</v>
      </c>
      <c r="E273" s="249" t="s">
        <v>1253</v>
      </c>
      <c r="F273" s="250" t="s">
        <v>1254</v>
      </c>
      <c r="G273" s="251" t="s">
        <v>531</v>
      </c>
      <c r="H273" s="252">
        <v>85.049999999999997</v>
      </c>
      <c r="I273" s="253"/>
      <c r="J273" s="254">
        <f>ROUND(I273*H273,2)</f>
        <v>0</v>
      </c>
      <c r="K273" s="250" t="s">
        <v>146</v>
      </c>
      <c r="L273" s="255"/>
      <c r="M273" s="256" t="s">
        <v>28</v>
      </c>
      <c r="N273" s="257" t="s">
        <v>44</v>
      </c>
      <c r="O273" s="85"/>
      <c r="P273" s="214">
        <f>O273*H273</f>
        <v>0</v>
      </c>
      <c r="Q273" s="214">
        <v>0.00042999999999999999</v>
      </c>
      <c r="R273" s="214">
        <f>Q273*H273</f>
        <v>0.0365715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1142</v>
      </c>
      <c r="AT273" s="216" t="s">
        <v>290</v>
      </c>
      <c r="AU273" s="216" t="s">
        <v>83</v>
      </c>
      <c r="AY273" s="18" t="s">
        <v>140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81</v>
      </c>
      <c r="BK273" s="217">
        <f>ROUND(I273*H273,2)</f>
        <v>0</v>
      </c>
      <c r="BL273" s="18" t="s">
        <v>1142</v>
      </c>
      <c r="BM273" s="216" t="s">
        <v>1255</v>
      </c>
    </row>
    <row r="274" s="2" customFormat="1">
      <c r="A274" s="39"/>
      <c r="B274" s="40"/>
      <c r="C274" s="41"/>
      <c r="D274" s="218" t="s">
        <v>149</v>
      </c>
      <c r="E274" s="41"/>
      <c r="F274" s="219" t="s">
        <v>1254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149</v>
      </c>
      <c r="AU274" s="18" t="s">
        <v>83</v>
      </c>
    </row>
    <row r="275" s="13" customFormat="1">
      <c r="A275" s="13"/>
      <c r="B275" s="225"/>
      <c r="C275" s="226"/>
      <c r="D275" s="218" t="s">
        <v>153</v>
      </c>
      <c r="E275" s="227" t="s">
        <v>28</v>
      </c>
      <c r="F275" s="228" t="s">
        <v>659</v>
      </c>
      <c r="G275" s="226"/>
      <c r="H275" s="229">
        <v>81</v>
      </c>
      <c r="I275" s="230"/>
      <c r="J275" s="226"/>
      <c r="K275" s="226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153</v>
      </c>
      <c r="AU275" s="235" t="s">
        <v>83</v>
      </c>
      <c r="AV275" s="13" t="s">
        <v>83</v>
      </c>
      <c r="AW275" s="13" t="s">
        <v>35</v>
      </c>
      <c r="AX275" s="13" t="s">
        <v>81</v>
      </c>
      <c r="AY275" s="235" t="s">
        <v>140</v>
      </c>
    </row>
    <row r="276" s="13" customFormat="1">
      <c r="A276" s="13"/>
      <c r="B276" s="225"/>
      <c r="C276" s="226"/>
      <c r="D276" s="218" t="s">
        <v>153</v>
      </c>
      <c r="E276" s="226"/>
      <c r="F276" s="228" t="s">
        <v>1314</v>
      </c>
      <c r="G276" s="226"/>
      <c r="H276" s="229">
        <v>85.049999999999997</v>
      </c>
      <c r="I276" s="230"/>
      <c r="J276" s="226"/>
      <c r="K276" s="226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153</v>
      </c>
      <c r="AU276" s="235" t="s">
        <v>83</v>
      </c>
      <c r="AV276" s="13" t="s">
        <v>83</v>
      </c>
      <c r="AW276" s="13" t="s">
        <v>4</v>
      </c>
      <c r="AX276" s="13" t="s">
        <v>81</v>
      </c>
      <c r="AY276" s="235" t="s">
        <v>140</v>
      </c>
    </row>
    <row r="277" s="2" customFormat="1" ht="16.5" customHeight="1">
      <c r="A277" s="39"/>
      <c r="B277" s="40"/>
      <c r="C277" s="205" t="s">
        <v>447</v>
      </c>
      <c r="D277" s="205" t="s">
        <v>142</v>
      </c>
      <c r="E277" s="206" t="s">
        <v>1315</v>
      </c>
      <c r="F277" s="207" t="s">
        <v>1316</v>
      </c>
      <c r="G277" s="208" t="s">
        <v>169</v>
      </c>
      <c r="H277" s="209">
        <v>0.40000000000000002</v>
      </c>
      <c r="I277" s="210"/>
      <c r="J277" s="211">
        <f>ROUND(I277*H277,2)</f>
        <v>0</v>
      </c>
      <c r="K277" s="207" t="s">
        <v>146</v>
      </c>
      <c r="L277" s="45"/>
      <c r="M277" s="212" t="s">
        <v>28</v>
      </c>
      <c r="N277" s="213" t="s">
        <v>44</v>
      </c>
      <c r="O277" s="85"/>
      <c r="P277" s="214">
        <f>O277*H277</f>
        <v>0</v>
      </c>
      <c r="Q277" s="214">
        <v>0</v>
      </c>
      <c r="R277" s="214">
        <f>Q277*H277</f>
        <v>0</v>
      </c>
      <c r="S277" s="214">
        <v>2.2000000000000002</v>
      </c>
      <c r="T277" s="215">
        <f>S277*H277</f>
        <v>0.88000000000000012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568</v>
      </c>
      <c r="AT277" s="216" t="s">
        <v>142</v>
      </c>
      <c r="AU277" s="216" t="s">
        <v>83</v>
      </c>
      <c r="AY277" s="18" t="s">
        <v>140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81</v>
      </c>
      <c r="BK277" s="217">
        <f>ROUND(I277*H277,2)</f>
        <v>0</v>
      </c>
      <c r="BL277" s="18" t="s">
        <v>568</v>
      </c>
      <c r="BM277" s="216" t="s">
        <v>1317</v>
      </c>
    </row>
    <row r="278" s="2" customFormat="1">
      <c r="A278" s="39"/>
      <c r="B278" s="40"/>
      <c r="C278" s="41"/>
      <c r="D278" s="218" t="s">
        <v>149</v>
      </c>
      <c r="E278" s="41"/>
      <c r="F278" s="219" t="s">
        <v>1318</v>
      </c>
      <c r="G278" s="41"/>
      <c r="H278" s="41"/>
      <c r="I278" s="220"/>
      <c r="J278" s="41"/>
      <c r="K278" s="41"/>
      <c r="L278" s="45"/>
      <c r="M278" s="221"/>
      <c r="N278" s="222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149</v>
      </c>
      <c r="AU278" s="18" t="s">
        <v>83</v>
      </c>
    </row>
    <row r="279" s="2" customFormat="1">
      <c r="A279" s="39"/>
      <c r="B279" s="40"/>
      <c r="C279" s="41"/>
      <c r="D279" s="223" t="s">
        <v>151</v>
      </c>
      <c r="E279" s="41"/>
      <c r="F279" s="224" t="s">
        <v>1319</v>
      </c>
      <c r="G279" s="41"/>
      <c r="H279" s="41"/>
      <c r="I279" s="220"/>
      <c r="J279" s="41"/>
      <c r="K279" s="41"/>
      <c r="L279" s="45"/>
      <c r="M279" s="221"/>
      <c r="N279" s="222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151</v>
      </c>
      <c r="AU279" s="18" t="s">
        <v>83</v>
      </c>
    </row>
    <row r="280" s="13" customFormat="1">
      <c r="A280" s="13"/>
      <c r="B280" s="225"/>
      <c r="C280" s="226"/>
      <c r="D280" s="218" t="s">
        <v>153</v>
      </c>
      <c r="E280" s="227" t="s">
        <v>28</v>
      </c>
      <c r="F280" s="228" t="s">
        <v>1320</v>
      </c>
      <c r="G280" s="226"/>
      <c r="H280" s="229">
        <v>0.40000000000000002</v>
      </c>
      <c r="I280" s="230"/>
      <c r="J280" s="226"/>
      <c r="K280" s="226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153</v>
      </c>
      <c r="AU280" s="235" t="s">
        <v>83</v>
      </c>
      <c r="AV280" s="13" t="s">
        <v>83</v>
      </c>
      <c r="AW280" s="13" t="s">
        <v>35</v>
      </c>
      <c r="AX280" s="13" t="s">
        <v>81</v>
      </c>
      <c r="AY280" s="235" t="s">
        <v>140</v>
      </c>
    </row>
    <row r="281" s="2" customFormat="1" ht="16.5" customHeight="1">
      <c r="A281" s="39"/>
      <c r="B281" s="40"/>
      <c r="C281" s="205" t="s">
        <v>154</v>
      </c>
      <c r="D281" s="205" t="s">
        <v>142</v>
      </c>
      <c r="E281" s="206" t="s">
        <v>1257</v>
      </c>
      <c r="F281" s="207" t="s">
        <v>1258</v>
      </c>
      <c r="G281" s="208" t="s">
        <v>1259</v>
      </c>
      <c r="H281" s="209">
        <v>5</v>
      </c>
      <c r="I281" s="210"/>
      <c r="J281" s="211">
        <f>ROUND(I281*H281,2)</f>
        <v>0</v>
      </c>
      <c r="K281" s="207" t="s">
        <v>28</v>
      </c>
      <c r="L281" s="45"/>
      <c r="M281" s="212" t="s">
        <v>28</v>
      </c>
      <c r="N281" s="213" t="s">
        <v>44</v>
      </c>
      <c r="O281" s="85"/>
      <c r="P281" s="214">
        <f>O281*H281</f>
        <v>0</v>
      </c>
      <c r="Q281" s="214">
        <v>0</v>
      </c>
      <c r="R281" s="214">
        <f>Q281*H281</f>
        <v>0</v>
      </c>
      <c r="S281" s="214">
        <v>0</v>
      </c>
      <c r="T281" s="215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6" t="s">
        <v>568</v>
      </c>
      <c r="AT281" s="216" t="s">
        <v>142</v>
      </c>
      <c r="AU281" s="216" t="s">
        <v>83</v>
      </c>
      <c r="AY281" s="18" t="s">
        <v>140</v>
      </c>
      <c r="BE281" s="217">
        <f>IF(N281="základní",J281,0)</f>
        <v>0</v>
      </c>
      <c r="BF281" s="217">
        <f>IF(N281="snížená",J281,0)</f>
        <v>0</v>
      </c>
      <c r="BG281" s="217">
        <f>IF(N281="zákl. přenesená",J281,0)</f>
        <v>0</v>
      </c>
      <c r="BH281" s="217">
        <f>IF(N281="sníž. přenesená",J281,0)</f>
        <v>0</v>
      </c>
      <c r="BI281" s="217">
        <f>IF(N281="nulová",J281,0)</f>
        <v>0</v>
      </c>
      <c r="BJ281" s="18" t="s">
        <v>81</v>
      </c>
      <c r="BK281" s="217">
        <f>ROUND(I281*H281,2)</f>
        <v>0</v>
      </c>
      <c r="BL281" s="18" t="s">
        <v>568</v>
      </c>
      <c r="BM281" s="216" t="s">
        <v>1260</v>
      </c>
    </row>
    <row r="282" s="2" customFormat="1">
      <c r="A282" s="39"/>
      <c r="B282" s="40"/>
      <c r="C282" s="41"/>
      <c r="D282" s="218" t="s">
        <v>149</v>
      </c>
      <c r="E282" s="41"/>
      <c r="F282" s="219" t="s">
        <v>1258</v>
      </c>
      <c r="G282" s="41"/>
      <c r="H282" s="41"/>
      <c r="I282" s="220"/>
      <c r="J282" s="41"/>
      <c r="K282" s="41"/>
      <c r="L282" s="45"/>
      <c r="M282" s="221"/>
      <c r="N282" s="222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149</v>
      </c>
      <c r="AU282" s="18" t="s">
        <v>83</v>
      </c>
    </row>
    <row r="283" s="13" customFormat="1">
      <c r="A283" s="13"/>
      <c r="B283" s="225"/>
      <c r="C283" s="226"/>
      <c r="D283" s="218" t="s">
        <v>153</v>
      </c>
      <c r="E283" s="227" t="s">
        <v>28</v>
      </c>
      <c r="F283" s="228" t="s">
        <v>175</v>
      </c>
      <c r="G283" s="226"/>
      <c r="H283" s="229">
        <v>5</v>
      </c>
      <c r="I283" s="230"/>
      <c r="J283" s="226"/>
      <c r="K283" s="226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153</v>
      </c>
      <c r="AU283" s="235" t="s">
        <v>83</v>
      </c>
      <c r="AV283" s="13" t="s">
        <v>83</v>
      </c>
      <c r="AW283" s="13" t="s">
        <v>35</v>
      </c>
      <c r="AX283" s="13" t="s">
        <v>73</v>
      </c>
      <c r="AY283" s="235" t="s">
        <v>140</v>
      </c>
    </row>
    <row r="284" s="14" customFormat="1">
      <c r="A284" s="14"/>
      <c r="B284" s="236"/>
      <c r="C284" s="237"/>
      <c r="D284" s="218" t="s">
        <v>153</v>
      </c>
      <c r="E284" s="238" t="s">
        <v>28</v>
      </c>
      <c r="F284" s="239" t="s">
        <v>174</v>
      </c>
      <c r="G284" s="237"/>
      <c r="H284" s="240">
        <v>5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153</v>
      </c>
      <c r="AU284" s="246" t="s">
        <v>83</v>
      </c>
      <c r="AV284" s="14" t="s">
        <v>147</v>
      </c>
      <c r="AW284" s="14" t="s">
        <v>35</v>
      </c>
      <c r="AX284" s="14" t="s">
        <v>81</v>
      </c>
      <c r="AY284" s="246" t="s">
        <v>140</v>
      </c>
    </row>
    <row r="285" s="2" customFormat="1" ht="16.5" customHeight="1">
      <c r="A285" s="39"/>
      <c r="B285" s="40"/>
      <c r="C285" s="248" t="s">
        <v>458</v>
      </c>
      <c r="D285" s="248" t="s">
        <v>290</v>
      </c>
      <c r="E285" s="249" t="s">
        <v>1261</v>
      </c>
      <c r="F285" s="250" t="s">
        <v>1262</v>
      </c>
      <c r="G285" s="251" t="s">
        <v>157</v>
      </c>
      <c r="H285" s="252">
        <v>4</v>
      </c>
      <c r="I285" s="253"/>
      <c r="J285" s="254">
        <f>ROUND(I285*H285,2)</f>
        <v>0</v>
      </c>
      <c r="K285" s="250" t="s">
        <v>28</v>
      </c>
      <c r="L285" s="255"/>
      <c r="M285" s="256" t="s">
        <v>28</v>
      </c>
      <c r="N285" s="257" t="s">
        <v>44</v>
      </c>
      <c r="O285" s="85"/>
      <c r="P285" s="214">
        <f>O285*H285</f>
        <v>0</v>
      </c>
      <c r="Q285" s="214">
        <v>0</v>
      </c>
      <c r="R285" s="214">
        <f>Q285*H285</f>
        <v>0</v>
      </c>
      <c r="S285" s="214">
        <v>0</v>
      </c>
      <c r="T285" s="215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16" t="s">
        <v>1155</v>
      </c>
      <c r="AT285" s="216" t="s">
        <v>290</v>
      </c>
      <c r="AU285" s="216" t="s">
        <v>83</v>
      </c>
      <c r="AY285" s="18" t="s">
        <v>140</v>
      </c>
      <c r="BE285" s="217">
        <f>IF(N285="základní",J285,0)</f>
        <v>0</v>
      </c>
      <c r="BF285" s="217">
        <f>IF(N285="snížená",J285,0)</f>
        <v>0</v>
      </c>
      <c r="BG285" s="217">
        <f>IF(N285="zákl. přenesená",J285,0)</f>
        <v>0</v>
      </c>
      <c r="BH285" s="217">
        <f>IF(N285="sníž. přenesená",J285,0)</f>
        <v>0</v>
      </c>
      <c r="BI285" s="217">
        <f>IF(N285="nulová",J285,0)</f>
        <v>0</v>
      </c>
      <c r="BJ285" s="18" t="s">
        <v>81</v>
      </c>
      <c r="BK285" s="217">
        <f>ROUND(I285*H285,2)</f>
        <v>0</v>
      </c>
      <c r="BL285" s="18" t="s">
        <v>568</v>
      </c>
      <c r="BM285" s="216" t="s">
        <v>1263</v>
      </c>
    </row>
    <row r="286" s="2" customFormat="1">
      <c r="A286" s="39"/>
      <c r="B286" s="40"/>
      <c r="C286" s="41"/>
      <c r="D286" s="218" t="s">
        <v>149</v>
      </c>
      <c r="E286" s="41"/>
      <c r="F286" s="219" t="s">
        <v>1262</v>
      </c>
      <c r="G286" s="41"/>
      <c r="H286" s="41"/>
      <c r="I286" s="220"/>
      <c r="J286" s="41"/>
      <c r="K286" s="41"/>
      <c r="L286" s="45"/>
      <c r="M286" s="221"/>
      <c r="N286" s="222"/>
      <c r="O286" s="85"/>
      <c r="P286" s="85"/>
      <c r="Q286" s="85"/>
      <c r="R286" s="85"/>
      <c r="S286" s="85"/>
      <c r="T286" s="86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149</v>
      </c>
      <c r="AU286" s="18" t="s">
        <v>83</v>
      </c>
    </row>
    <row r="287" s="13" customFormat="1">
      <c r="A287" s="13"/>
      <c r="B287" s="225"/>
      <c r="C287" s="226"/>
      <c r="D287" s="218" t="s">
        <v>153</v>
      </c>
      <c r="E287" s="227" t="s">
        <v>28</v>
      </c>
      <c r="F287" s="228" t="s">
        <v>147</v>
      </c>
      <c r="G287" s="226"/>
      <c r="H287" s="229">
        <v>4</v>
      </c>
      <c r="I287" s="230"/>
      <c r="J287" s="226"/>
      <c r="K287" s="226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153</v>
      </c>
      <c r="AU287" s="235" t="s">
        <v>83</v>
      </c>
      <c r="AV287" s="13" t="s">
        <v>83</v>
      </c>
      <c r="AW287" s="13" t="s">
        <v>35</v>
      </c>
      <c r="AX287" s="13" t="s">
        <v>81</v>
      </c>
      <c r="AY287" s="235" t="s">
        <v>140</v>
      </c>
    </row>
    <row r="288" s="2" customFormat="1" ht="16.5" customHeight="1">
      <c r="A288" s="39"/>
      <c r="B288" s="40"/>
      <c r="C288" s="205" t="s">
        <v>464</v>
      </c>
      <c r="D288" s="205" t="s">
        <v>142</v>
      </c>
      <c r="E288" s="206" t="s">
        <v>1265</v>
      </c>
      <c r="F288" s="207" t="s">
        <v>1266</v>
      </c>
      <c r="G288" s="208" t="s">
        <v>157</v>
      </c>
      <c r="H288" s="209">
        <v>4</v>
      </c>
      <c r="I288" s="210"/>
      <c r="J288" s="211">
        <f>ROUND(I288*H288,2)</f>
        <v>0</v>
      </c>
      <c r="K288" s="207" t="s">
        <v>28</v>
      </c>
      <c r="L288" s="45"/>
      <c r="M288" s="212" t="s">
        <v>28</v>
      </c>
      <c r="N288" s="213" t="s">
        <v>44</v>
      </c>
      <c r="O288" s="85"/>
      <c r="P288" s="214">
        <f>O288*H288</f>
        <v>0</v>
      </c>
      <c r="Q288" s="214">
        <v>0</v>
      </c>
      <c r="R288" s="214">
        <f>Q288*H288</f>
        <v>0</v>
      </c>
      <c r="S288" s="214">
        <v>0</v>
      </c>
      <c r="T288" s="21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6" t="s">
        <v>568</v>
      </c>
      <c r="AT288" s="216" t="s">
        <v>142</v>
      </c>
      <c r="AU288" s="216" t="s">
        <v>83</v>
      </c>
      <c r="AY288" s="18" t="s">
        <v>140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8" t="s">
        <v>81</v>
      </c>
      <c r="BK288" s="217">
        <f>ROUND(I288*H288,2)</f>
        <v>0</v>
      </c>
      <c r="BL288" s="18" t="s">
        <v>568</v>
      </c>
      <c r="BM288" s="216" t="s">
        <v>1267</v>
      </c>
    </row>
    <row r="289" s="2" customFormat="1">
      <c r="A289" s="39"/>
      <c r="B289" s="40"/>
      <c r="C289" s="41"/>
      <c r="D289" s="218" t="s">
        <v>149</v>
      </c>
      <c r="E289" s="41"/>
      <c r="F289" s="219" t="s">
        <v>1266</v>
      </c>
      <c r="G289" s="41"/>
      <c r="H289" s="41"/>
      <c r="I289" s="220"/>
      <c r="J289" s="41"/>
      <c r="K289" s="41"/>
      <c r="L289" s="45"/>
      <c r="M289" s="221"/>
      <c r="N289" s="222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149</v>
      </c>
      <c r="AU289" s="18" t="s">
        <v>83</v>
      </c>
    </row>
    <row r="290" s="13" customFormat="1">
      <c r="A290" s="13"/>
      <c r="B290" s="225"/>
      <c r="C290" s="226"/>
      <c r="D290" s="218" t="s">
        <v>153</v>
      </c>
      <c r="E290" s="227" t="s">
        <v>28</v>
      </c>
      <c r="F290" s="228" t="s">
        <v>147</v>
      </c>
      <c r="G290" s="226"/>
      <c r="H290" s="229">
        <v>4</v>
      </c>
      <c r="I290" s="230"/>
      <c r="J290" s="226"/>
      <c r="K290" s="226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153</v>
      </c>
      <c r="AU290" s="235" t="s">
        <v>83</v>
      </c>
      <c r="AV290" s="13" t="s">
        <v>83</v>
      </c>
      <c r="AW290" s="13" t="s">
        <v>35</v>
      </c>
      <c r="AX290" s="13" t="s">
        <v>81</v>
      </c>
      <c r="AY290" s="235" t="s">
        <v>140</v>
      </c>
    </row>
    <row r="291" s="2" customFormat="1" ht="16.5" customHeight="1">
      <c r="A291" s="39"/>
      <c r="B291" s="40"/>
      <c r="C291" s="248" t="s">
        <v>471</v>
      </c>
      <c r="D291" s="248" t="s">
        <v>290</v>
      </c>
      <c r="E291" s="249" t="s">
        <v>1268</v>
      </c>
      <c r="F291" s="250" t="s">
        <v>1269</v>
      </c>
      <c r="G291" s="251" t="s">
        <v>157</v>
      </c>
      <c r="H291" s="252">
        <v>4</v>
      </c>
      <c r="I291" s="253"/>
      <c r="J291" s="254">
        <f>ROUND(I291*H291,2)</f>
        <v>0</v>
      </c>
      <c r="K291" s="250" t="s">
        <v>28</v>
      </c>
      <c r="L291" s="255"/>
      <c r="M291" s="256" t="s">
        <v>28</v>
      </c>
      <c r="N291" s="257" t="s">
        <v>44</v>
      </c>
      <c r="O291" s="85"/>
      <c r="P291" s="214">
        <f>O291*H291</f>
        <v>0</v>
      </c>
      <c r="Q291" s="214">
        <v>0</v>
      </c>
      <c r="R291" s="214">
        <f>Q291*H291</f>
        <v>0</v>
      </c>
      <c r="S291" s="214">
        <v>0</v>
      </c>
      <c r="T291" s="215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16" t="s">
        <v>1155</v>
      </c>
      <c r="AT291" s="216" t="s">
        <v>290</v>
      </c>
      <c r="AU291" s="216" t="s">
        <v>83</v>
      </c>
      <c r="AY291" s="18" t="s">
        <v>140</v>
      </c>
      <c r="BE291" s="217">
        <f>IF(N291="základní",J291,0)</f>
        <v>0</v>
      </c>
      <c r="BF291" s="217">
        <f>IF(N291="snížená",J291,0)</f>
        <v>0</v>
      </c>
      <c r="BG291" s="217">
        <f>IF(N291="zákl. přenesená",J291,0)</f>
        <v>0</v>
      </c>
      <c r="BH291" s="217">
        <f>IF(N291="sníž. přenesená",J291,0)</f>
        <v>0</v>
      </c>
      <c r="BI291" s="217">
        <f>IF(N291="nulová",J291,0)</f>
        <v>0</v>
      </c>
      <c r="BJ291" s="18" t="s">
        <v>81</v>
      </c>
      <c r="BK291" s="217">
        <f>ROUND(I291*H291,2)</f>
        <v>0</v>
      </c>
      <c r="BL291" s="18" t="s">
        <v>568</v>
      </c>
      <c r="BM291" s="216" t="s">
        <v>1270</v>
      </c>
    </row>
    <row r="292" s="2" customFormat="1">
      <c r="A292" s="39"/>
      <c r="B292" s="40"/>
      <c r="C292" s="41"/>
      <c r="D292" s="218" t="s">
        <v>149</v>
      </c>
      <c r="E292" s="41"/>
      <c r="F292" s="219" t="s">
        <v>1269</v>
      </c>
      <c r="G292" s="41"/>
      <c r="H292" s="41"/>
      <c r="I292" s="220"/>
      <c r="J292" s="41"/>
      <c r="K292" s="41"/>
      <c r="L292" s="45"/>
      <c r="M292" s="221"/>
      <c r="N292" s="222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149</v>
      </c>
      <c r="AU292" s="18" t="s">
        <v>83</v>
      </c>
    </row>
    <row r="293" s="13" customFormat="1">
      <c r="A293" s="13"/>
      <c r="B293" s="225"/>
      <c r="C293" s="226"/>
      <c r="D293" s="218" t="s">
        <v>153</v>
      </c>
      <c r="E293" s="227" t="s">
        <v>28</v>
      </c>
      <c r="F293" s="228" t="s">
        <v>147</v>
      </c>
      <c r="G293" s="226"/>
      <c r="H293" s="229">
        <v>4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153</v>
      </c>
      <c r="AU293" s="235" t="s">
        <v>83</v>
      </c>
      <c r="AV293" s="13" t="s">
        <v>83</v>
      </c>
      <c r="AW293" s="13" t="s">
        <v>35</v>
      </c>
      <c r="AX293" s="13" t="s">
        <v>81</v>
      </c>
      <c r="AY293" s="235" t="s">
        <v>140</v>
      </c>
    </row>
    <row r="294" s="2" customFormat="1" ht="24.15" customHeight="1">
      <c r="A294" s="39"/>
      <c r="B294" s="40"/>
      <c r="C294" s="205" t="s">
        <v>478</v>
      </c>
      <c r="D294" s="205" t="s">
        <v>142</v>
      </c>
      <c r="E294" s="206" t="s">
        <v>1271</v>
      </c>
      <c r="F294" s="207" t="s">
        <v>1272</v>
      </c>
      <c r="G294" s="208" t="s">
        <v>157</v>
      </c>
      <c r="H294" s="209">
        <v>4</v>
      </c>
      <c r="I294" s="210"/>
      <c r="J294" s="211">
        <f>ROUND(I294*H294,2)</f>
        <v>0</v>
      </c>
      <c r="K294" s="207" t="s">
        <v>28</v>
      </c>
      <c r="L294" s="45"/>
      <c r="M294" s="212" t="s">
        <v>28</v>
      </c>
      <c r="N294" s="213" t="s">
        <v>44</v>
      </c>
      <c r="O294" s="85"/>
      <c r="P294" s="214">
        <f>O294*H294</f>
        <v>0</v>
      </c>
      <c r="Q294" s="214">
        <v>0</v>
      </c>
      <c r="R294" s="214">
        <f>Q294*H294</f>
        <v>0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568</v>
      </c>
      <c r="AT294" s="216" t="s">
        <v>142</v>
      </c>
      <c r="AU294" s="216" t="s">
        <v>83</v>
      </c>
      <c r="AY294" s="18" t="s">
        <v>140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81</v>
      </c>
      <c r="BK294" s="217">
        <f>ROUND(I294*H294,2)</f>
        <v>0</v>
      </c>
      <c r="BL294" s="18" t="s">
        <v>568</v>
      </c>
      <c r="BM294" s="216" t="s">
        <v>1273</v>
      </c>
    </row>
    <row r="295" s="2" customFormat="1">
      <c r="A295" s="39"/>
      <c r="B295" s="40"/>
      <c r="C295" s="41"/>
      <c r="D295" s="218" t="s">
        <v>149</v>
      </c>
      <c r="E295" s="41"/>
      <c r="F295" s="219" t="s">
        <v>1274</v>
      </c>
      <c r="G295" s="41"/>
      <c r="H295" s="41"/>
      <c r="I295" s="220"/>
      <c r="J295" s="41"/>
      <c r="K295" s="41"/>
      <c r="L295" s="45"/>
      <c r="M295" s="221"/>
      <c r="N295" s="222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149</v>
      </c>
      <c r="AU295" s="18" t="s">
        <v>83</v>
      </c>
    </row>
    <row r="296" s="13" customFormat="1">
      <c r="A296" s="13"/>
      <c r="B296" s="225"/>
      <c r="C296" s="226"/>
      <c r="D296" s="218" t="s">
        <v>153</v>
      </c>
      <c r="E296" s="227" t="s">
        <v>28</v>
      </c>
      <c r="F296" s="228" t="s">
        <v>147</v>
      </c>
      <c r="G296" s="226"/>
      <c r="H296" s="229">
        <v>4</v>
      </c>
      <c r="I296" s="230"/>
      <c r="J296" s="226"/>
      <c r="K296" s="226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153</v>
      </c>
      <c r="AU296" s="235" t="s">
        <v>83</v>
      </c>
      <c r="AV296" s="13" t="s">
        <v>83</v>
      </c>
      <c r="AW296" s="13" t="s">
        <v>35</v>
      </c>
      <c r="AX296" s="13" t="s">
        <v>81</v>
      </c>
      <c r="AY296" s="235" t="s">
        <v>140</v>
      </c>
    </row>
    <row r="297" s="2" customFormat="1" ht="21.75" customHeight="1">
      <c r="A297" s="39"/>
      <c r="B297" s="40"/>
      <c r="C297" s="248" t="s">
        <v>483</v>
      </c>
      <c r="D297" s="248" t="s">
        <v>290</v>
      </c>
      <c r="E297" s="249" t="s">
        <v>1275</v>
      </c>
      <c r="F297" s="250" t="s">
        <v>1276</v>
      </c>
      <c r="G297" s="251" t="s">
        <v>157</v>
      </c>
      <c r="H297" s="252">
        <v>4</v>
      </c>
      <c r="I297" s="253"/>
      <c r="J297" s="254">
        <f>ROUND(I297*H297,2)</f>
        <v>0</v>
      </c>
      <c r="K297" s="250" t="s">
        <v>28</v>
      </c>
      <c r="L297" s="255"/>
      <c r="M297" s="256" t="s">
        <v>28</v>
      </c>
      <c r="N297" s="257" t="s">
        <v>44</v>
      </c>
      <c r="O297" s="85"/>
      <c r="P297" s="214">
        <f>O297*H297</f>
        <v>0</v>
      </c>
      <c r="Q297" s="214">
        <v>0</v>
      </c>
      <c r="R297" s="214">
        <f>Q297*H297</f>
        <v>0</v>
      </c>
      <c r="S297" s="214">
        <v>0</v>
      </c>
      <c r="T297" s="215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6" t="s">
        <v>1155</v>
      </c>
      <c r="AT297" s="216" t="s">
        <v>290</v>
      </c>
      <c r="AU297" s="216" t="s">
        <v>83</v>
      </c>
      <c r="AY297" s="18" t="s">
        <v>140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18" t="s">
        <v>81</v>
      </c>
      <c r="BK297" s="217">
        <f>ROUND(I297*H297,2)</f>
        <v>0</v>
      </c>
      <c r="BL297" s="18" t="s">
        <v>568</v>
      </c>
      <c r="BM297" s="216" t="s">
        <v>1277</v>
      </c>
    </row>
    <row r="298" s="2" customFormat="1">
      <c r="A298" s="39"/>
      <c r="B298" s="40"/>
      <c r="C298" s="41"/>
      <c r="D298" s="218" t="s">
        <v>149</v>
      </c>
      <c r="E298" s="41"/>
      <c r="F298" s="219" t="s">
        <v>1276</v>
      </c>
      <c r="G298" s="41"/>
      <c r="H298" s="41"/>
      <c r="I298" s="220"/>
      <c r="J298" s="41"/>
      <c r="K298" s="41"/>
      <c r="L298" s="45"/>
      <c r="M298" s="221"/>
      <c r="N298" s="222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149</v>
      </c>
      <c r="AU298" s="18" t="s">
        <v>83</v>
      </c>
    </row>
    <row r="299" s="13" customFormat="1">
      <c r="A299" s="13"/>
      <c r="B299" s="225"/>
      <c r="C299" s="226"/>
      <c r="D299" s="218" t="s">
        <v>153</v>
      </c>
      <c r="E299" s="227" t="s">
        <v>28</v>
      </c>
      <c r="F299" s="228" t="s">
        <v>147</v>
      </c>
      <c r="G299" s="226"/>
      <c r="H299" s="229">
        <v>4</v>
      </c>
      <c r="I299" s="230"/>
      <c r="J299" s="226"/>
      <c r="K299" s="226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153</v>
      </c>
      <c r="AU299" s="235" t="s">
        <v>83</v>
      </c>
      <c r="AV299" s="13" t="s">
        <v>83</v>
      </c>
      <c r="AW299" s="13" t="s">
        <v>35</v>
      </c>
      <c r="AX299" s="13" t="s">
        <v>81</v>
      </c>
      <c r="AY299" s="235" t="s">
        <v>140</v>
      </c>
    </row>
    <row r="300" s="2" customFormat="1" ht="21.75" customHeight="1">
      <c r="A300" s="39"/>
      <c r="B300" s="40"/>
      <c r="C300" s="205" t="s">
        <v>490</v>
      </c>
      <c r="D300" s="205" t="s">
        <v>142</v>
      </c>
      <c r="E300" s="206" t="s">
        <v>1278</v>
      </c>
      <c r="F300" s="207" t="s">
        <v>1279</v>
      </c>
      <c r="G300" s="208" t="s">
        <v>145</v>
      </c>
      <c r="H300" s="209">
        <v>8</v>
      </c>
      <c r="I300" s="210"/>
      <c r="J300" s="211">
        <f>ROUND(I300*H300,2)</f>
        <v>0</v>
      </c>
      <c r="K300" s="207" t="s">
        <v>28</v>
      </c>
      <c r="L300" s="45"/>
      <c r="M300" s="212" t="s">
        <v>28</v>
      </c>
      <c r="N300" s="213" t="s">
        <v>44</v>
      </c>
      <c r="O300" s="85"/>
      <c r="P300" s="214">
        <f>O300*H300</f>
        <v>0</v>
      </c>
      <c r="Q300" s="214">
        <v>0</v>
      </c>
      <c r="R300" s="214">
        <f>Q300*H300</f>
        <v>0</v>
      </c>
      <c r="S300" s="214">
        <v>0</v>
      </c>
      <c r="T300" s="215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6" t="s">
        <v>568</v>
      </c>
      <c r="AT300" s="216" t="s">
        <v>142</v>
      </c>
      <c r="AU300" s="216" t="s">
        <v>83</v>
      </c>
      <c r="AY300" s="18" t="s">
        <v>140</v>
      </c>
      <c r="BE300" s="217">
        <f>IF(N300="základní",J300,0)</f>
        <v>0</v>
      </c>
      <c r="BF300" s="217">
        <f>IF(N300="snížená",J300,0)</f>
        <v>0</v>
      </c>
      <c r="BG300" s="217">
        <f>IF(N300="zákl. přenesená",J300,0)</f>
        <v>0</v>
      </c>
      <c r="BH300" s="217">
        <f>IF(N300="sníž. přenesená",J300,0)</f>
        <v>0</v>
      </c>
      <c r="BI300" s="217">
        <f>IF(N300="nulová",J300,0)</f>
        <v>0</v>
      </c>
      <c r="BJ300" s="18" t="s">
        <v>81</v>
      </c>
      <c r="BK300" s="217">
        <f>ROUND(I300*H300,2)</f>
        <v>0</v>
      </c>
      <c r="BL300" s="18" t="s">
        <v>568</v>
      </c>
      <c r="BM300" s="216" t="s">
        <v>1280</v>
      </c>
    </row>
    <row r="301" s="2" customFormat="1">
      <c r="A301" s="39"/>
      <c r="B301" s="40"/>
      <c r="C301" s="41"/>
      <c r="D301" s="218" t="s">
        <v>149</v>
      </c>
      <c r="E301" s="41"/>
      <c r="F301" s="219" t="s">
        <v>1279</v>
      </c>
      <c r="G301" s="41"/>
      <c r="H301" s="41"/>
      <c r="I301" s="220"/>
      <c r="J301" s="41"/>
      <c r="K301" s="41"/>
      <c r="L301" s="45"/>
      <c r="M301" s="221"/>
      <c r="N301" s="222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149</v>
      </c>
      <c r="AU301" s="18" t="s">
        <v>83</v>
      </c>
    </row>
    <row r="302" s="13" customFormat="1">
      <c r="A302" s="13"/>
      <c r="B302" s="225"/>
      <c r="C302" s="226"/>
      <c r="D302" s="218" t="s">
        <v>153</v>
      </c>
      <c r="E302" s="227" t="s">
        <v>28</v>
      </c>
      <c r="F302" s="228" t="s">
        <v>197</v>
      </c>
      <c r="G302" s="226"/>
      <c r="H302" s="229">
        <v>8</v>
      </c>
      <c r="I302" s="230"/>
      <c r="J302" s="226"/>
      <c r="K302" s="226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153</v>
      </c>
      <c r="AU302" s="235" t="s">
        <v>83</v>
      </c>
      <c r="AV302" s="13" t="s">
        <v>83</v>
      </c>
      <c r="AW302" s="13" t="s">
        <v>35</v>
      </c>
      <c r="AX302" s="13" t="s">
        <v>81</v>
      </c>
      <c r="AY302" s="235" t="s">
        <v>140</v>
      </c>
    </row>
    <row r="303" s="2" customFormat="1" ht="16.5" customHeight="1">
      <c r="A303" s="39"/>
      <c r="B303" s="40"/>
      <c r="C303" s="248" t="s">
        <v>496</v>
      </c>
      <c r="D303" s="248" t="s">
        <v>290</v>
      </c>
      <c r="E303" s="249" t="s">
        <v>1281</v>
      </c>
      <c r="F303" s="250" t="s">
        <v>1282</v>
      </c>
      <c r="G303" s="251" t="s">
        <v>338</v>
      </c>
      <c r="H303" s="252">
        <v>8</v>
      </c>
      <c r="I303" s="253"/>
      <c r="J303" s="254">
        <f>ROUND(I303*H303,2)</f>
        <v>0</v>
      </c>
      <c r="K303" s="250" t="s">
        <v>146</v>
      </c>
      <c r="L303" s="255"/>
      <c r="M303" s="256" t="s">
        <v>28</v>
      </c>
      <c r="N303" s="257" t="s">
        <v>44</v>
      </c>
      <c r="O303" s="85"/>
      <c r="P303" s="214">
        <f>O303*H303</f>
        <v>0</v>
      </c>
      <c r="Q303" s="214">
        <v>0.001</v>
      </c>
      <c r="R303" s="214">
        <f>Q303*H303</f>
        <v>0.0080000000000000002</v>
      </c>
      <c r="S303" s="214">
        <v>0</v>
      </c>
      <c r="T303" s="215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6" t="s">
        <v>1142</v>
      </c>
      <c r="AT303" s="216" t="s">
        <v>290</v>
      </c>
      <c r="AU303" s="216" t="s">
        <v>83</v>
      </c>
      <c r="AY303" s="18" t="s">
        <v>140</v>
      </c>
      <c r="BE303" s="217">
        <f>IF(N303="základní",J303,0)</f>
        <v>0</v>
      </c>
      <c r="BF303" s="217">
        <f>IF(N303="snížená",J303,0)</f>
        <v>0</v>
      </c>
      <c r="BG303" s="217">
        <f>IF(N303="zákl. přenesená",J303,0)</f>
        <v>0</v>
      </c>
      <c r="BH303" s="217">
        <f>IF(N303="sníž. přenesená",J303,0)</f>
        <v>0</v>
      </c>
      <c r="BI303" s="217">
        <f>IF(N303="nulová",J303,0)</f>
        <v>0</v>
      </c>
      <c r="BJ303" s="18" t="s">
        <v>81</v>
      </c>
      <c r="BK303" s="217">
        <f>ROUND(I303*H303,2)</f>
        <v>0</v>
      </c>
      <c r="BL303" s="18" t="s">
        <v>1142</v>
      </c>
      <c r="BM303" s="216" t="s">
        <v>1283</v>
      </c>
    </row>
    <row r="304" s="2" customFormat="1">
      <c r="A304" s="39"/>
      <c r="B304" s="40"/>
      <c r="C304" s="41"/>
      <c r="D304" s="218" t="s">
        <v>149</v>
      </c>
      <c r="E304" s="41"/>
      <c r="F304" s="219" t="s">
        <v>1282</v>
      </c>
      <c r="G304" s="41"/>
      <c r="H304" s="41"/>
      <c r="I304" s="220"/>
      <c r="J304" s="41"/>
      <c r="K304" s="41"/>
      <c r="L304" s="45"/>
      <c r="M304" s="221"/>
      <c r="N304" s="222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149</v>
      </c>
      <c r="AU304" s="18" t="s">
        <v>83</v>
      </c>
    </row>
    <row r="305" s="13" customFormat="1">
      <c r="A305" s="13"/>
      <c r="B305" s="225"/>
      <c r="C305" s="226"/>
      <c r="D305" s="218" t="s">
        <v>153</v>
      </c>
      <c r="E305" s="227" t="s">
        <v>28</v>
      </c>
      <c r="F305" s="228" t="s">
        <v>197</v>
      </c>
      <c r="G305" s="226"/>
      <c r="H305" s="229">
        <v>8</v>
      </c>
      <c r="I305" s="230"/>
      <c r="J305" s="226"/>
      <c r="K305" s="226"/>
      <c r="L305" s="231"/>
      <c r="M305" s="262"/>
      <c r="N305" s="263"/>
      <c r="O305" s="263"/>
      <c r="P305" s="263"/>
      <c r="Q305" s="263"/>
      <c r="R305" s="263"/>
      <c r="S305" s="263"/>
      <c r="T305" s="264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5" t="s">
        <v>153</v>
      </c>
      <c r="AU305" s="235" t="s">
        <v>83</v>
      </c>
      <c r="AV305" s="13" t="s">
        <v>83</v>
      </c>
      <c r="AW305" s="13" t="s">
        <v>35</v>
      </c>
      <c r="AX305" s="13" t="s">
        <v>81</v>
      </c>
      <c r="AY305" s="235" t="s">
        <v>140</v>
      </c>
    </row>
    <row r="306" s="2" customFormat="1" ht="6.96" customHeight="1">
      <c r="A306" s="39"/>
      <c r="B306" s="60"/>
      <c r="C306" s="61"/>
      <c r="D306" s="61"/>
      <c r="E306" s="61"/>
      <c r="F306" s="61"/>
      <c r="G306" s="61"/>
      <c r="H306" s="61"/>
      <c r="I306" s="61"/>
      <c r="J306" s="61"/>
      <c r="K306" s="61"/>
      <c r="L306" s="45"/>
      <c r="M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</row>
  </sheetData>
  <sheetProtection sheet="1" autoFilter="0" formatColumns="0" formatRows="0" objects="1" scenarios="1" spinCount="100000" saltValue="cO9ZohtgwsWAtVoPfTPQicSc1t8qjTrm13XSIO9JbnCHAjMGckBF2bU7aXwHpoSGGgmn8QcYPLmJg3cQDTXfdw==" hashValue="HvAU14LZOfABuF/oGk/dMcjPhgsghPT6dVVMSfIAINWsHIAgOokgPfy74SILU9PxhjjWmfQSNY6qg1i1ttMg3Q==" algorithmName="SHA-512" password="CC35"/>
  <autoFilter ref="C85:K305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1" r:id="rId1" display="https://podminky.urs.cz/item/CS_URS_2025_02/997221561"/>
    <hyperlink ref="F96" r:id="rId2" display="https://podminky.urs.cz/item/CS_URS_2025_02/997221569"/>
    <hyperlink ref="F102" r:id="rId3" display="https://podminky.urs.cz/item/CS_URS_2025_02/997221861"/>
    <hyperlink ref="F109" r:id="rId4" display="https://podminky.urs.cz/item/CS_URS_2025_02/741122134"/>
    <hyperlink ref="F119" r:id="rId5" display="https://podminky.urs.cz/item/CS_URS_2025_02/741122142"/>
    <hyperlink ref="F129" r:id="rId6" display="https://podminky.urs.cz/item/CS_URS_2025_02/741128002"/>
    <hyperlink ref="F143" r:id="rId7" display="https://podminky.urs.cz/item/CS_URS_2025_02/741372151"/>
    <hyperlink ref="F161" r:id="rId8" display="https://podminky.urs.cz/item/CS_URS_2025_02/210100001"/>
    <hyperlink ref="F166" r:id="rId9" display="https://podminky.urs.cz/item/CS_URS_2025_02/210100003"/>
    <hyperlink ref="F170" r:id="rId10" display="https://podminky.urs.cz/item/CS_URS_2025_02/210100151"/>
    <hyperlink ref="F174" r:id="rId11" display="https://podminky.urs.cz/item/CS_URS_2025_02/210100194"/>
    <hyperlink ref="F184" r:id="rId12" display="https://podminky.urs.cz/item/CS_URS_2025_02/210204011"/>
    <hyperlink ref="F193" r:id="rId13" display="https://podminky.urs.cz/item/CS_URS_2025_02/210204206"/>
    <hyperlink ref="F206" r:id="rId14" display="https://podminky.urs.cz/item/CS_URS_2025_02/210220022"/>
    <hyperlink ref="F214" r:id="rId15" display="https://podminky.urs.cz/item/CS_URS_2025_02/210220301"/>
    <hyperlink ref="F221" r:id="rId16" display="https://podminky.urs.cz/item/CS_URS_2025_02/218204011"/>
    <hyperlink ref="F227" r:id="rId17" display="https://podminky.urs.cz/item/CS_URS_2025_02/460080014"/>
    <hyperlink ref="F232" r:id="rId18" display="https://podminky.urs.cz/item/CS_URS_2025_02/460131113"/>
    <hyperlink ref="F236" r:id="rId19" display="https://podminky.urs.cz/item/CS_URS_2025_02/460161162"/>
    <hyperlink ref="F240" r:id="rId20" display="https://podminky.urs.cz/item/CS_URS_2025_02/460341113"/>
    <hyperlink ref="F244" r:id="rId21" display="https://podminky.urs.cz/item/CS_URS_2025_02/460341121"/>
    <hyperlink ref="F248" r:id="rId22" display="https://podminky.urs.cz/item/CS_URS_2025_02/460361121"/>
    <hyperlink ref="F254" r:id="rId23" display="https://podminky.urs.cz/item/CS_URS_2025_02/460431172"/>
    <hyperlink ref="F258" r:id="rId24" display="https://podminky.urs.cz/item/CS_URS_2025_02/460661412"/>
    <hyperlink ref="F267" r:id="rId25" display="https://podminky.urs.cz/item/CS_URS_2025_02/460671111"/>
    <hyperlink ref="F271" r:id="rId26" display="https://podminky.urs.cz/item/CS_URS_2025_02/460791213"/>
    <hyperlink ref="F279" r:id="rId27" display="https://podminky.urs.cz/item/CS_URS_2025_02/46805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108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Lanškroun, ulice Seifertova - Stavební úpravy, III.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1321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93</v>
      </c>
      <c r="G11" s="39"/>
      <c r="H11" s="39"/>
      <c r="I11" s="133" t="s">
        <v>20</v>
      </c>
      <c r="J11" s="137" t="s">
        <v>28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12. 11. 2025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30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27</v>
      </c>
      <c r="J20" s="137" t="s">
        <v>28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30</v>
      </c>
      <c r="J21" s="137" t="s">
        <v>28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ROUND((SUM(BE84:BE131)),  2)</f>
        <v>0</v>
      </c>
      <c r="G33" s="39"/>
      <c r="H33" s="39"/>
      <c r="I33" s="149">
        <v>0.20999999999999999</v>
      </c>
      <c r="J33" s="148">
        <f>ROUND(((SUM(BE84:BE131))*I33),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ROUND((SUM(BF84:BF131)),  2)</f>
        <v>0</v>
      </c>
      <c r="G34" s="39"/>
      <c r="H34" s="39"/>
      <c r="I34" s="149">
        <v>0.12</v>
      </c>
      <c r="J34" s="148">
        <f>ROUND(((SUM(BF84:BF131))*I34),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ROUND((SUM(BG84:BG131)),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ROUND((SUM(BH84:BH131)),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ROUND((SUM(BI84:BI131)),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Lanškroun, ulice Seifertova - Stavební úpravy, III.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101 -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Lanškroun</v>
      </c>
      <c r="G52" s="41"/>
      <c r="H52" s="41"/>
      <c r="I52" s="33" t="s">
        <v>24</v>
      </c>
      <c r="J52" s="73" t="str">
        <f>IF(J12="","",J12)</f>
        <v>12. 11. 2025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33</v>
      </c>
      <c r="J54" s="37" t="str">
        <f>E21</f>
        <v>Ing. Jiří Cihlář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112</v>
      </c>
      <c r="D57" s="163"/>
      <c r="E57" s="163"/>
      <c r="F57" s="163"/>
      <c r="G57" s="163"/>
      <c r="H57" s="163"/>
      <c r="I57" s="163"/>
      <c r="J57" s="164" t="s">
        <v>113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114</v>
      </c>
    </row>
    <row r="60" s="9" customFormat="1" ht="24.96" customHeight="1">
      <c r="A60" s="9"/>
      <c r="B60" s="166"/>
      <c r="C60" s="167"/>
      <c r="D60" s="168" t="s">
        <v>1322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1323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1324</v>
      </c>
      <c r="E62" s="175"/>
      <c r="F62" s="175"/>
      <c r="G62" s="175"/>
      <c r="H62" s="175"/>
      <c r="I62" s="175"/>
      <c r="J62" s="176">
        <f>J109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1325</v>
      </c>
      <c r="E63" s="175"/>
      <c r="F63" s="175"/>
      <c r="G63" s="175"/>
      <c r="H63" s="175"/>
      <c r="I63" s="175"/>
      <c r="J63" s="176">
        <f>J117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1326</v>
      </c>
      <c r="E64" s="175"/>
      <c r="F64" s="175"/>
      <c r="G64" s="175"/>
      <c r="H64" s="175"/>
      <c r="I64" s="175"/>
      <c r="J64" s="176">
        <f>J128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125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Lanškroun, ulice Seifertova - Stavební úpravy, III. etapa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109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VRN 101 - Vedlejší rozpočtové náklady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22</v>
      </c>
      <c r="D78" s="41"/>
      <c r="E78" s="41"/>
      <c r="F78" s="28" t="str">
        <f>F12</f>
        <v>Lanškroun</v>
      </c>
      <c r="G78" s="41"/>
      <c r="H78" s="41"/>
      <c r="I78" s="33" t="s">
        <v>24</v>
      </c>
      <c r="J78" s="73" t="str">
        <f>IF(J12="","",J12)</f>
        <v>12. 11. 2025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26</v>
      </c>
      <c r="D80" s="41"/>
      <c r="E80" s="41"/>
      <c r="F80" s="28" t="str">
        <f>E15</f>
        <v xml:space="preserve"> </v>
      </c>
      <c r="G80" s="41"/>
      <c r="H80" s="41"/>
      <c r="I80" s="33" t="s">
        <v>33</v>
      </c>
      <c r="J80" s="37" t="str">
        <f>E21</f>
        <v>Ing. Jiří Cihlář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31</v>
      </c>
      <c r="D81" s="41"/>
      <c r="E81" s="41"/>
      <c r="F81" s="28" t="str">
        <f>IF(E18="","",E18)</f>
        <v>Vyplň údaj</v>
      </c>
      <c r="G81" s="41"/>
      <c r="H81" s="41"/>
      <c r="I81" s="33" t="s">
        <v>36</v>
      </c>
      <c r="J81" s="37" t="str">
        <f>E24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126</v>
      </c>
      <c r="D83" s="181" t="s">
        <v>58</v>
      </c>
      <c r="E83" s="181" t="s">
        <v>54</v>
      </c>
      <c r="F83" s="181" t="s">
        <v>55</v>
      </c>
      <c r="G83" s="181" t="s">
        <v>127</v>
      </c>
      <c r="H83" s="181" t="s">
        <v>128</v>
      </c>
      <c r="I83" s="181" t="s">
        <v>129</v>
      </c>
      <c r="J83" s="181" t="s">
        <v>113</v>
      </c>
      <c r="K83" s="182" t="s">
        <v>130</v>
      </c>
      <c r="L83" s="183"/>
      <c r="M83" s="93" t="s">
        <v>28</v>
      </c>
      <c r="N83" s="94" t="s">
        <v>43</v>
      </c>
      <c r="O83" s="94" t="s">
        <v>131</v>
      </c>
      <c r="P83" s="94" t="s">
        <v>132</v>
      </c>
      <c r="Q83" s="94" t="s">
        <v>133</v>
      </c>
      <c r="R83" s="94" t="s">
        <v>134</v>
      </c>
      <c r="S83" s="94" t="s">
        <v>135</v>
      </c>
      <c r="T83" s="95" t="s">
        <v>136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137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0</v>
      </c>
      <c r="S84" s="97"/>
      <c r="T84" s="187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72</v>
      </c>
      <c r="AU84" s="18" t="s">
        <v>114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72</v>
      </c>
      <c r="E85" s="192" t="s">
        <v>1327</v>
      </c>
      <c r="F85" s="192" t="s">
        <v>101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P86+P109+P117+P128</f>
        <v>0</v>
      </c>
      <c r="Q85" s="197"/>
      <c r="R85" s="198">
        <f>R86+R109+R117+R128</f>
        <v>0</v>
      </c>
      <c r="S85" s="197"/>
      <c r="T85" s="199">
        <f>T86+T109+T117+T128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175</v>
      </c>
      <c r="AT85" s="201" t="s">
        <v>72</v>
      </c>
      <c r="AU85" s="201" t="s">
        <v>73</v>
      </c>
      <c r="AY85" s="200" t="s">
        <v>140</v>
      </c>
      <c r="BK85" s="202">
        <f>BK86+BK109+BK117+BK128</f>
        <v>0</v>
      </c>
    </row>
    <row r="86" s="12" customFormat="1" ht="22.8" customHeight="1">
      <c r="A86" s="12"/>
      <c r="B86" s="189"/>
      <c r="C86" s="190"/>
      <c r="D86" s="191" t="s">
        <v>72</v>
      </c>
      <c r="E86" s="203" t="s">
        <v>1328</v>
      </c>
      <c r="F86" s="203" t="s">
        <v>1329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SUM(P87:P108)</f>
        <v>0</v>
      </c>
      <c r="Q86" s="197"/>
      <c r="R86" s="198">
        <f>SUM(R87:R108)</f>
        <v>0</v>
      </c>
      <c r="S86" s="197"/>
      <c r="T86" s="199">
        <f>SUM(T87:T108)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175</v>
      </c>
      <c r="AT86" s="201" t="s">
        <v>72</v>
      </c>
      <c r="AU86" s="201" t="s">
        <v>81</v>
      </c>
      <c r="AY86" s="200" t="s">
        <v>140</v>
      </c>
      <c r="BK86" s="202">
        <f>SUM(BK87:BK108)</f>
        <v>0</v>
      </c>
    </row>
    <row r="87" s="2" customFormat="1" ht="16.5" customHeight="1">
      <c r="A87" s="39"/>
      <c r="B87" s="40"/>
      <c r="C87" s="205" t="s">
        <v>81</v>
      </c>
      <c r="D87" s="205" t="s">
        <v>142</v>
      </c>
      <c r="E87" s="206" t="s">
        <v>1330</v>
      </c>
      <c r="F87" s="207" t="s">
        <v>1331</v>
      </c>
      <c r="G87" s="208" t="s">
        <v>1332</v>
      </c>
      <c r="H87" s="209">
        <v>1</v>
      </c>
      <c r="I87" s="210"/>
      <c r="J87" s="211">
        <f>ROUND(I87*H87,2)</f>
        <v>0</v>
      </c>
      <c r="K87" s="207" t="s">
        <v>146</v>
      </c>
      <c r="L87" s="45"/>
      <c r="M87" s="212" t="s">
        <v>28</v>
      </c>
      <c r="N87" s="213" t="s">
        <v>44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1333</v>
      </c>
      <c r="AT87" s="216" t="s">
        <v>142</v>
      </c>
      <c r="AU87" s="216" t="s">
        <v>83</v>
      </c>
      <c r="AY87" s="18" t="s">
        <v>140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81</v>
      </c>
      <c r="BK87" s="217">
        <f>ROUND(I87*H87,2)</f>
        <v>0</v>
      </c>
      <c r="BL87" s="18" t="s">
        <v>1333</v>
      </c>
      <c r="BM87" s="216" t="s">
        <v>1334</v>
      </c>
    </row>
    <row r="88" s="2" customFormat="1">
      <c r="A88" s="39"/>
      <c r="B88" s="40"/>
      <c r="C88" s="41"/>
      <c r="D88" s="218" t="s">
        <v>149</v>
      </c>
      <c r="E88" s="41"/>
      <c r="F88" s="219" t="s">
        <v>1331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149</v>
      </c>
      <c r="AU88" s="18" t="s">
        <v>83</v>
      </c>
    </row>
    <row r="89" s="2" customFormat="1">
      <c r="A89" s="39"/>
      <c r="B89" s="40"/>
      <c r="C89" s="41"/>
      <c r="D89" s="223" t="s">
        <v>151</v>
      </c>
      <c r="E89" s="41"/>
      <c r="F89" s="224" t="s">
        <v>1335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151</v>
      </c>
      <c r="AU89" s="18" t="s">
        <v>83</v>
      </c>
    </row>
    <row r="90" s="2" customFormat="1" ht="16.5" customHeight="1">
      <c r="A90" s="39"/>
      <c r="B90" s="40"/>
      <c r="C90" s="205" t="s">
        <v>83</v>
      </c>
      <c r="D90" s="205" t="s">
        <v>142</v>
      </c>
      <c r="E90" s="206" t="s">
        <v>1336</v>
      </c>
      <c r="F90" s="207" t="s">
        <v>1337</v>
      </c>
      <c r="G90" s="208" t="s">
        <v>1332</v>
      </c>
      <c r="H90" s="209">
        <v>1</v>
      </c>
      <c r="I90" s="210"/>
      <c r="J90" s="211">
        <f>ROUND(I90*H90,2)</f>
        <v>0</v>
      </c>
      <c r="K90" s="207" t="s">
        <v>146</v>
      </c>
      <c r="L90" s="45"/>
      <c r="M90" s="212" t="s">
        <v>28</v>
      </c>
      <c r="N90" s="213" t="s">
        <v>44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1333</v>
      </c>
      <c r="AT90" s="216" t="s">
        <v>142</v>
      </c>
      <c r="AU90" s="216" t="s">
        <v>83</v>
      </c>
      <c r="AY90" s="18" t="s">
        <v>140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1333</v>
      </c>
      <c r="BM90" s="216" t="s">
        <v>1338</v>
      </c>
    </row>
    <row r="91" s="2" customFormat="1">
      <c r="A91" s="39"/>
      <c r="B91" s="40"/>
      <c r="C91" s="41"/>
      <c r="D91" s="218" t="s">
        <v>149</v>
      </c>
      <c r="E91" s="41"/>
      <c r="F91" s="219" t="s">
        <v>1339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149</v>
      </c>
      <c r="AU91" s="18" t="s">
        <v>83</v>
      </c>
    </row>
    <row r="92" s="2" customFormat="1">
      <c r="A92" s="39"/>
      <c r="B92" s="40"/>
      <c r="C92" s="41"/>
      <c r="D92" s="223" t="s">
        <v>151</v>
      </c>
      <c r="E92" s="41"/>
      <c r="F92" s="224" t="s">
        <v>1340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151</v>
      </c>
      <c r="AU92" s="18" t="s">
        <v>83</v>
      </c>
    </row>
    <row r="93" s="2" customFormat="1">
      <c r="A93" s="39"/>
      <c r="B93" s="40"/>
      <c r="C93" s="41"/>
      <c r="D93" s="218" t="s">
        <v>221</v>
      </c>
      <c r="E93" s="41"/>
      <c r="F93" s="247" t="s">
        <v>1341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221</v>
      </c>
      <c r="AU93" s="18" t="s">
        <v>83</v>
      </c>
    </row>
    <row r="94" s="2" customFormat="1" ht="16.5" customHeight="1">
      <c r="A94" s="39"/>
      <c r="B94" s="40"/>
      <c r="C94" s="205" t="s">
        <v>161</v>
      </c>
      <c r="D94" s="205" t="s">
        <v>142</v>
      </c>
      <c r="E94" s="206" t="s">
        <v>1342</v>
      </c>
      <c r="F94" s="207" t="s">
        <v>1343</v>
      </c>
      <c r="G94" s="208" t="s">
        <v>1332</v>
      </c>
      <c r="H94" s="209">
        <v>1</v>
      </c>
      <c r="I94" s="210"/>
      <c r="J94" s="211">
        <f>ROUND(I94*H94,2)</f>
        <v>0</v>
      </c>
      <c r="K94" s="207" t="s">
        <v>146</v>
      </c>
      <c r="L94" s="45"/>
      <c r="M94" s="212" t="s">
        <v>28</v>
      </c>
      <c r="N94" s="213" t="s">
        <v>44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1333</v>
      </c>
      <c r="AT94" s="216" t="s">
        <v>142</v>
      </c>
      <c r="AU94" s="216" t="s">
        <v>83</v>
      </c>
      <c r="AY94" s="18" t="s">
        <v>140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81</v>
      </c>
      <c r="BK94" s="217">
        <f>ROUND(I94*H94,2)</f>
        <v>0</v>
      </c>
      <c r="BL94" s="18" t="s">
        <v>1333</v>
      </c>
      <c r="BM94" s="216" t="s">
        <v>1344</v>
      </c>
    </row>
    <row r="95" s="2" customFormat="1">
      <c r="A95" s="39"/>
      <c r="B95" s="40"/>
      <c r="C95" s="41"/>
      <c r="D95" s="218" t="s">
        <v>149</v>
      </c>
      <c r="E95" s="41"/>
      <c r="F95" s="219" t="s">
        <v>1343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149</v>
      </c>
      <c r="AU95" s="18" t="s">
        <v>83</v>
      </c>
    </row>
    <row r="96" s="2" customFormat="1">
      <c r="A96" s="39"/>
      <c r="B96" s="40"/>
      <c r="C96" s="41"/>
      <c r="D96" s="223" t="s">
        <v>151</v>
      </c>
      <c r="E96" s="41"/>
      <c r="F96" s="224" t="s">
        <v>1345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151</v>
      </c>
      <c r="AU96" s="18" t="s">
        <v>83</v>
      </c>
    </row>
    <row r="97" s="2" customFormat="1">
      <c r="A97" s="39"/>
      <c r="B97" s="40"/>
      <c r="C97" s="41"/>
      <c r="D97" s="218" t="s">
        <v>221</v>
      </c>
      <c r="E97" s="41"/>
      <c r="F97" s="247" t="s">
        <v>1346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221</v>
      </c>
      <c r="AU97" s="18" t="s">
        <v>83</v>
      </c>
    </row>
    <row r="98" s="2" customFormat="1" ht="16.5" customHeight="1">
      <c r="A98" s="39"/>
      <c r="B98" s="40"/>
      <c r="C98" s="205" t="s">
        <v>147</v>
      </c>
      <c r="D98" s="205" t="s">
        <v>142</v>
      </c>
      <c r="E98" s="206" t="s">
        <v>1347</v>
      </c>
      <c r="F98" s="207" t="s">
        <v>1348</v>
      </c>
      <c r="G98" s="208" t="s">
        <v>1332</v>
      </c>
      <c r="H98" s="209">
        <v>1</v>
      </c>
      <c r="I98" s="210"/>
      <c r="J98" s="211">
        <f>ROUND(I98*H98,2)</f>
        <v>0</v>
      </c>
      <c r="K98" s="207" t="s">
        <v>146</v>
      </c>
      <c r="L98" s="45"/>
      <c r="M98" s="212" t="s">
        <v>28</v>
      </c>
      <c r="N98" s="213" t="s">
        <v>44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1333</v>
      </c>
      <c r="AT98" s="216" t="s">
        <v>142</v>
      </c>
      <c r="AU98" s="216" t="s">
        <v>83</v>
      </c>
      <c r="AY98" s="18" t="s">
        <v>140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81</v>
      </c>
      <c r="BK98" s="217">
        <f>ROUND(I98*H98,2)</f>
        <v>0</v>
      </c>
      <c r="BL98" s="18" t="s">
        <v>1333</v>
      </c>
      <c r="BM98" s="216" t="s">
        <v>1349</v>
      </c>
    </row>
    <row r="99" s="2" customFormat="1">
      <c r="A99" s="39"/>
      <c r="B99" s="40"/>
      <c r="C99" s="41"/>
      <c r="D99" s="218" t="s">
        <v>149</v>
      </c>
      <c r="E99" s="41"/>
      <c r="F99" s="219" t="s">
        <v>1348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149</v>
      </c>
      <c r="AU99" s="18" t="s">
        <v>83</v>
      </c>
    </row>
    <row r="100" s="2" customFormat="1">
      <c r="A100" s="39"/>
      <c r="B100" s="40"/>
      <c r="C100" s="41"/>
      <c r="D100" s="223" t="s">
        <v>151</v>
      </c>
      <c r="E100" s="41"/>
      <c r="F100" s="224" t="s">
        <v>1350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151</v>
      </c>
      <c r="AU100" s="18" t="s">
        <v>83</v>
      </c>
    </row>
    <row r="101" s="2" customFormat="1" ht="16.5" customHeight="1">
      <c r="A101" s="39"/>
      <c r="B101" s="40"/>
      <c r="C101" s="205" t="s">
        <v>175</v>
      </c>
      <c r="D101" s="205" t="s">
        <v>142</v>
      </c>
      <c r="E101" s="206" t="s">
        <v>1351</v>
      </c>
      <c r="F101" s="207" t="s">
        <v>1352</v>
      </c>
      <c r="G101" s="208" t="s">
        <v>1332</v>
      </c>
      <c r="H101" s="209">
        <v>1</v>
      </c>
      <c r="I101" s="210"/>
      <c r="J101" s="211">
        <f>ROUND(I101*H101,2)</f>
        <v>0</v>
      </c>
      <c r="K101" s="207" t="s">
        <v>146</v>
      </c>
      <c r="L101" s="45"/>
      <c r="M101" s="212" t="s">
        <v>28</v>
      </c>
      <c r="N101" s="213" t="s">
        <v>44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1333</v>
      </c>
      <c r="AT101" s="216" t="s">
        <v>142</v>
      </c>
      <c r="AU101" s="216" t="s">
        <v>83</v>
      </c>
      <c r="AY101" s="18" t="s">
        <v>140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81</v>
      </c>
      <c r="BK101" s="217">
        <f>ROUND(I101*H101,2)</f>
        <v>0</v>
      </c>
      <c r="BL101" s="18" t="s">
        <v>1333</v>
      </c>
      <c r="BM101" s="216" t="s">
        <v>1353</v>
      </c>
    </row>
    <row r="102" s="2" customFormat="1">
      <c r="A102" s="39"/>
      <c r="B102" s="40"/>
      <c r="C102" s="41"/>
      <c r="D102" s="218" t="s">
        <v>149</v>
      </c>
      <c r="E102" s="41"/>
      <c r="F102" s="219" t="s">
        <v>1352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149</v>
      </c>
      <c r="AU102" s="18" t="s">
        <v>83</v>
      </c>
    </row>
    <row r="103" s="2" customFormat="1">
      <c r="A103" s="39"/>
      <c r="B103" s="40"/>
      <c r="C103" s="41"/>
      <c r="D103" s="223" t="s">
        <v>151</v>
      </c>
      <c r="E103" s="41"/>
      <c r="F103" s="224" t="s">
        <v>1354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151</v>
      </c>
      <c r="AU103" s="18" t="s">
        <v>83</v>
      </c>
    </row>
    <row r="104" s="2" customFormat="1">
      <c r="A104" s="39"/>
      <c r="B104" s="40"/>
      <c r="C104" s="41"/>
      <c r="D104" s="218" t="s">
        <v>221</v>
      </c>
      <c r="E104" s="41"/>
      <c r="F104" s="247" t="s">
        <v>1355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221</v>
      </c>
      <c r="AU104" s="18" t="s">
        <v>83</v>
      </c>
    </row>
    <row r="105" s="2" customFormat="1" ht="16.5" customHeight="1">
      <c r="A105" s="39"/>
      <c r="B105" s="40"/>
      <c r="C105" s="205" t="s">
        <v>183</v>
      </c>
      <c r="D105" s="205" t="s">
        <v>142</v>
      </c>
      <c r="E105" s="206" t="s">
        <v>1356</v>
      </c>
      <c r="F105" s="207" t="s">
        <v>1357</v>
      </c>
      <c r="G105" s="208" t="s">
        <v>1332</v>
      </c>
      <c r="H105" s="209">
        <v>1</v>
      </c>
      <c r="I105" s="210"/>
      <c r="J105" s="211">
        <f>ROUND(I105*H105,2)</f>
        <v>0</v>
      </c>
      <c r="K105" s="207" t="s">
        <v>146</v>
      </c>
      <c r="L105" s="45"/>
      <c r="M105" s="212" t="s">
        <v>28</v>
      </c>
      <c r="N105" s="213" t="s">
        <v>44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1333</v>
      </c>
      <c r="AT105" s="216" t="s">
        <v>142</v>
      </c>
      <c r="AU105" s="216" t="s">
        <v>83</v>
      </c>
      <c r="AY105" s="18" t="s">
        <v>140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81</v>
      </c>
      <c r="BK105" s="217">
        <f>ROUND(I105*H105,2)</f>
        <v>0</v>
      </c>
      <c r="BL105" s="18" t="s">
        <v>1333</v>
      </c>
      <c r="BM105" s="216" t="s">
        <v>1358</v>
      </c>
    </row>
    <row r="106" s="2" customFormat="1">
      <c r="A106" s="39"/>
      <c r="B106" s="40"/>
      <c r="C106" s="41"/>
      <c r="D106" s="218" t="s">
        <v>149</v>
      </c>
      <c r="E106" s="41"/>
      <c r="F106" s="219" t="s">
        <v>1357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149</v>
      </c>
      <c r="AU106" s="18" t="s">
        <v>83</v>
      </c>
    </row>
    <row r="107" s="2" customFormat="1">
      <c r="A107" s="39"/>
      <c r="B107" s="40"/>
      <c r="C107" s="41"/>
      <c r="D107" s="223" t="s">
        <v>151</v>
      </c>
      <c r="E107" s="41"/>
      <c r="F107" s="224" t="s">
        <v>1359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151</v>
      </c>
      <c r="AU107" s="18" t="s">
        <v>83</v>
      </c>
    </row>
    <row r="108" s="2" customFormat="1">
      <c r="A108" s="39"/>
      <c r="B108" s="40"/>
      <c r="C108" s="41"/>
      <c r="D108" s="218" t="s">
        <v>221</v>
      </c>
      <c r="E108" s="41"/>
      <c r="F108" s="247" t="s">
        <v>1355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221</v>
      </c>
      <c r="AU108" s="18" t="s">
        <v>83</v>
      </c>
    </row>
    <row r="109" s="12" customFormat="1" ht="22.8" customHeight="1">
      <c r="A109" s="12"/>
      <c r="B109" s="189"/>
      <c r="C109" s="190"/>
      <c r="D109" s="191" t="s">
        <v>72</v>
      </c>
      <c r="E109" s="203" t="s">
        <v>1360</v>
      </c>
      <c r="F109" s="203" t="s">
        <v>1361</v>
      </c>
      <c r="G109" s="190"/>
      <c r="H109" s="190"/>
      <c r="I109" s="193"/>
      <c r="J109" s="204">
        <f>BK109</f>
        <v>0</v>
      </c>
      <c r="K109" s="190"/>
      <c r="L109" s="195"/>
      <c r="M109" s="196"/>
      <c r="N109" s="197"/>
      <c r="O109" s="197"/>
      <c r="P109" s="198">
        <f>SUM(P110:P116)</f>
        <v>0</v>
      </c>
      <c r="Q109" s="197"/>
      <c r="R109" s="198">
        <f>SUM(R110:R116)</f>
        <v>0</v>
      </c>
      <c r="S109" s="197"/>
      <c r="T109" s="199">
        <f>SUM(T110:T116)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175</v>
      </c>
      <c r="AT109" s="201" t="s">
        <v>72</v>
      </c>
      <c r="AU109" s="201" t="s">
        <v>81</v>
      </c>
      <c r="AY109" s="200" t="s">
        <v>140</v>
      </c>
      <c r="BK109" s="202">
        <f>SUM(BK110:BK116)</f>
        <v>0</v>
      </c>
    </row>
    <row r="110" s="2" customFormat="1" ht="16.5" customHeight="1">
      <c r="A110" s="39"/>
      <c r="B110" s="40"/>
      <c r="C110" s="205" t="s">
        <v>190</v>
      </c>
      <c r="D110" s="205" t="s">
        <v>142</v>
      </c>
      <c r="E110" s="206" t="s">
        <v>1362</v>
      </c>
      <c r="F110" s="207" t="s">
        <v>1361</v>
      </c>
      <c r="G110" s="208" t="s">
        <v>1332</v>
      </c>
      <c r="H110" s="209">
        <v>1</v>
      </c>
      <c r="I110" s="210"/>
      <c r="J110" s="211">
        <f>ROUND(I110*H110,2)</f>
        <v>0</v>
      </c>
      <c r="K110" s="207" t="s">
        <v>146</v>
      </c>
      <c r="L110" s="45"/>
      <c r="M110" s="212" t="s">
        <v>28</v>
      </c>
      <c r="N110" s="213" t="s">
        <v>44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1333</v>
      </c>
      <c r="AT110" s="216" t="s">
        <v>142</v>
      </c>
      <c r="AU110" s="216" t="s">
        <v>83</v>
      </c>
      <c r="AY110" s="18" t="s">
        <v>140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81</v>
      </c>
      <c r="BK110" s="217">
        <f>ROUND(I110*H110,2)</f>
        <v>0</v>
      </c>
      <c r="BL110" s="18" t="s">
        <v>1333</v>
      </c>
      <c r="BM110" s="216" t="s">
        <v>1363</v>
      </c>
    </row>
    <row r="111" s="2" customFormat="1">
      <c r="A111" s="39"/>
      <c r="B111" s="40"/>
      <c r="C111" s="41"/>
      <c r="D111" s="218" t="s">
        <v>149</v>
      </c>
      <c r="E111" s="41"/>
      <c r="F111" s="219" t="s">
        <v>1361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149</v>
      </c>
      <c r="AU111" s="18" t="s">
        <v>83</v>
      </c>
    </row>
    <row r="112" s="2" customFormat="1">
      <c r="A112" s="39"/>
      <c r="B112" s="40"/>
      <c r="C112" s="41"/>
      <c r="D112" s="223" t="s">
        <v>151</v>
      </c>
      <c r="E112" s="41"/>
      <c r="F112" s="224" t="s">
        <v>1364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151</v>
      </c>
      <c r="AU112" s="18" t="s">
        <v>83</v>
      </c>
    </row>
    <row r="113" s="2" customFormat="1">
      <c r="A113" s="39"/>
      <c r="B113" s="40"/>
      <c r="C113" s="41"/>
      <c r="D113" s="218" t="s">
        <v>221</v>
      </c>
      <c r="E113" s="41"/>
      <c r="F113" s="247" t="s">
        <v>1365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221</v>
      </c>
      <c r="AU113" s="18" t="s">
        <v>83</v>
      </c>
    </row>
    <row r="114" s="2" customFormat="1" ht="16.5" customHeight="1">
      <c r="A114" s="39"/>
      <c r="B114" s="40"/>
      <c r="C114" s="205" t="s">
        <v>197</v>
      </c>
      <c r="D114" s="205" t="s">
        <v>142</v>
      </c>
      <c r="E114" s="206" t="s">
        <v>1366</v>
      </c>
      <c r="F114" s="207" t="s">
        <v>1367</v>
      </c>
      <c r="G114" s="208" t="s">
        <v>1332</v>
      </c>
      <c r="H114" s="209">
        <v>1</v>
      </c>
      <c r="I114" s="210"/>
      <c r="J114" s="211">
        <f>ROUND(I114*H114,2)</f>
        <v>0</v>
      </c>
      <c r="K114" s="207" t="s">
        <v>146</v>
      </c>
      <c r="L114" s="45"/>
      <c r="M114" s="212" t="s">
        <v>28</v>
      </c>
      <c r="N114" s="213" t="s">
        <v>44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1333</v>
      </c>
      <c r="AT114" s="216" t="s">
        <v>142</v>
      </c>
      <c r="AU114" s="216" t="s">
        <v>83</v>
      </c>
      <c r="AY114" s="18" t="s">
        <v>140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81</v>
      </c>
      <c r="BK114" s="217">
        <f>ROUND(I114*H114,2)</f>
        <v>0</v>
      </c>
      <c r="BL114" s="18" t="s">
        <v>1333</v>
      </c>
      <c r="BM114" s="216" t="s">
        <v>1368</v>
      </c>
    </row>
    <row r="115" s="2" customFormat="1">
      <c r="A115" s="39"/>
      <c r="B115" s="40"/>
      <c r="C115" s="41"/>
      <c r="D115" s="218" t="s">
        <v>149</v>
      </c>
      <c r="E115" s="41"/>
      <c r="F115" s="219" t="s">
        <v>1367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149</v>
      </c>
      <c r="AU115" s="18" t="s">
        <v>83</v>
      </c>
    </row>
    <row r="116" s="2" customFormat="1">
      <c r="A116" s="39"/>
      <c r="B116" s="40"/>
      <c r="C116" s="41"/>
      <c r="D116" s="223" t="s">
        <v>151</v>
      </c>
      <c r="E116" s="41"/>
      <c r="F116" s="224" t="s">
        <v>1369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151</v>
      </c>
      <c r="AU116" s="18" t="s">
        <v>83</v>
      </c>
    </row>
    <row r="117" s="12" customFormat="1" ht="22.8" customHeight="1">
      <c r="A117" s="12"/>
      <c r="B117" s="189"/>
      <c r="C117" s="190"/>
      <c r="D117" s="191" t="s">
        <v>72</v>
      </c>
      <c r="E117" s="203" t="s">
        <v>1370</v>
      </c>
      <c r="F117" s="203" t="s">
        <v>1371</v>
      </c>
      <c r="G117" s="190"/>
      <c r="H117" s="190"/>
      <c r="I117" s="193"/>
      <c r="J117" s="204">
        <f>BK117</f>
        <v>0</v>
      </c>
      <c r="K117" s="190"/>
      <c r="L117" s="195"/>
      <c r="M117" s="196"/>
      <c r="N117" s="197"/>
      <c r="O117" s="197"/>
      <c r="P117" s="198">
        <f>SUM(P118:P127)</f>
        <v>0</v>
      </c>
      <c r="Q117" s="197"/>
      <c r="R117" s="198">
        <f>SUM(R118:R127)</f>
        <v>0</v>
      </c>
      <c r="S117" s="197"/>
      <c r="T117" s="199">
        <f>SUM(T118:T127)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0" t="s">
        <v>175</v>
      </c>
      <c r="AT117" s="201" t="s">
        <v>72</v>
      </c>
      <c r="AU117" s="201" t="s">
        <v>81</v>
      </c>
      <c r="AY117" s="200" t="s">
        <v>140</v>
      </c>
      <c r="BK117" s="202">
        <f>SUM(BK118:BK127)</f>
        <v>0</v>
      </c>
    </row>
    <row r="118" s="2" customFormat="1" ht="16.5" customHeight="1">
      <c r="A118" s="39"/>
      <c r="B118" s="40"/>
      <c r="C118" s="205" t="s">
        <v>203</v>
      </c>
      <c r="D118" s="205" t="s">
        <v>142</v>
      </c>
      <c r="E118" s="206" t="s">
        <v>1372</v>
      </c>
      <c r="F118" s="207" t="s">
        <v>1373</v>
      </c>
      <c r="G118" s="208" t="s">
        <v>1332</v>
      </c>
      <c r="H118" s="209">
        <v>1</v>
      </c>
      <c r="I118" s="210"/>
      <c r="J118" s="211">
        <f>ROUND(I118*H118,2)</f>
        <v>0</v>
      </c>
      <c r="K118" s="207" t="s">
        <v>146</v>
      </c>
      <c r="L118" s="45"/>
      <c r="M118" s="212" t="s">
        <v>28</v>
      </c>
      <c r="N118" s="213" t="s">
        <v>44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1333</v>
      </c>
      <c r="AT118" s="216" t="s">
        <v>142</v>
      </c>
      <c r="AU118" s="216" t="s">
        <v>83</v>
      </c>
      <c r="AY118" s="18" t="s">
        <v>140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81</v>
      </c>
      <c r="BK118" s="217">
        <f>ROUND(I118*H118,2)</f>
        <v>0</v>
      </c>
      <c r="BL118" s="18" t="s">
        <v>1333</v>
      </c>
      <c r="BM118" s="216" t="s">
        <v>1374</v>
      </c>
    </row>
    <row r="119" s="2" customFormat="1">
      <c r="A119" s="39"/>
      <c r="B119" s="40"/>
      <c r="C119" s="41"/>
      <c r="D119" s="218" t="s">
        <v>149</v>
      </c>
      <c r="E119" s="41"/>
      <c r="F119" s="219" t="s">
        <v>1373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149</v>
      </c>
      <c r="AU119" s="18" t="s">
        <v>83</v>
      </c>
    </row>
    <row r="120" s="2" customFormat="1">
      <c r="A120" s="39"/>
      <c r="B120" s="40"/>
      <c r="C120" s="41"/>
      <c r="D120" s="223" t="s">
        <v>151</v>
      </c>
      <c r="E120" s="41"/>
      <c r="F120" s="224" t="s">
        <v>1375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151</v>
      </c>
      <c r="AU120" s="18" t="s">
        <v>83</v>
      </c>
    </row>
    <row r="121" s="2" customFormat="1">
      <c r="A121" s="39"/>
      <c r="B121" s="40"/>
      <c r="C121" s="41"/>
      <c r="D121" s="218" t="s">
        <v>221</v>
      </c>
      <c r="E121" s="41"/>
      <c r="F121" s="247" t="s">
        <v>1376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221</v>
      </c>
      <c r="AU121" s="18" t="s">
        <v>83</v>
      </c>
    </row>
    <row r="122" s="2" customFormat="1" ht="16.5" customHeight="1">
      <c r="A122" s="39"/>
      <c r="B122" s="40"/>
      <c r="C122" s="205" t="s">
        <v>209</v>
      </c>
      <c r="D122" s="205" t="s">
        <v>142</v>
      </c>
      <c r="E122" s="206" t="s">
        <v>1377</v>
      </c>
      <c r="F122" s="207" t="s">
        <v>1378</v>
      </c>
      <c r="G122" s="208" t="s">
        <v>1332</v>
      </c>
      <c r="H122" s="209">
        <v>1</v>
      </c>
      <c r="I122" s="210"/>
      <c r="J122" s="211">
        <f>ROUND(I122*H122,2)</f>
        <v>0</v>
      </c>
      <c r="K122" s="207" t="s">
        <v>146</v>
      </c>
      <c r="L122" s="45"/>
      <c r="M122" s="212" t="s">
        <v>28</v>
      </c>
      <c r="N122" s="213" t="s">
        <v>44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1333</v>
      </c>
      <c r="AT122" s="216" t="s">
        <v>142</v>
      </c>
      <c r="AU122" s="216" t="s">
        <v>83</v>
      </c>
      <c r="AY122" s="18" t="s">
        <v>140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81</v>
      </c>
      <c r="BK122" s="217">
        <f>ROUND(I122*H122,2)</f>
        <v>0</v>
      </c>
      <c r="BL122" s="18" t="s">
        <v>1333</v>
      </c>
      <c r="BM122" s="216" t="s">
        <v>1379</v>
      </c>
    </row>
    <row r="123" s="2" customFormat="1">
      <c r="A123" s="39"/>
      <c r="B123" s="40"/>
      <c r="C123" s="41"/>
      <c r="D123" s="218" t="s">
        <v>149</v>
      </c>
      <c r="E123" s="41"/>
      <c r="F123" s="219" t="s">
        <v>1378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149</v>
      </c>
      <c r="AU123" s="18" t="s">
        <v>83</v>
      </c>
    </row>
    <row r="124" s="2" customFormat="1">
      <c r="A124" s="39"/>
      <c r="B124" s="40"/>
      <c r="C124" s="41"/>
      <c r="D124" s="223" t="s">
        <v>151</v>
      </c>
      <c r="E124" s="41"/>
      <c r="F124" s="224" t="s">
        <v>1380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151</v>
      </c>
      <c r="AU124" s="18" t="s">
        <v>83</v>
      </c>
    </row>
    <row r="125" s="2" customFormat="1" ht="24.15" customHeight="1">
      <c r="A125" s="39"/>
      <c r="B125" s="40"/>
      <c r="C125" s="205" t="s">
        <v>215</v>
      </c>
      <c r="D125" s="205" t="s">
        <v>142</v>
      </c>
      <c r="E125" s="206" t="s">
        <v>1381</v>
      </c>
      <c r="F125" s="207" t="s">
        <v>1382</v>
      </c>
      <c r="G125" s="208" t="s">
        <v>1332</v>
      </c>
      <c r="H125" s="209">
        <v>1</v>
      </c>
      <c r="I125" s="210"/>
      <c r="J125" s="211">
        <f>ROUND(I125*H125,2)</f>
        <v>0</v>
      </c>
      <c r="K125" s="207" t="s">
        <v>28</v>
      </c>
      <c r="L125" s="45"/>
      <c r="M125" s="212" t="s">
        <v>28</v>
      </c>
      <c r="N125" s="213" t="s">
        <v>44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1333</v>
      </c>
      <c r="AT125" s="216" t="s">
        <v>142</v>
      </c>
      <c r="AU125" s="216" t="s">
        <v>83</v>
      </c>
      <c r="AY125" s="18" t="s">
        <v>140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81</v>
      </c>
      <c r="BK125" s="217">
        <f>ROUND(I125*H125,2)</f>
        <v>0</v>
      </c>
      <c r="BL125" s="18" t="s">
        <v>1333</v>
      </c>
      <c r="BM125" s="216" t="s">
        <v>1383</v>
      </c>
    </row>
    <row r="126" s="2" customFormat="1">
      <c r="A126" s="39"/>
      <c r="B126" s="40"/>
      <c r="C126" s="41"/>
      <c r="D126" s="218" t="s">
        <v>149</v>
      </c>
      <c r="E126" s="41"/>
      <c r="F126" s="219" t="s">
        <v>1382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149</v>
      </c>
      <c r="AU126" s="18" t="s">
        <v>83</v>
      </c>
    </row>
    <row r="127" s="2" customFormat="1">
      <c r="A127" s="39"/>
      <c r="B127" s="40"/>
      <c r="C127" s="41"/>
      <c r="D127" s="218" t="s">
        <v>221</v>
      </c>
      <c r="E127" s="41"/>
      <c r="F127" s="247" t="s">
        <v>1384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221</v>
      </c>
      <c r="AU127" s="18" t="s">
        <v>83</v>
      </c>
    </row>
    <row r="128" s="12" customFormat="1" ht="22.8" customHeight="1">
      <c r="A128" s="12"/>
      <c r="B128" s="189"/>
      <c r="C128" s="190"/>
      <c r="D128" s="191" t="s">
        <v>72</v>
      </c>
      <c r="E128" s="203" t="s">
        <v>1385</v>
      </c>
      <c r="F128" s="203" t="s">
        <v>1386</v>
      </c>
      <c r="G128" s="190"/>
      <c r="H128" s="190"/>
      <c r="I128" s="193"/>
      <c r="J128" s="204">
        <f>BK128</f>
        <v>0</v>
      </c>
      <c r="K128" s="190"/>
      <c r="L128" s="195"/>
      <c r="M128" s="196"/>
      <c r="N128" s="197"/>
      <c r="O128" s="197"/>
      <c r="P128" s="198">
        <f>SUM(P129:P131)</f>
        <v>0</v>
      </c>
      <c r="Q128" s="197"/>
      <c r="R128" s="198">
        <f>SUM(R129:R131)</f>
        <v>0</v>
      </c>
      <c r="S128" s="197"/>
      <c r="T128" s="199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0" t="s">
        <v>175</v>
      </c>
      <c r="AT128" s="201" t="s">
        <v>72</v>
      </c>
      <c r="AU128" s="201" t="s">
        <v>81</v>
      </c>
      <c r="AY128" s="200" t="s">
        <v>140</v>
      </c>
      <c r="BK128" s="202">
        <f>SUM(BK129:BK131)</f>
        <v>0</v>
      </c>
    </row>
    <row r="129" s="2" customFormat="1" ht="21.75" customHeight="1">
      <c r="A129" s="39"/>
      <c r="B129" s="40"/>
      <c r="C129" s="205" t="s">
        <v>8</v>
      </c>
      <c r="D129" s="205" t="s">
        <v>142</v>
      </c>
      <c r="E129" s="206" t="s">
        <v>1387</v>
      </c>
      <c r="F129" s="207" t="s">
        <v>1388</v>
      </c>
      <c r="G129" s="208" t="s">
        <v>1332</v>
      </c>
      <c r="H129" s="209">
        <v>1</v>
      </c>
      <c r="I129" s="210"/>
      <c r="J129" s="211">
        <f>ROUND(I129*H129,2)</f>
        <v>0</v>
      </c>
      <c r="K129" s="207" t="s">
        <v>28</v>
      </c>
      <c r="L129" s="45"/>
      <c r="M129" s="212" t="s">
        <v>28</v>
      </c>
      <c r="N129" s="213" t="s">
        <v>44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1333</v>
      </c>
      <c r="AT129" s="216" t="s">
        <v>142</v>
      </c>
      <c r="AU129" s="216" t="s">
        <v>83</v>
      </c>
      <c r="AY129" s="18" t="s">
        <v>140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81</v>
      </c>
      <c r="BK129" s="217">
        <f>ROUND(I129*H129,2)</f>
        <v>0</v>
      </c>
      <c r="BL129" s="18" t="s">
        <v>1333</v>
      </c>
      <c r="BM129" s="216" t="s">
        <v>1389</v>
      </c>
    </row>
    <row r="130" s="2" customFormat="1">
      <c r="A130" s="39"/>
      <c r="B130" s="40"/>
      <c r="C130" s="41"/>
      <c r="D130" s="218" t="s">
        <v>149</v>
      </c>
      <c r="E130" s="41"/>
      <c r="F130" s="219" t="s">
        <v>1388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149</v>
      </c>
      <c r="AU130" s="18" t="s">
        <v>83</v>
      </c>
    </row>
    <row r="131" s="2" customFormat="1">
      <c r="A131" s="39"/>
      <c r="B131" s="40"/>
      <c r="C131" s="41"/>
      <c r="D131" s="218" t="s">
        <v>221</v>
      </c>
      <c r="E131" s="41"/>
      <c r="F131" s="247" t="s">
        <v>1384</v>
      </c>
      <c r="G131" s="41"/>
      <c r="H131" s="41"/>
      <c r="I131" s="220"/>
      <c r="J131" s="41"/>
      <c r="K131" s="41"/>
      <c r="L131" s="45"/>
      <c r="M131" s="258"/>
      <c r="N131" s="259"/>
      <c r="O131" s="260"/>
      <c r="P131" s="260"/>
      <c r="Q131" s="260"/>
      <c r="R131" s="260"/>
      <c r="S131" s="260"/>
      <c r="T131" s="261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221</v>
      </c>
      <c r="AU131" s="18" t="s">
        <v>83</v>
      </c>
    </row>
    <row r="132" s="2" customFormat="1" ht="6.96" customHeight="1">
      <c r="A132" s="39"/>
      <c r="B132" s="60"/>
      <c r="C132" s="61"/>
      <c r="D132" s="61"/>
      <c r="E132" s="61"/>
      <c r="F132" s="61"/>
      <c r="G132" s="61"/>
      <c r="H132" s="61"/>
      <c r="I132" s="61"/>
      <c r="J132" s="61"/>
      <c r="K132" s="61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PxfBlHQ+oVUfQluO/MdLIUZWpoeqSyOIaMqE93mSMZacNci/DUrc1m6przReauhjjAEtClugZckskg+lTHXlbQ==" hashValue="Xw0tDEGUNzRVwWb20cRW1inOXfVF2UTzWpNq1ICQjsbSSEha0Rmwj6uhbr3oFegsTOW/GhT2NtvqfoiL+M2haQ==" algorithmName="SHA-512" password="CC35"/>
  <autoFilter ref="C83:K13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012164000"/>
    <hyperlink ref="F92" r:id="rId2" display="https://podminky.urs.cz/item/CS_URS_2025_02/012303000"/>
    <hyperlink ref="F96" r:id="rId3" display="https://podminky.urs.cz/item/CS_URS_2025_02/012403000"/>
    <hyperlink ref="F100" r:id="rId4" display="https://podminky.urs.cz/item/CS_URS_2025_02/012414000"/>
    <hyperlink ref="F103" r:id="rId5" display="https://podminky.urs.cz/item/CS_URS_2025_02/013274000"/>
    <hyperlink ref="F107" r:id="rId6" display="https://podminky.urs.cz/item/CS_URS_2025_02/013284000"/>
    <hyperlink ref="F112" r:id="rId7" display="https://podminky.urs.cz/item/CS_URS_2025_02/030001000"/>
    <hyperlink ref="F116" r:id="rId8" display="https://podminky.urs.cz/item/CS_URS_2025_02/034303000"/>
    <hyperlink ref="F120" r:id="rId9" display="https://podminky.urs.cz/item/CS_URS_2025_02/043002000"/>
    <hyperlink ref="F124" r:id="rId10" display="https://podminky.urs.cz/item/CS_URS_2025_02/0431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83</v>
      </c>
    </row>
    <row r="4" s="1" customFormat="1" ht="24.96" customHeight="1">
      <c r="B4" s="21"/>
      <c r="D4" s="131" t="s">
        <v>108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Lanškroun, ulice Seifertova - Stavební úpravy, III. etapa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109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1390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93</v>
      </c>
      <c r="G11" s="39"/>
      <c r="H11" s="39"/>
      <c r="I11" s="133" t="s">
        <v>20</v>
      </c>
      <c r="J11" s="137" t="s">
        <v>28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22</v>
      </c>
      <c r="E12" s="39"/>
      <c r="F12" s="137" t="s">
        <v>23</v>
      </c>
      <c r="G12" s="39"/>
      <c r="H12" s="39"/>
      <c r="I12" s="133" t="s">
        <v>24</v>
      </c>
      <c r="J12" s="138" t="str">
        <f>'Rekapitulace stavby'!AN8</f>
        <v>12. 11. 2025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26</v>
      </c>
      <c r="E14" s="39"/>
      <c r="F14" s="39"/>
      <c r="G14" s="39"/>
      <c r="H14" s="39"/>
      <c r="I14" s="133" t="s">
        <v>27</v>
      </c>
      <c r="J14" s="137" t="str">
        <f>IF('Rekapitulace stavby'!AN10="","",'Rekapitulace stavby'!AN10)</f>
        <v/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tr">
        <f>IF('Rekapitulace stavby'!E11="","",'Rekapitulace stavby'!E11)</f>
        <v xml:space="preserve"> </v>
      </c>
      <c r="F15" s="39"/>
      <c r="G15" s="39"/>
      <c r="H15" s="39"/>
      <c r="I15" s="133" t="s">
        <v>30</v>
      </c>
      <c r="J15" s="137" t="str">
        <f>IF('Rekapitulace stavby'!AN11="","",'Rekapitulace stavby'!AN11)</f>
        <v/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27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30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27</v>
      </c>
      <c r="J20" s="137" t="s">
        <v>28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30</v>
      </c>
      <c r="J21" s="137" t="s">
        <v>28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27</v>
      </c>
      <c r="J23" s="137" t="str">
        <f>IF('Rekapitulace stavby'!AN19="","",'Rekapitulace stavby'!AN19)</f>
        <v/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tr">
        <f>IF('Rekapitulace stavby'!E20="","",'Rekapitulace stavby'!E20)</f>
        <v xml:space="preserve"> </v>
      </c>
      <c r="F24" s="39"/>
      <c r="G24" s="39"/>
      <c r="H24" s="39"/>
      <c r="I24" s="133" t="s">
        <v>30</v>
      </c>
      <c r="J24" s="137" t="str">
        <f>IF('Rekapitulace stavby'!AN20="","",'Rekapitulace stavby'!AN20)</f>
        <v/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37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28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39</v>
      </c>
      <c r="E30" s="39"/>
      <c r="F30" s="39"/>
      <c r="G30" s="39"/>
      <c r="H30" s="39"/>
      <c r="I30" s="39"/>
      <c r="J30" s="145">
        <f>ROUND(J84,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41</v>
      </c>
      <c r="G32" s="39"/>
      <c r="H32" s="39"/>
      <c r="I32" s="146" t="s">
        <v>40</v>
      </c>
      <c r="J32" s="146" t="s">
        <v>42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43</v>
      </c>
      <c r="E33" s="133" t="s">
        <v>44</v>
      </c>
      <c r="F33" s="148">
        <f>ROUND((SUM(BE84:BE131)),  2)</f>
        <v>0</v>
      </c>
      <c r="G33" s="39"/>
      <c r="H33" s="39"/>
      <c r="I33" s="149">
        <v>0.20999999999999999</v>
      </c>
      <c r="J33" s="148">
        <f>ROUND(((SUM(BE84:BE131))*I33),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45</v>
      </c>
      <c r="F34" s="148">
        <f>ROUND((SUM(BF84:BF131)),  2)</f>
        <v>0</v>
      </c>
      <c r="G34" s="39"/>
      <c r="H34" s="39"/>
      <c r="I34" s="149">
        <v>0.12</v>
      </c>
      <c r="J34" s="148">
        <f>ROUND(((SUM(BF84:BF131))*I34),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46</v>
      </c>
      <c r="F35" s="148">
        <f>ROUND((SUM(BG84:BG131)),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47</v>
      </c>
      <c r="F36" s="148">
        <f>ROUND((SUM(BH84:BH131)),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48</v>
      </c>
      <c r="F37" s="148">
        <f>ROUND((SUM(BI84:BI131)),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49</v>
      </c>
      <c r="E39" s="152"/>
      <c r="F39" s="152"/>
      <c r="G39" s="153" t="s">
        <v>50</v>
      </c>
      <c r="H39" s="154" t="s">
        <v>51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Lanškroun, ulice Seifertova - Stavební úpravy, III. etapa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109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102 -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22</v>
      </c>
      <c r="D52" s="41"/>
      <c r="E52" s="41"/>
      <c r="F52" s="28" t="str">
        <f>F12</f>
        <v>Lanškroun</v>
      </c>
      <c r="G52" s="41"/>
      <c r="H52" s="41"/>
      <c r="I52" s="33" t="s">
        <v>24</v>
      </c>
      <c r="J52" s="73" t="str">
        <f>IF(J12="","",J12)</f>
        <v>12. 11. 2025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26</v>
      </c>
      <c r="D54" s="41"/>
      <c r="E54" s="41"/>
      <c r="F54" s="28" t="str">
        <f>E15</f>
        <v xml:space="preserve"> </v>
      </c>
      <c r="G54" s="41"/>
      <c r="H54" s="41"/>
      <c r="I54" s="33" t="s">
        <v>33</v>
      </c>
      <c r="J54" s="37" t="str">
        <f>E21</f>
        <v>Ing. Jiří Cihlář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112</v>
      </c>
      <c r="D57" s="163"/>
      <c r="E57" s="163"/>
      <c r="F57" s="163"/>
      <c r="G57" s="163"/>
      <c r="H57" s="163"/>
      <c r="I57" s="163"/>
      <c r="J57" s="164" t="s">
        <v>113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71</v>
      </c>
      <c r="D59" s="41"/>
      <c r="E59" s="41"/>
      <c r="F59" s="41"/>
      <c r="G59" s="41"/>
      <c r="H59" s="41"/>
      <c r="I59" s="41"/>
      <c r="J59" s="103">
        <f>J84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114</v>
      </c>
    </row>
    <row r="60" s="9" customFormat="1" ht="24.96" customHeight="1">
      <c r="A60" s="9"/>
      <c r="B60" s="166"/>
      <c r="C60" s="167"/>
      <c r="D60" s="168" t="s">
        <v>1322</v>
      </c>
      <c r="E60" s="169"/>
      <c r="F60" s="169"/>
      <c r="G60" s="169"/>
      <c r="H60" s="169"/>
      <c r="I60" s="169"/>
      <c r="J60" s="170">
        <f>J85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1323</v>
      </c>
      <c r="E61" s="175"/>
      <c r="F61" s="175"/>
      <c r="G61" s="175"/>
      <c r="H61" s="175"/>
      <c r="I61" s="175"/>
      <c r="J61" s="176">
        <f>J86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1324</v>
      </c>
      <c r="E62" s="175"/>
      <c r="F62" s="175"/>
      <c r="G62" s="175"/>
      <c r="H62" s="175"/>
      <c r="I62" s="175"/>
      <c r="J62" s="176">
        <f>J109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1325</v>
      </c>
      <c r="E63" s="175"/>
      <c r="F63" s="175"/>
      <c r="G63" s="175"/>
      <c r="H63" s="175"/>
      <c r="I63" s="175"/>
      <c r="J63" s="176">
        <f>J117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1326</v>
      </c>
      <c r="E64" s="175"/>
      <c r="F64" s="175"/>
      <c r="G64" s="175"/>
      <c r="H64" s="175"/>
      <c r="I64" s="175"/>
      <c r="J64" s="176">
        <f>J128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125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16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161" t="str">
        <f>E7</f>
        <v>Lanškroun, ulice Seifertova - Stavební úpravy, III. etapa</v>
      </c>
      <c r="F74" s="33"/>
      <c r="G74" s="33"/>
      <c r="H74" s="33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109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70" t="str">
        <f>E9</f>
        <v>VRN 102 - Vedlejší rozpočtové náklady</v>
      </c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22</v>
      </c>
      <c r="D78" s="41"/>
      <c r="E78" s="41"/>
      <c r="F78" s="28" t="str">
        <f>F12</f>
        <v>Lanškroun</v>
      </c>
      <c r="G78" s="41"/>
      <c r="H78" s="41"/>
      <c r="I78" s="33" t="s">
        <v>24</v>
      </c>
      <c r="J78" s="73" t="str">
        <f>IF(J12="","",J12)</f>
        <v>12. 11. 2025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26</v>
      </c>
      <c r="D80" s="41"/>
      <c r="E80" s="41"/>
      <c r="F80" s="28" t="str">
        <f>E15</f>
        <v xml:space="preserve"> </v>
      </c>
      <c r="G80" s="41"/>
      <c r="H80" s="41"/>
      <c r="I80" s="33" t="s">
        <v>33</v>
      </c>
      <c r="J80" s="37" t="str">
        <f>E21</f>
        <v>Ing. Jiří Cihlář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31</v>
      </c>
      <c r="D81" s="41"/>
      <c r="E81" s="41"/>
      <c r="F81" s="28" t="str">
        <f>IF(E18="","",E18)</f>
        <v>Vyplň údaj</v>
      </c>
      <c r="G81" s="41"/>
      <c r="H81" s="41"/>
      <c r="I81" s="33" t="s">
        <v>36</v>
      </c>
      <c r="J81" s="37" t="str">
        <f>E24</f>
        <v xml:space="preserve"> 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78"/>
      <c r="B83" s="179"/>
      <c r="C83" s="180" t="s">
        <v>126</v>
      </c>
      <c r="D83" s="181" t="s">
        <v>58</v>
      </c>
      <c r="E83" s="181" t="s">
        <v>54</v>
      </c>
      <c r="F83" s="181" t="s">
        <v>55</v>
      </c>
      <c r="G83" s="181" t="s">
        <v>127</v>
      </c>
      <c r="H83" s="181" t="s">
        <v>128</v>
      </c>
      <c r="I83" s="181" t="s">
        <v>129</v>
      </c>
      <c r="J83" s="181" t="s">
        <v>113</v>
      </c>
      <c r="K83" s="182" t="s">
        <v>130</v>
      </c>
      <c r="L83" s="183"/>
      <c r="M83" s="93" t="s">
        <v>28</v>
      </c>
      <c r="N83" s="94" t="s">
        <v>43</v>
      </c>
      <c r="O83" s="94" t="s">
        <v>131</v>
      </c>
      <c r="P83" s="94" t="s">
        <v>132</v>
      </c>
      <c r="Q83" s="94" t="s">
        <v>133</v>
      </c>
      <c r="R83" s="94" t="s">
        <v>134</v>
      </c>
      <c r="S83" s="94" t="s">
        <v>135</v>
      </c>
      <c r="T83" s="95" t="s">
        <v>136</v>
      </c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</row>
    <row r="84" s="2" customFormat="1" ht="22.8" customHeight="1">
      <c r="A84" s="39"/>
      <c r="B84" s="40"/>
      <c r="C84" s="100" t="s">
        <v>137</v>
      </c>
      <c r="D84" s="41"/>
      <c r="E84" s="41"/>
      <c r="F84" s="41"/>
      <c r="G84" s="41"/>
      <c r="H84" s="41"/>
      <c r="I84" s="41"/>
      <c r="J84" s="184">
        <f>BK84</f>
        <v>0</v>
      </c>
      <c r="K84" s="41"/>
      <c r="L84" s="45"/>
      <c r="M84" s="96"/>
      <c r="N84" s="185"/>
      <c r="O84" s="97"/>
      <c r="P84" s="186">
        <f>P85</f>
        <v>0</v>
      </c>
      <c r="Q84" s="97"/>
      <c r="R84" s="186">
        <f>R85</f>
        <v>0</v>
      </c>
      <c r="S84" s="97"/>
      <c r="T84" s="187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18" t="s">
        <v>72</v>
      </c>
      <c r="AU84" s="18" t="s">
        <v>114</v>
      </c>
      <c r="BK84" s="188">
        <f>BK85</f>
        <v>0</v>
      </c>
    </row>
    <row r="85" s="12" customFormat="1" ht="25.92" customHeight="1">
      <c r="A85" s="12"/>
      <c r="B85" s="189"/>
      <c r="C85" s="190"/>
      <c r="D85" s="191" t="s">
        <v>72</v>
      </c>
      <c r="E85" s="192" t="s">
        <v>1327</v>
      </c>
      <c r="F85" s="192" t="s">
        <v>101</v>
      </c>
      <c r="G85" s="190"/>
      <c r="H85" s="190"/>
      <c r="I85" s="193"/>
      <c r="J85" s="194">
        <f>BK85</f>
        <v>0</v>
      </c>
      <c r="K85" s="190"/>
      <c r="L85" s="195"/>
      <c r="M85" s="196"/>
      <c r="N85" s="197"/>
      <c r="O85" s="197"/>
      <c r="P85" s="198">
        <f>P86+P109+P117+P128</f>
        <v>0</v>
      </c>
      <c r="Q85" s="197"/>
      <c r="R85" s="198">
        <f>R86+R109+R117+R128</f>
        <v>0</v>
      </c>
      <c r="S85" s="197"/>
      <c r="T85" s="199">
        <f>T86+T109+T117+T128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0" t="s">
        <v>175</v>
      </c>
      <c r="AT85" s="201" t="s">
        <v>72</v>
      </c>
      <c r="AU85" s="201" t="s">
        <v>73</v>
      </c>
      <c r="AY85" s="200" t="s">
        <v>140</v>
      </c>
      <c r="BK85" s="202">
        <f>BK86+BK109+BK117+BK128</f>
        <v>0</v>
      </c>
    </row>
    <row r="86" s="12" customFormat="1" ht="22.8" customHeight="1">
      <c r="A86" s="12"/>
      <c r="B86" s="189"/>
      <c r="C86" s="190"/>
      <c r="D86" s="191" t="s">
        <v>72</v>
      </c>
      <c r="E86" s="203" t="s">
        <v>1328</v>
      </c>
      <c r="F86" s="203" t="s">
        <v>1329</v>
      </c>
      <c r="G86" s="190"/>
      <c r="H86" s="190"/>
      <c r="I86" s="193"/>
      <c r="J86" s="204">
        <f>BK86</f>
        <v>0</v>
      </c>
      <c r="K86" s="190"/>
      <c r="L86" s="195"/>
      <c r="M86" s="196"/>
      <c r="N86" s="197"/>
      <c r="O86" s="197"/>
      <c r="P86" s="198">
        <f>SUM(P87:P108)</f>
        <v>0</v>
      </c>
      <c r="Q86" s="197"/>
      <c r="R86" s="198">
        <f>SUM(R87:R108)</f>
        <v>0</v>
      </c>
      <c r="S86" s="197"/>
      <c r="T86" s="199">
        <f>SUM(T87:T108)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175</v>
      </c>
      <c r="AT86" s="201" t="s">
        <v>72</v>
      </c>
      <c r="AU86" s="201" t="s">
        <v>81</v>
      </c>
      <c r="AY86" s="200" t="s">
        <v>140</v>
      </c>
      <c r="BK86" s="202">
        <f>SUM(BK87:BK108)</f>
        <v>0</v>
      </c>
    </row>
    <row r="87" s="2" customFormat="1" ht="16.5" customHeight="1">
      <c r="A87" s="39"/>
      <c r="B87" s="40"/>
      <c r="C87" s="205" t="s">
        <v>81</v>
      </c>
      <c r="D87" s="205" t="s">
        <v>142</v>
      </c>
      <c r="E87" s="206" t="s">
        <v>1330</v>
      </c>
      <c r="F87" s="207" t="s">
        <v>1331</v>
      </c>
      <c r="G87" s="208" t="s">
        <v>1332</v>
      </c>
      <c r="H87" s="209">
        <v>1</v>
      </c>
      <c r="I87" s="210"/>
      <c r="J87" s="211">
        <f>ROUND(I87*H87,2)</f>
        <v>0</v>
      </c>
      <c r="K87" s="207" t="s">
        <v>146</v>
      </c>
      <c r="L87" s="45"/>
      <c r="M87" s="212" t="s">
        <v>28</v>
      </c>
      <c r="N87" s="213" t="s">
        <v>44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1333</v>
      </c>
      <c r="AT87" s="216" t="s">
        <v>142</v>
      </c>
      <c r="AU87" s="216" t="s">
        <v>83</v>
      </c>
      <c r="AY87" s="18" t="s">
        <v>140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81</v>
      </c>
      <c r="BK87" s="217">
        <f>ROUND(I87*H87,2)</f>
        <v>0</v>
      </c>
      <c r="BL87" s="18" t="s">
        <v>1333</v>
      </c>
      <c r="BM87" s="216" t="s">
        <v>1334</v>
      </c>
    </row>
    <row r="88" s="2" customFormat="1">
      <c r="A88" s="39"/>
      <c r="B88" s="40"/>
      <c r="C88" s="41"/>
      <c r="D88" s="218" t="s">
        <v>149</v>
      </c>
      <c r="E88" s="41"/>
      <c r="F88" s="219" t="s">
        <v>1331</v>
      </c>
      <c r="G88" s="41"/>
      <c r="H88" s="41"/>
      <c r="I88" s="220"/>
      <c r="J88" s="41"/>
      <c r="K88" s="41"/>
      <c r="L88" s="45"/>
      <c r="M88" s="221"/>
      <c r="N88" s="222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149</v>
      </c>
      <c r="AU88" s="18" t="s">
        <v>83</v>
      </c>
    </row>
    <row r="89" s="2" customFormat="1">
      <c r="A89" s="39"/>
      <c r="B89" s="40"/>
      <c r="C89" s="41"/>
      <c r="D89" s="223" t="s">
        <v>151</v>
      </c>
      <c r="E89" s="41"/>
      <c r="F89" s="224" t="s">
        <v>1335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151</v>
      </c>
      <c r="AU89" s="18" t="s">
        <v>83</v>
      </c>
    </row>
    <row r="90" s="2" customFormat="1" ht="16.5" customHeight="1">
      <c r="A90" s="39"/>
      <c r="B90" s="40"/>
      <c r="C90" s="205" t="s">
        <v>83</v>
      </c>
      <c r="D90" s="205" t="s">
        <v>142</v>
      </c>
      <c r="E90" s="206" t="s">
        <v>1336</v>
      </c>
      <c r="F90" s="207" t="s">
        <v>1337</v>
      </c>
      <c r="G90" s="208" t="s">
        <v>1332</v>
      </c>
      <c r="H90" s="209">
        <v>1</v>
      </c>
      <c r="I90" s="210"/>
      <c r="J90" s="211">
        <f>ROUND(I90*H90,2)</f>
        <v>0</v>
      </c>
      <c r="K90" s="207" t="s">
        <v>146</v>
      </c>
      <c r="L90" s="45"/>
      <c r="M90" s="212" t="s">
        <v>28</v>
      </c>
      <c r="N90" s="213" t="s">
        <v>44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1333</v>
      </c>
      <c r="AT90" s="216" t="s">
        <v>142</v>
      </c>
      <c r="AU90" s="216" t="s">
        <v>83</v>
      </c>
      <c r="AY90" s="18" t="s">
        <v>140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81</v>
      </c>
      <c r="BK90" s="217">
        <f>ROUND(I90*H90,2)</f>
        <v>0</v>
      </c>
      <c r="BL90" s="18" t="s">
        <v>1333</v>
      </c>
      <c r="BM90" s="216" t="s">
        <v>1338</v>
      </c>
    </row>
    <row r="91" s="2" customFormat="1">
      <c r="A91" s="39"/>
      <c r="B91" s="40"/>
      <c r="C91" s="41"/>
      <c r="D91" s="218" t="s">
        <v>149</v>
      </c>
      <c r="E91" s="41"/>
      <c r="F91" s="219" t="s">
        <v>1339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149</v>
      </c>
      <c r="AU91" s="18" t="s">
        <v>83</v>
      </c>
    </row>
    <row r="92" s="2" customFormat="1">
      <c r="A92" s="39"/>
      <c r="B92" s="40"/>
      <c r="C92" s="41"/>
      <c r="D92" s="223" t="s">
        <v>151</v>
      </c>
      <c r="E92" s="41"/>
      <c r="F92" s="224" t="s">
        <v>1340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151</v>
      </c>
      <c r="AU92" s="18" t="s">
        <v>83</v>
      </c>
    </row>
    <row r="93" s="2" customFormat="1">
      <c r="A93" s="39"/>
      <c r="B93" s="40"/>
      <c r="C93" s="41"/>
      <c r="D93" s="218" t="s">
        <v>221</v>
      </c>
      <c r="E93" s="41"/>
      <c r="F93" s="247" t="s">
        <v>1341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221</v>
      </c>
      <c r="AU93" s="18" t="s">
        <v>83</v>
      </c>
    </row>
    <row r="94" s="2" customFormat="1" ht="16.5" customHeight="1">
      <c r="A94" s="39"/>
      <c r="B94" s="40"/>
      <c r="C94" s="205" t="s">
        <v>161</v>
      </c>
      <c r="D94" s="205" t="s">
        <v>142</v>
      </c>
      <c r="E94" s="206" t="s">
        <v>1342</v>
      </c>
      <c r="F94" s="207" t="s">
        <v>1343</v>
      </c>
      <c r="G94" s="208" t="s">
        <v>1332</v>
      </c>
      <c r="H94" s="209">
        <v>1</v>
      </c>
      <c r="I94" s="210"/>
      <c r="J94" s="211">
        <f>ROUND(I94*H94,2)</f>
        <v>0</v>
      </c>
      <c r="K94" s="207" t="s">
        <v>146</v>
      </c>
      <c r="L94" s="45"/>
      <c r="M94" s="212" t="s">
        <v>28</v>
      </c>
      <c r="N94" s="213" t="s">
        <v>44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1333</v>
      </c>
      <c r="AT94" s="216" t="s">
        <v>142</v>
      </c>
      <c r="AU94" s="216" t="s">
        <v>83</v>
      </c>
      <c r="AY94" s="18" t="s">
        <v>140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81</v>
      </c>
      <c r="BK94" s="217">
        <f>ROUND(I94*H94,2)</f>
        <v>0</v>
      </c>
      <c r="BL94" s="18" t="s">
        <v>1333</v>
      </c>
      <c r="BM94" s="216" t="s">
        <v>1344</v>
      </c>
    </row>
    <row r="95" s="2" customFormat="1">
      <c r="A95" s="39"/>
      <c r="B95" s="40"/>
      <c r="C95" s="41"/>
      <c r="D95" s="218" t="s">
        <v>149</v>
      </c>
      <c r="E95" s="41"/>
      <c r="F95" s="219" t="s">
        <v>1343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149</v>
      </c>
      <c r="AU95" s="18" t="s">
        <v>83</v>
      </c>
    </row>
    <row r="96" s="2" customFormat="1">
      <c r="A96" s="39"/>
      <c r="B96" s="40"/>
      <c r="C96" s="41"/>
      <c r="D96" s="223" t="s">
        <v>151</v>
      </c>
      <c r="E96" s="41"/>
      <c r="F96" s="224" t="s">
        <v>1345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151</v>
      </c>
      <c r="AU96" s="18" t="s">
        <v>83</v>
      </c>
    </row>
    <row r="97" s="2" customFormat="1">
      <c r="A97" s="39"/>
      <c r="B97" s="40"/>
      <c r="C97" s="41"/>
      <c r="D97" s="218" t="s">
        <v>221</v>
      </c>
      <c r="E97" s="41"/>
      <c r="F97" s="247" t="s">
        <v>1346</v>
      </c>
      <c r="G97" s="41"/>
      <c r="H97" s="41"/>
      <c r="I97" s="220"/>
      <c r="J97" s="41"/>
      <c r="K97" s="41"/>
      <c r="L97" s="45"/>
      <c r="M97" s="221"/>
      <c r="N97" s="222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221</v>
      </c>
      <c r="AU97" s="18" t="s">
        <v>83</v>
      </c>
    </row>
    <row r="98" s="2" customFormat="1" ht="16.5" customHeight="1">
      <c r="A98" s="39"/>
      <c r="B98" s="40"/>
      <c r="C98" s="205" t="s">
        <v>147</v>
      </c>
      <c r="D98" s="205" t="s">
        <v>142</v>
      </c>
      <c r="E98" s="206" t="s">
        <v>1347</v>
      </c>
      <c r="F98" s="207" t="s">
        <v>1348</v>
      </c>
      <c r="G98" s="208" t="s">
        <v>1332</v>
      </c>
      <c r="H98" s="209">
        <v>1</v>
      </c>
      <c r="I98" s="210"/>
      <c r="J98" s="211">
        <f>ROUND(I98*H98,2)</f>
        <v>0</v>
      </c>
      <c r="K98" s="207" t="s">
        <v>146</v>
      </c>
      <c r="L98" s="45"/>
      <c r="M98" s="212" t="s">
        <v>28</v>
      </c>
      <c r="N98" s="213" t="s">
        <v>44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1333</v>
      </c>
      <c r="AT98" s="216" t="s">
        <v>142</v>
      </c>
      <c r="AU98" s="216" t="s">
        <v>83</v>
      </c>
      <c r="AY98" s="18" t="s">
        <v>140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81</v>
      </c>
      <c r="BK98" s="217">
        <f>ROUND(I98*H98,2)</f>
        <v>0</v>
      </c>
      <c r="BL98" s="18" t="s">
        <v>1333</v>
      </c>
      <c r="BM98" s="216" t="s">
        <v>1349</v>
      </c>
    </row>
    <row r="99" s="2" customFormat="1">
      <c r="A99" s="39"/>
      <c r="B99" s="40"/>
      <c r="C99" s="41"/>
      <c r="D99" s="218" t="s">
        <v>149</v>
      </c>
      <c r="E99" s="41"/>
      <c r="F99" s="219" t="s">
        <v>1348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149</v>
      </c>
      <c r="AU99" s="18" t="s">
        <v>83</v>
      </c>
    </row>
    <row r="100" s="2" customFormat="1">
      <c r="A100" s="39"/>
      <c r="B100" s="40"/>
      <c r="C100" s="41"/>
      <c r="D100" s="223" t="s">
        <v>151</v>
      </c>
      <c r="E100" s="41"/>
      <c r="F100" s="224" t="s">
        <v>1350</v>
      </c>
      <c r="G100" s="41"/>
      <c r="H100" s="41"/>
      <c r="I100" s="220"/>
      <c r="J100" s="41"/>
      <c r="K100" s="41"/>
      <c r="L100" s="45"/>
      <c r="M100" s="221"/>
      <c r="N100" s="222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151</v>
      </c>
      <c r="AU100" s="18" t="s">
        <v>83</v>
      </c>
    </row>
    <row r="101" s="2" customFormat="1" ht="16.5" customHeight="1">
      <c r="A101" s="39"/>
      <c r="B101" s="40"/>
      <c r="C101" s="205" t="s">
        <v>175</v>
      </c>
      <c r="D101" s="205" t="s">
        <v>142</v>
      </c>
      <c r="E101" s="206" t="s">
        <v>1351</v>
      </c>
      <c r="F101" s="207" t="s">
        <v>1352</v>
      </c>
      <c r="G101" s="208" t="s">
        <v>1332</v>
      </c>
      <c r="H101" s="209">
        <v>1</v>
      </c>
      <c r="I101" s="210"/>
      <c r="J101" s="211">
        <f>ROUND(I101*H101,2)</f>
        <v>0</v>
      </c>
      <c r="K101" s="207" t="s">
        <v>146</v>
      </c>
      <c r="L101" s="45"/>
      <c r="M101" s="212" t="s">
        <v>28</v>
      </c>
      <c r="N101" s="213" t="s">
        <v>44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1333</v>
      </c>
      <c r="AT101" s="216" t="s">
        <v>142</v>
      </c>
      <c r="AU101" s="216" t="s">
        <v>83</v>
      </c>
      <c r="AY101" s="18" t="s">
        <v>140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81</v>
      </c>
      <c r="BK101" s="217">
        <f>ROUND(I101*H101,2)</f>
        <v>0</v>
      </c>
      <c r="BL101" s="18" t="s">
        <v>1333</v>
      </c>
      <c r="BM101" s="216" t="s">
        <v>1353</v>
      </c>
    </row>
    <row r="102" s="2" customFormat="1">
      <c r="A102" s="39"/>
      <c r="B102" s="40"/>
      <c r="C102" s="41"/>
      <c r="D102" s="218" t="s">
        <v>149</v>
      </c>
      <c r="E102" s="41"/>
      <c r="F102" s="219" t="s">
        <v>1352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149</v>
      </c>
      <c r="AU102" s="18" t="s">
        <v>83</v>
      </c>
    </row>
    <row r="103" s="2" customFormat="1">
      <c r="A103" s="39"/>
      <c r="B103" s="40"/>
      <c r="C103" s="41"/>
      <c r="D103" s="223" t="s">
        <v>151</v>
      </c>
      <c r="E103" s="41"/>
      <c r="F103" s="224" t="s">
        <v>1354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151</v>
      </c>
      <c r="AU103" s="18" t="s">
        <v>83</v>
      </c>
    </row>
    <row r="104" s="2" customFormat="1">
      <c r="A104" s="39"/>
      <c r="B104" s="40"/>
      <c r="C104" s="41"/>
      <c r="D104" s="218" t="s">
        <v>221</v>
      </c>
      <c r="E104" s="41"/>
      <c r="F104" s="247" t="s">
        <v>1355</v>
      </c>
      <c r="G104" s="41"/>
      <c r="H104" s="41"/>
      <c r="I104" s="220"/>
      <c r="J104" s="41"/>
      <c r="K104" s="41"/>
      <c r="L104" s="45"/>
      <c r="M104" s="221"/>
      <c r="N104" s="222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221</v>
      </c>
      <c r="AU104" s="18" t="s">
        <v>83</v>
      </c>
    </row>
    <row r="105" s="2" customFormat="1" ht="16.5" customHeight="1">
      <c r="A105" s="39"/>
      <c r="B105" s="40"/>
      <c r="C105" s="205" t="s">
        <v>183</v>
      </c>
      <c r="D105" s="205" t="s">
        <v>142</v>
      </c>
      <c r="E105" s="206" t="s">
        <v>1356</v>
      </c>
      <c r="F105" s="207" t="s">
        <v>1357</v>
      </c>
      <c r="G105" s="208" t="s">
        <v>1332</v>
      </c>
      <c r="H105" s="209">
        <v>1</v>
      </c>
      <c r="I105" s="210"/>
      <c r="J105" s="211">
        <f>ROUND(I105*H105,2)</f>
        <v>0</v>
      </c>
      <c r="K105" s="207" t="s">
        <v>146</v>
      </c>
      <c r="L105" s="45"/>
      <c r="M105" s="212" t="s">
        <v>28</v>
      </c>
      <c r="N105" s="213" t="s">
        <v>44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1333</v>
      </c>
      <c r="AT105" s="216" t="s">
        <v>142</v>
      </c>
      <c r="AU105" s="216" t="s">
        <v>83</v>
      </c>
      <c r="AY105" s="18" t="s">
        <v>140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81</v>
      </c>
      <c r="BK105" s="217">
        <f>ROUND(I105*H105,2)</f>
        <v>0</v>
      </c>
      <c r="BL105" s="18" t="s">
        <v>1333</v>
      </c>
      <c r="BM105" s="216" t="s">
        <v>1358</v>
      </c>
    </row>
    <row r="106" s="2" customFormat="1">
      <c r="A106" s="39"/>
      <c r="B106" s="40"/>
      <c r="C106" s="41"/>
      <c r="D106" s="218" t="s">
        <v>149</v>
      </c>
      <c r="E106" s="41"/>
      <c r="F106" s="219" t="s">
        <v>1357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149</v>
      </c>
      <c r="AU106" s="18" t="s">
        <v>83</v>
      </c>
    </row>
    <row r="107" s="2" customFormat="1">
      <c r="A107" s="39"/>
      <c r="B107" s="40"/>
      <c r="C107" s="41"/>
      <c r="D107" s="223" t="s">
        <v>151</v>
      </c>
      <c r="E107" s="41"/>
      <c r="F107" s="224" t="s">
        <v>1359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151</v>
      </c>
      <c r="AU107" s="18" t="s">
        <v>83</v>
      </c>
    </row>
    <row r="108" s="2" customFormat="1">
      <c r="A108" s="39"/>
      <c r="B108" s="40"/>
      <c r="C108" s="41"/>
      <c r="D108" s="218" t="s">
        <v>221</v>
      </c>
      <c r="E108" s="41"/>
      <c r="F108" s="247" t="s">
        <v>1355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221</v>
      </c>
      <c r="AU108" s="18" t="s">
        <v>83</v>
      </c>
    </row>
    <row r="109" s="12" customFormat="1" ht="22.8" customHeight="1">
      <c r="A109" s="12"/>
      <c r="B109" s="189"/>
      <c r="C109" s="190"/>
      <c r="D109" s="191" t="s">
        <v>72</v>
      </c>
      <c r="E109" s="203" t="s">
        <v>1360</v>
      </c>
      <c r="F109" s="203" t="s">
        <v>1361</v>
      </c>
      <c r="G109" s="190"/>
      <c r="H109" s="190"/>
      <c r="I109" s="193"/>
      <c r="J109" s="204">
        <f>BK109</f>
        <v>0</v>
      </c>
      <c r="K109" s="190"/>
      <c r="L109" s="195"/>
      <c r="M109" s="196"/>
      <c r="N109" s="197"/>
      <c r="O109" s="197"/>
      <c r="P109" s="198">
        <f>SUM(P110:P116)</f>
        <v>0</v>
      </c>
      <c r="Q109" s="197"/>
      <c r="R109" s="198">
        <f>SUM(R110:R116)</f>
        <v>0</v>
      </c>
      <c r="S109" s="197"/>
      <c r="T109" s="199">
        <f>SUM(T110:T116)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0" t="s">
        <v>175</v>
      </c>
      <c r="AT109" s="201" t="s">
        <v>72</v>
      </c>
      <c r="AU109" s="201" t="s">
        <v>81</v>
      </c>
      <c r="AY109" s="200" t="s">
        <v>140</v>
      </c>
      <c r="BK109" s="202">
        <f>SUM(BK110:BK116)</f>
        <v>0</v>
      </c>
    </row>
    <row r="110" s="2" customFormat="1" ht="16.5" customHeight="1">
      <c r="A110" s="39"/>
      <c r="B110" s="40"/>
      <c r="C110" s="205" t="s">
        <v>190</v>
      </c>
      <c r="D110" s="205" t="s">
        <v>142</v>
      </c>
      <c r="E110" s="206" t="s">
        <v>1362</v>
      </c>
      <c r="F110" s="207" t="s">
        <v>1361</v>
      </c>
      <c r="G110" s="208" t="s">
        <v>1332</v>
      </c>
      <c r="H110" s="209">
        <v>1</v>
      </c>
      <c r="I110" s="210"/>
      <c r="J110" s="211">
        <f>ROUND(I110*H110,2)</f>
        <v>0</v>
      </c>
      <c r="K110" s="207" t="s">
        <v>146</v>
      </c>
      <c r="L110" s="45"/>
      <c r="M110" s="212" t="s">
        <v>28</v>
      </c>
      <c r="N110" s="213" t="s">
        <v>44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1333</v>
      </c>
      <c r="AT110" s="216" t="s">
        <v>142</v>
      </c>
      <c r="AU110" s="216" t="s">
        <v>83</v>
      </c>
      <c r="AY110" s="18" t="s">
        <v>140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81</v>
      </c>
      <c r="BK110" s="217">
        <f>ROUND(I110*H110,2)</f>
        <v>0</v>
      </c>
      <c r="BL110" s="18" t="s">
        <v>1333</v>
      </c>
      <c r="BM110" s="216" t="s">
        <v>1363</v>
      </c>
    </row>
    <row r="111" s="2" customFormat="1">
      <c r="A111" s="39"/>
      <c r="B111" s="40"/>
      <c r="C111" s="41"/>
      <c r="D111" s="218" t="s">
        <v>149</v>
      </c>
      <c r="E111" s="41"/>
      <c r="F111" s="219" t="s">
        <v>1361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149</v>
      </c>
      <c r="AU111" s="18" t="s">
        <v>83</v>
      </c>
    </row>
    <row r="112" s="2" customFormat="1">
      <c r="A112" s="39"/>
      <c r="B112" s="40"/>
      <c r="C112" s="41"/>
      <c r="D112" s="223" t="s">
        <v>151</v>
      </c>
      <c r="E112" s="41"/>
      <c r="F112" s="224" t="s">
        <v>1364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151</v>
      </c>
      <c r="AU112" s="18" t="s">
        <v>83</v>
      </c>
    </row>
    <row r="113" s="2" customFormat="1">
      <c r="A113" s="39"/>
      <c r="B113" s="40"/>
      <c r="C113" s="41"/>
      <c r="D113" s="218" t="s">
        <v>221</v>
      </c>
      <c r="E113" s="41"/>
      <c r="F113" s="247" t="s">
        <v>1365</v>
      </c>
      <c r="G113" s="41"/>
      <c r="H113" s="41"/>
      <c r="I113" s="220"/>
      <c r="J113" s="41"/>
      <c r="K113" s="41"/>
      <c r="L113" s="45"/>
      <c r="M113" s="221"/>
      <c r="N113" s="222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221</v>
      </c>
      <c r="AU113" s="18" t="s">
        <v>83</v>
      </c>
    </row>
    <row r="114" s="2" customFormat="1" ht="16.5" customHeight="1">
      <c r="A114" s="39"/>
      <c r="B114" s="40"/>
      <c r="C114" s="205" t="s">
        <v>197</v>
      </c>
      <c r="D114" s="205" t="s">
        <v>142</v>
      </c>
      <c r="E114" s="206" t="s">
        <v>1366</v>
      </c>
      <c r="F114" s="207" t="s">
        <v>1367</v>
      </c>
      <c r="G114" s="208" t="s">
        <v>1332</v>
      </c>
      <c r="H114" s="209">
        <v>1</v>
      </c>
      <c r="I114" s="210"/>
      <c r="J114" s="211">
        <f>ROUND(I114*H114,2)</f>
        <v>0</v>
      </c>
      <c r="K114" s="207" t="s">
        <v>146</v>
      </c>
      <c r="L114" s="45"/>
      <c r="M114" s="212" t="s">
        <v>28</v>
      </c>
      <c r="N114" s="213" t="s">
        <v>44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1333</v>
      </c>
      <c r="AT114" s="216" t="s">
        <v>142</v>
      </c>
      <c r="AU114" s="216" t="s">
        <v>83</v>
      </c>
      <c r="AY114" s="18" t="s">
        <v>140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81</v>
      </c>
      <c r="BK114" s="217">
        <f>ROUND(I114*H114,2)</f>
        <v>0</v>
      </c>
      <c r="BL114" s="18" t="s">
        <v>1333</v>
      </c>
      <c r="BM114" s="216" t="s">
        <v>1368</v>
      </c>
    </row>
    <row r="115" s="2" customFormat="1">
      <c r="A115" s="39"/>
      <c r="B115" s="40"/>
      <c r="C115" s="41"/>
      <c r="D115" s="218" t="s">
        <v>149</v>
      </c>
      <c r="E115" s="41"/>
      <c r="F115" s="219" t="s">
        <v>1367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149</v>
      </c>
      <c r="AU115" s="18" t="s">
        <v>83</v>
      </c>
    </row>
    <row r="116" s="2" customFormat="1">
      <c r="A116" s="39"/>
      <c r="B116" s="40"/>
      <c r="C116" s="41"/>
      <c r="D116" s="223" t="s">
        <v>151</v>
      </c>
      <c r="E116" s="41"/>
      <c r="F116" s="224" t="s">
        <v>1369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151</v>
      </c>
      <c r="AU116" s="18" t="s">
        <v>83</v>
      </c>
    </row>
    <row r="117" s="12" customFormat="1" ht="22.8" customHeight="1">
      <c r="A117" s="12"/>
      <c r="B117" s="189"/>
      <c r="C117" s="190"/>
      <c r="D117" s="191" t="s">
        <v>72</v>
      </c>
      <c r="E117" s="203" t="s">
        <v>1370</v>
      </c>
      <c r="F117" s="203" t="s">
        <v>1371</v>
      </c>
      <c r="G117" s="190"/>
      <c r="H117" s="190"/>
      <c r="I117" s="193"/>
      <c r="J117" s="204">
        <f>BK117</f>
        <v>0</v>
      </c>
      <c r="K117" s="190"/>
      <c r="L117" s="195"/>
      <c r="M117" s="196"/>
      <c r="N117" s="197"/>
      <c r="O117" s="197"/>
      <c r="P117" s="198">
        <f>SUM(P118:P127)</f>
        <v>0</v>
      </c>
      <c r="Q117" s="197"/>
      <c r="R117" s="198">
        <f>SUM(R118:R127)</f>
        <v>0</v>
      </c>
      <c r="S117" s="197"/>
      <c r="T117" s="199">
        <f>SUM(T118:T127)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0" t="s">
        <v>175</v>
      </c>
      <c r="AT117" s="201" t="s">
        <v>72</v>
      </c>
      <c r="AU117" s="201" t="s">
        <v>81</v>
      </c>
      <c r="AY117" s="200" t="s">
        <v>140</v>
      </c>
      <c r="BK117" s="202">
        <f>SUM(BK118:BK127)</f>
        <v>0</v>
      </c>
    </row>
    <row r="118" s="2" customFormat="1" ht="16.5" customHeight="1">
      <c r="A118" s="39"/>
      <c r="B118" s="40"/>
      <c r="C118" s="205" t="s">
        <v>203</v>
      </c>
      <c r="D118" s="205" t="s">
        <v>142</v>
      </c>
      <c r="E118" s="206" t="s">
        <v>1372</v>
      </c>
      <c r="F118" s="207" t="s">
        <v>1373</v>
      </c>
      <c r="G118" s="208" t="s">
        <v>1332</v>
      </c>
      <c r="H118" s="209">
        <v>1</v>
      </c>
      <c r="I118" s="210"/>
      <c r="J118" s="211">
        <f>ROUND(I118*H118,2)</f>
        <v>0</v>
      </c>
      <c r="K118" s="207" t="s">
        <v>146</v>
      </c>
      <c r="L118" s="45"/>
      <c r="M118" s="212" t="s">
        <v>28</v>
      </c>
      <c r="N118" s="213" t="s">
        <v>44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1333</v>
      </c>
      <c r="AT118" s="216" t="s">
        <v>142</v>
      </c>
      <c r="AU118" s="216" t="s">
        <v>83</v>
      </c>
      <c r="AY118" s="18" t="s">
        <v>140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81</v>
      </c>
      <c r="BK118" s="217">
        <f>ROUND(I118*H118,2)</f>
        <v>0</v>
      </c>
      <c r="BL118" s="18" t="s">
        <v>1333</v>
      </c>
      <c r="BM118" s="216" t="s">
        <v>1374</v>
      </c>
    </row>
    <row r="119" s="2" customFormat="1">
      <c r="A119" s="39"/>
      <c r="B119" s="40"/>
      <c r="C119" s="41"/>
      <c r="D119" s="218" t="s">
        <v>149</v>
      </c>
      <c r="E119" s="41"/>
      <c r="F119" s="219" t="s">
        <v>1373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149</v>
      </c>
      <c r="AU119" s="18" t="s">
        <v>83</v>
      </c>
    </row>
    <row r="120" s="2" customFormat="1">
      <c r="A120" s="39"/>
      <c r="B120" s="40"/>
      <c r="C120" s="41"/>
      <c r="D120" s="223" t="s">
        <v>151</v>
      </c>
      <c r="E120" s="41"/>
      <c r="F120" s="224" t="s">
        <v>1375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151</v>
      </c>
      <c r="AU120" s="18" t="s">
        <v>83</v>
      </c>
    </row>
    <row r="121" s="2" customFormat="1">
      <c r="A121" s="39"/>
      <c r="B121" s="40"/>
      <c r="C121" s="41"/>
      <c r="D121" s="218" t="s">
        <v>221</v>
      </c>
      <c r="E121" s="41"/>
      <c r="F121" s="247" t="s">
        <v>1376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221</v>
      </c>
      <c r="AU121" s="18" t="s">
        <v>83</v>
      </c>
    </row>
    <row r="122" s="2" customFormat="1" ht="16.5" customHeight="1">
      <c r="A122" s="39"/>
      <c r="B122" s="40"/>
      <c r="C122" s="205" t="s">
        <v>209</v>
      </c>
      <c r="D122" s="205" t="s">
        <v>142</v>
      </c>
      <c r="E122" s="206" t="s">
        <v>1377</v>
      </c>
      <c r="F122" s="207" t="s">
        <v>1378</v>
      </c>
      <c r="G122" s="208" t="s">
        <v>1332</v>
      </c>
      <c r="H122" s="209">
        <v>1</v>
      </c>
      <c r="I122" s="210"/>
      <c r="J122" s="211">
        <f>ROUND(I122*H122,2)</f>
        <v>0</v>
      </c>
      <c r="K122" s="207" t="s">
        <v>146</v>
      </c>
      <c r="L122" s="45"/>
      <c r="M122" s="212" t="s">
        <v>28</v>
      </c>
      <c r="N122" s="213" t="s">
        <v>44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1333</v>
      </c>
      <c r="AT122" s="216" t="s">
        <v>142</v>
      </c>
      <c r="AU122" s="216" t="s">
        <v>83</v>
      </c>
      <c r="AY122" s="18" t="s">
        <v>140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81</v>
      </c>
      <c r="BK122" s="217">
        <f>ROUND(I122*H122,2)</f>
        <v>0</v>
      </c>
      <c r="BL122" s="18" t="s">
        <v>1333</v>
      </c>
      <c r="BM122" s="216" t="s">
        <v>1379</v>
      </c>
    </row>
    <row r="123" s="2" customFormat="1">
      <c r="A123" s="39"/>
      <c r="B123" s="40"/>
      <c r="C123" s="41"/>
      <c r="D123" s="218" t="s">
        <v>149</v>
      </c>
      <c r="E123" s="41"/>
      <c r="F123" s="219" t="s">
        <v>1378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149</v>
      </c>
      <c r="AU123" s="18" t="s">
        <v>83</v>
      </c>
    </row>
    <row r="124" s="2" customFormat="1">
      <c r="A124" s="39"/>
      <c r="B124" s="40"/>
      <c r="C124" s="41"/>
      <c r="D124" s="223" t="s">
        <v>151</v>
      </c>
      <c r="E124" s="41"/>
      <c r="F124" s="224" t="s">
        <v>1380</v>
      </c>
      <c r="G124" s="41"/>
      <c r="H124" s="41"/>
      <c r="I124" s="220"/>
      <c r="J124" s="41"/>
      <c r="K124" s="41"/>
      <c r="L124" s="45"/>
      <c r="M124" s="221"/>
      <c r="N124" s="222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151</v>
      </c>
      <c r="AU124" s="18" t="s">
        <v>83</v>
      </c>
    </row>
    <row r="125" s="2" customFormat="1" ht="24.15" customHeight="1">
      <c r="A125" s="39"/>
      <c r="B125" s="40"/>
      <c r="C125" s="205" t="s">
        <v>215</v>
      </c>
      <c r="D125" s="205" t="s">
        <v>142</v>
      </c>
      <c r="E125" s="206" t="s">
        <v>1381</v>
      </c>
      <c r="F125" s="207" t="s">
        <v>1382</v>
      </c>
      <c r="G125" s="208" t="s">
        <v>1332</v>
      </c>
      <c r="H125" s="209">
        <v>1</v>
      </c>
      <c r="I125" s="210"/>
      <c r="J125" s="211">
        <f>ROUND(I125*H125,2)</f>
        <v>0</v>
      </c>
      <c r="K125" s="207" t="s">
        <v>28</v>
      </c>
      <c r="L125" s="45"/>
      <c r="M125" s="212" t="s">
        <v>28</v>
      </c>
      <c r="N125" s="213" t="s">
        <v>44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1333</v>
      </c>
      <c r="AT125" s="216" t="s">
        <v>142</v>
      </c>
      <c r="AU125" s="216" t="s">
        <v>83</v>
      </c>
      <c r="AY125" s="18" t="s">
        <v>140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81</v>
      </c>
      <c r="BK125" s="217">
        <f>ROUND(I125*H125,2)</f>
        <v>0</v>
      </c>
      <c r="BL125" s="18" t="s">
        <v>1333</v>
      </c>
      <c r="BM125" s="216" t="s">
        <v>1383</v>
      </c>
    </row>
    <row r="126" s="2" customFormat="1">
      <c r="A126" s="39"/>
      <c r="B126" s="40"/>
      <c r="C126" s="41"/>
      <c r="D126" s="218" t="s">
        <v>149</v>
      </c>
      <c r="E126" s="41"/>
      <c r="F126" s="219" t="s">
        <v>1382</v>
      </c>
      <c r="G126" s="41"/>
      <c r="H126" s="41"/>
      <c r="I126" s="220"/>
      <c r="J126" s="41"/>
      <c r="K126" s="41"/>
      <c r="L126" s="45"/>
      <c r="M126" s="221"/>
      <c r="N126" s="222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149</v>
      </c>
      <c r="AU126" s="18" t="s">
        <v>83</v>
      </c>
    </row>
    <row r="127" s="2" customFormat="1">
      <c r="A127" s="39"/>
      <c r="B127" s="40"/>
      <c r="C127" s="41"/>
      <c r="D127" s="218" t="s">
        <v>221</v>
      </c>
      <c r="E127" s="41"/>
      <c r="F127" s="247" t="s">
        <v>1384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221</v>
      </c>
      <c r="AU127" s="18" t="s">
        <v>83</v>
      </c>
    </row>
    <row r="128" s="12" customFormat="1" ht="22.8" customHeight="1">
      <c r="A128" s="12"/>
      <c r="B128" s="189"/>
      <c r="C128" s="190"/>
      <c r="D128" s="191" t="s">
        <v>72</v>
      </c>
      <c r="E128" s="203" t="s">
        <v>1385</v>
      </c>
      <c r="F128" s="203" t="s">
        <v>1386</v>
      </c>
      <c r="G128" s="190"/>
      <c r="H128" s="190"/>
      <c r="I128" s="193"/>
      <c r="J128" s="204">
        <f>BK128</f>
        <v>0</v>
      </c>
      <c r="K128" s="190"/>
      <c r="L128" s="195"/>
      <c r="M128" s="196"/>
      <c r="N128" s="197"/>
      <c r="O128" s="197"/>
      <c r="P128" s="198">
        <f>SUM(P129:P131)</f>
        <v>0</v>
      </c>
      <c r="Q128" s="197"/>
      <c r="R128" s="198">
        <f>SUM(R129:R131)</f>
        <v>0</v>
      </c>
      <c r="S128" s="197"/>
      <c r="T128" s="199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0" t="s">
        <v>175</v>
      </c>
      <c r="AT128" s="201" t="s">
        <v>72</v>
      </c>
      <c r="AU128" s="201" t="s">
        <v>81</v>
      </c>
      <c r="AY128" s="200" t="s">
        <v>140</v>
      </c>
      <c r="BK128" s="202">
        <f>SUM(BK129:BK131)</f>
        <v>0</v>
      </c>
    </row>
    <row r="129" s="2" customFormat="1" ht="21.75" customHeight="1">
      <c r="A129" s="39"/>
      <c r="B129" s="40"/>
      <c r="C129" s="205" t="s">
        <v>8</v>
      </c>
      <c r="D129" s="205" t="s">
        <v>142</v>
      </c>
      <c r="E129" s="206" t="s">
        <v>1387</v>
      </c>
      <c r="F129" s="207" t="s">
        <v>1388</v>
      </c>
      <c r="G129" s="208" t="s">
        <v>1332</v>
      </c>
      <c r="H129" s="209">
        <v>1</v>
      </c>
      <c r="I129" s="210"/>
      <c r="J129" s="211">
        <f>ROUND(I129*H129,2)</f>
        <v>0</v>
      </c>
      <c r="K129" s="207" t="s">
        <v>28</v>
      </c>
      <c r="L129" s="45"/>
      <c r="M129" s="212" t="s">
        <v>28</v>
      </c>
      <c r="N129" s="213" t="s">
        <v>44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1333</v>
      </c>
      <c r="AT129" s="216" t="s">
        <v>142</v>
      </c>
      <c r="AU129" s="216" t="s">
        <v>83</v>
      </c>
      <c r="AY129" s="18" t="s">
        <v>140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81</v>
      </c>
      <c r="BK129" s="217">
        <f>ROUND(I129*H129,2)</f>
        <v>0</v>
      </c>
      <c r="BL129" s="18" t="s">
        <v>1333</v>
      </c>
      <c r="BM129" s="216" t="s">
        <v>1389</v>
      </c>
    </row>
    <row r="130" s="2" customFormat="1">
      <c r="A130" s="39"/>
      <c r="B130" s="40"/>
      <c r="C130" s="41"/>
      <c r="D130" s="218" t="s">
        <v>149</v>
      </c>
      <c r="E130" s="41"/>
      <c r="F130" s="219" t="s">
        <v>1388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149</v>
      </c>
      <c r="AU130" s="18" t="s">
        <v>83</v>
      </c>
    </row>
    <row r="131" s="2" customFormat="1">
      <c r="A131" s="39"/>
      <c r="B131" s="40"/>
      <c r="C131" s="41"/>
      <c r="D131" s="218" t="s">
        <v>221</v>
      </c>
      <c r="E131" s="41"/>
      <c r="F131" s="247" t="s">
        <v>1391</v>
      </c>
      <c r="G131" s="41"/>
      <c r="H131" s="41"/>
      <c r="I131" s="220"/>
      <c r="J131" s="41"/>
      <c r="K131" s="41"/>
      <c r="L131" s="45"/>
      <c r="M131" s="258"/>
      <c r="N131" s="259"/>
      <c r="O131" s="260"/>
      <c r="P131" s="260"/>
      <c r="Q131" s="260"/>
      <c r="R131" s="260"/>
      <c r="S131" s="260"/>
      <c r="T131" s="261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221</v>
      </c>
      <c r="AU131" s="18" t="s">
        <v>83</v>
      </c>
    </row>
    <row r="132" s="2" customFormat="1" ht="6.96" customHeight="1">
      <c r="A132" s="39"/>
      <c r="B132" s="60"/>
      <c r="C132" s="61"/>
      <c r="D132" s="61"/>
      <c r="E132" s="61"/>
      <c r="F132" s="61"/>
      <c r="G132" s="61"/>
      <c r="H132" s="61"/>
      <c r="I132" s="61"/>
      <c r="J132" s="61"/>
      <c r="K132" s="61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1cQPvRzTFofxZJMwojtXGnuwzVL+MOxr5fJQ0fWN602oqcRAVpAlKTDNC5O0LPA5i0rzDUWppFPVsgmz7JeAEQ==" hashValue="O+9O8QciywbUXDVfTLLQpcY3tezCeOsQgHzlRI1QmmUA0wvdd3NOV/laxrLgSIpOwW58LB8AObF1E45QVlxwBg==" algorithmName="SHA-512" password="CC35"/>
  <autoFilter ref="C83:K13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012164000"/>
    <hyperlink ref="F92" r:id="rId2" display="https://podminky.urs.cz/item/CS_URS_2025_02/012303000"/>
    <hyperlink ref="F96" r:id="rId3" display="https://podminky.urs.cz/item/CS_URS_2025_02/012403000"/>
    <hyperlink ref="F100" r:id="rId4" display="https://podminky.urs.cz/item/CS_URS_2025_02/012414000"/>
    <hyperlink ref="F103" r:id="rId5" display="https://podminky.urs.cz/item/CS_URS_2025_02/013274000"/>
    <hyperlink ref="F107" r:id="rId6" display="https://podminky.urs.cz/item/CS_URS_2025_02/013284000"/>
    <hyperlink ref="F112" r:id="rId7" display="https://podminky.urs.cz/item/CS_URS_2025_02/030001000"/>
    <hyperlink ref="F116" r:id="rId8" display="https://podminky.urs.cz/item/CS_URS_2025_02/034303000"/>
    <hyperlink ref="F120" r:id="rId9" display="https://podminky.urs.cz/item/CS_URS_2025_02/043002000"/>
    <hyperlink ref="F124" r:id="rId10" display="https://podminky.urs.cz/item/CS_URS_2025_02/0431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SK</dc:creator>
  <cp:lastModifiedBy>Jan SK</cp:lastModifiedBy>
  <dcterms:created xsi:type="dcterms:W3CDTF">2025-11-14T16:34:56Z</dcterms:created>
  <dcterms:modified xsi:type="dcterms:W3CDTF">2025-11-14T16:35:04Z</dcterms:modified>
</cp:coreProperties>
</file>